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xternalLinks/externalLink1.xml" ContentType="application/vnd.openxmlformats-officedocument.spreadsheetml.externalLink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wner\Documents\Kalahiki Consulting LLC\Summit View Water\2024 GRC Work\GRC Support Documents - Workpapers\For Filing 2024-07-31\"/>
    </mc:Choice>
  </mc:AlternateContent>
  <xr:revisionPtr revIDLastSave="0" documentId="13_ncr:1_{73DB2A69-C8F7-4372-BF39-37E742527D08}" xr6:coauthVersionLast="47" xr6:coauthVersionMax="47" xr10:uidLastSave="{00000000-0000-0000-0000-000000000000}"/>
  <bookViews>
    <workbookView xWindow="-120" yWindow="-120" windowWidth="29040" windowHeight="15720" tabRatio="664" xr2:uid="{7174BD97-A2EE-4587-B73F-ECDF0FCC531B}"/>
  </bookViews>
  <sheets>
    <sheet name="Cover" sheetId="16" r:id="rId1"/>
    <sheet name="Sch 5.0a Rates" sheetId="14" r:id="rId2"/>
    <sheet name="Sch 5.0b Rates (2)" sheetId="17" r:id="rId3"/>
    <sheet name="S5.1 CRevenue(0.75in)" sheetId="5" r:id="rId4"/>
    <sheet name="S5.2 CRevenue (1 in)" sheetId="6" r:id="rId5"/>
    <sheet name="S5.3 CRevenue (Irr)" sheetId="12" r:id="rId6"/>
    <sheet name="S6.1a PRevenue(0.75in)" sheetId="10" r:id="rId7"/>
    <sheet name="S6.1b PRevenue(0.75in)" sheetId="18" r:id="rId8"/>
    <sheet name="S6.2a PRevenue (1 in)" sheetId="11" r:id="rId9"/>
    <sheet name="S6.2b PRevenue (1 in) " sheetId="19" r:id="rId10"/>
    <sheet name="S6.3 PRevenue (Irr)" sheetId="13" r:id="rId11"/>
    <sheet name="Sch 7.1 Bill Ct Recon" sheetId="8" r:id="rId12"/>
    <sheet name="Sch 7.2 CrossOver" sheetId="15" r:id="rId13"/>
    <sheet name="Sch 8.x Bill Count" sheetId="2" r:id="rId14"/>
    <sheet name="Sch 9.0 Phase-in " sheetId="20" r:id="rId15"/>
    <sheet name="WorkPapers" sheetId="9" r:id="rId16"/>
    <sheet name="WP 1 2023 usage gallons" sheetId="1" r:id="rId17"/>
    <sheet name="WP 2 2023 Usage CF wp" sheetId="4" r:id="rId18"/>
    <sheet name="WP 3 DMeter reading TY" sheetId="3" r:id="rId19"/>
  </sheets>
  <externalReferences>
    <externalReference r:id="rId20"/>
  </externalReferences>
  <definedNames>
    <definedName name="CAcreage" localSheetId="5">'S5.3 CRevenue (Irr)'!$H$10</definedName>
    <definedName name="CAcreage" localSheetId="10">'S6.3 PRevenue (Irr)'!$J$5</definedName>
    <definedName name="CAcreage">#REF!</definedName>
    <definedName name="CBase" localSheetId="5">'S5.3 CRevenue (Irr)'!$H$9</definedName>
    <definedName name="CBase" localSheetId="10">'S6.3 PRevenue (Irr)'!$J$4</definedName>
    <definedName name="CBase">#REF!</definedName>
    <definedName name="fees">#REF!</definedName>
    <definedName name="prime">'[1]PF Debt 4.3'!#REF!</definedName>
    <definedName name="_xlnm.Print_Area" localSheetId="3">'S5.1 CRevenue(0.75in)'!$B$7:$N$123</definedName>
    <definedName name="_xlnm.Print_Area" localSheetId="4">'S5.2 CRevenue (1 in)'!$B$8:$N$54</definedName>
    <definedName name="_xlnm.Print_Area" localSheetId="5">'S5.3 CRevenue (Irr)'!$D$12:$L$689</definedName>
    <definedName name="_xlnm.Print_Area" localSheetId="6">'S6.1a PRevenue(0.75in)'!$B$8:$N$125</definedName>
    <definedName name="_xlnm.Print_Area" localSheetId="7">'S6.1b PRevenue(0.75in)'!$B$8:$N$125</definedName>
    <definedName name="_xlnm.Print_Area" localSheetId="8">'S6.2a PRevenue (1 in)'!$B$8:$N$55</definedName>
    <definedName name="_xlnm.Print_Area" localSheetId="9">'S6.2b PRevenue (1 in) '!$B$9:$N$56</definedName>
    <definedName name="_xlnm.Print_Area" localSheetId="10">Table242[[#All],[LOT '#]:[Annual Rev]]</definedName>
    <definedName name="_xlnm.Print_Area" localSheetId="1">'Sch 5.0a Rates'!$D$4:$O$54</definedName>
    <definedName name="_xlnm.Print_Area" localSheetId="2">'Sch 5.0b Rates (2)'!$D$4:$O$55</definedName>
    <definedName name="_xlnm.Print_Area" localSheetId="11">'Sch 7.1 Bill Ct Recon'!$B$3:$K$44</definedName>
    <definedName name="_xlnm.Print_Area" localSheetId="12">'Sch 7.2 CrossOver'!$B$3:$M$119</definedName>
    <definedName name="_xlnm.Print_Area" localSheetId="13">'Sch 8.x Bill Count'!$B$3:$N$121,'Sch 8.x Bill Count'!$Q$3:$AC$121</definedName>
    <definedName name="_xlnm.Print_Area" localSheetId="14">'Sch 9.0 Phase-in '!$B$3:$F$52</definedName>
    <definedName name="_xlnm.Print_Area" localSheetId="17">'WP 2 2023 Usage CF wp'!$C$8:$P$637</definedName>
    <definedName name="_xlnm.Print_Titles" localSheetId="3">'S5.1 CRevenue(0.75in)'!$2:$12</definedName>
    <definedName name="_xlnm.Print_Titles" localSheetId="5">'S5.3 CRevenue (Irr)'!$8:$12</definedName>
    <definedName name="_xlnm.Print_Titles" localSheetId="6">'S6.1a PRevenue(0.75in)'!$2:$14</definedName>
    <definedName name="_xlnm.Print_Titles" localSheetId="7">'S6.1b PRevenue(0.75in)'!$2:$14</definedName>
    <definedName name="_xlnm.Print_Titles" localSheetId="10">'S6.3 PRevenue (Irr)'!$3:$7</definedName>
    <definedName name="_xlnm.Print_Titles" localSheetId="17">'WP 2 2023 Usage CF wp'!$2:$7</definedName>
    <definedName name="TR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1" i="20" l="1"/>
  <c r="D50" i="20"/>
  <c r="D49" i="20"/>
  <c r="D52" i="20" s="1"/>
  <c r="E43" i="20"/>
  <c r="D43" i="20"/>
  <c r="I31" i="20"/>
  <c r="J31" i="20" s="1"/>
  <c r="J30" i="20"/>
  <c r="D31" i="20" s="1"/>
  <c r="D30" i="20"/>
  <c r="E27" i="20"/>
  <c r="E32" i="20" s="1"/>
  <c r="E26" i="20"/>
  <c r="E50" i="20" s="1"/>
  <c r="E25" i="20"/>
  <c r="E49" i="20" s="1"/>
  <c r="D15" i="20"/>
  <c r="D18" i="20" s="1"/>
  <c r="E13" i="20"/>
  <c r="B10" i="20"/>
  <c r="B11" i="20" s="1"/>
  <c r="B12" i="20" s="1"/>
  <c r="B13" i="20" s="1"/>
  <c r="B14" i="20" s="1"/>
  <c r="B15" i="20" s="1"/>
  <c r="B16" i="20" s="1"/>
  <c r="B17" i="20" s="1"/>
  <c r="B18" i="20" s="1"/>
  <c r="B19" i="20" s="1"/>
  <c r="B20" i="20" s="1"/>
  <c r="B21" i="20" s="1"/>
  <c r="B22" i="20" s="1"/>
  <c r="B23" i="20" s="1"/>
  <c r="B24" i="20" s="1"/>
  <c r="B25" i="20" s="1"/>
  <c r="B26" i="20" s="1"/>
  <c r="B27" i="20" s="1"/>
  <c r="B28" i="20" s="1"/>
  <c r="B29" i="20" s="1"/>
  <c r="B30" i="20" s="1"/>
  <c r="B31" i="20" s="1"/>
  <c r="B32" i="20" s="1"/>
  <c r="B33" i="20" s="1"/>
  <c r="B34" i="20" s="1"/>
  <c r="B35" i="20" s="1"/>
  <c r="B36" i="20" s="1"/>
  <c r="B37" i="20" s="1"/>
  <c r="B38" i="20" s="1"/>
  <c r="B39" i="20" s="1"/>
  <c r="B40" i="20" s="1"/>
  <c r="B41" i="20" s="1"/>
  <c r="B42" i="20" s="1"/>
  <c r="B43" i="20" s="1"/>
  <c r="B44" i="20" s="1"/>
  <c r="B45" i="20" s="1"/>
  <c r="B46" i="20" s="1"/>
  <c r="B47" i="20" s="1"/>
  <c r="B48" i="20" s="1"/>
  <c r="B49" i="20" s="1"/>
  <c r="B50" i="20" s="1"/>
  <c r="B51" i="20" s="1"/>
  <c r="B52" i="20" s="1"/>
  <c r="M34" i="17"/>
  <c r="E30" i="20" l="1"/>
  <c r="D32" i="20"/>
  <c r="D33" i="20" s="1"/>
  <c r="D45" i="20"/>
  <c r="E45" i="20"/>
  <c r="E16" i="20"/>
  <c r="E18" i="20" s="1"/>
  <c r="E44" i="20"/>
  <c r="E46" i="20" s="1"/>
  <c r="E31" i="20"/>
  <c r="E33" i="20" s="1"/>
  <c r="E15" i="20"/>
  <c r="D17" i="20"/>
  <c r="E51" i="20"/>
  <c r="E52" i="20" s="1"/>
  <c r="D44" i="20"/>
  <c r="D46" i="20" s="1"/>
  <c r="E17" i="20" l="1"/>
  <c r="N34" i="17" l="1"/>
  <c r="M22" i="17"/>
  <c r="N22" i="17" s="1"/>
  <c r="M21" i="17"/>
  <c r="N21" i="17" s="1"/>
  <c r="D41" i="17"/>
  <c r="D42" i="17"/>
  <c r="D43" i="17"/>
  <c r="D44" i="17"/>
  <c r="D45" i="17"/>
  <c r="D46" i="17"/>
  <c r="D47" i="17"/>
  <c r="M35" i="17"/>
  <c r="N35" i="17" s="1"/>
  <c r="K9" i="19"/>
  <c r="N20" i="17"/>
  <c r="K8" i="11"/>
  <c r="K9" i="18"/>
  <c r="K10" i="18"/>
  <c r="K8" i="18"/>
  <c r="B18" i="19"/>
  <c r="B17" i="18"/>
  <c r="Q24" i="17"/>
  <c r="AL30" i="17"/>
  <c r="AM30" i="17" s="1"/>
  <c r="AH30" i="17"/>
  <c r="AL29" i="17"/>
  <c r="AM29" i="17" s="1"/>
  <c r="AH29" i="17"/>
  <c r="AL28" i="17"/>
  <c r="AM28" i="17" s="1"/>
  <c r="AH28" i="17"/>
  <c r="AL24" i="17"/>
  <c r="AM24" i="17" s="1"/>
  <c r="AG24" i="17"/>
  <c r="AH24" i="17" s="1"/>
  <c r="AL22" i="17"/>
  <c r="AM22" i="17" s="1"/>
  <c r="AH22" i="17"/>
  <c r="I22" i="17"/>
  <c r="AL21" i="17"/>
  <c r="AM21" i="17" s="1"/>
  <c r="AH21" i="17"/>
  <c r="I21" i="17"/>
  <c r="AM20" i="17"/>
  <c r="AH20" i="17"/>
  <c r="I20" i="17"/>
  <c r="Q19" i="17"/>
  <c r="D9" i="17"/>
  <c r="D11" i="17" s="1"/>
  <c r="D12" i="17" s="1"/>
  <c r="D13" i="17" s="1"/>
  <c r="D14" i="17" s="1"/>
  <c r="D15" i="17" s="1"/>
  <c r="D16" i="17" s="1"/>
  <c r="D17" i="17" s="1"/>
  <c r="D18" i="17" s="1"/>
  <c r="D19" i="17" s="1"/>
  <c r="D20" i="17" s="1"/>
  <c r="D21" i="17" s="1"/>
  <c r="D22" i="17" s="1"/>
  <c r="D24" i="17" s="1"/>
  <c r="D25" i="17" s="1"/>
  <c r="D26" i="17" s="1"/>
  <c r="D27" i="17" s="1"/>
  <c r="D28" i="17" s="1"/>
  <c r="D29" i="17" s="1"/>
  <c r="D30" i="17" s="1"/>
  <c r="D31" i="17" s="1"/>
  <c r="D32" i="17" s="1"/>
  <c r="D33" i="17" s="1"/>
  <c r="D34" i="17" s="1"/>
  <c r="D35" i="17" s="1"/>
  <c r="D36" i="17" s="1"/>
  <c r="D37" i="17" s="1"/>
  <c r="D38" i="17" s="1"/>
  <c r="D39" i="17" s="1"/>
  <c r="D40" i="17" s="1"/>
  <c r="D48" i="17" s="1"/>
  <c r="D49" i="17" s="1"/>
  <c r="D50" i="17" s="1"/>
  <c r="D51" i="17" s="1"/>
  <c r="D52" i="17" s="1"/>
  <c r="D53" i="17" s="1"/>
  <c r="D54" i="17" s="1"/>
  <c r="D55" i="17" s="1"/>
  <c r="D56" i="17" s="1"/>
  <c r="D57" i="17" s="1"/>
  <c r="D58" i="17" s="1"/>
  <c r="D59" i="17" s="1"/>
  <c r="D60" i="17" s="1"/>
  <c r="D61" i="17" s="1"/>
  <c r="D62" i="17" s="1"/>
  <c r="D63" i="17" s="1"/>
  <c r="D16" i="18" l="1"/>
  <c r="K10" i="19"/>
  <c r="K11" i="19"/>
  <c r="H15" i="18"/>
  <c r="F15" i="18"/>
  <c r="E15" i="18"/>
  <c r="G15" i="18"/>
  <c r="I15" i="18"/>
  <c r="J15" i="18"/>
  <c r="N15" i="18"/>
  <c r="G16" i="18"/>
  <c r="I16" i="18"/>
  <c r="J16" i="18"/>
  <c r="N16" i="18"/>
  <c r="D15" i="18"/>
  <c r="E16" i="18"/>
  <c r="F16" i="18"/>
  <c r="C15" i="18"/>
  <c r="H16" i="18"/>
  <c r="B19" i="19"/>
  <c r="B20" i="19" s="1"/>
  <c r="B21" i="19" s="1"/>
  <c r="B22" i="19" s="1"/>
  <c r="B23" i="19" s="1"/>
  <c r="B24" i="19" s="1"/>
  <c r="C16" i="18"/>
  <c r="AN24" i="17"/>
  <c r="B25" i="19"/>
  <c r="I17" i="18"/>
  <c r="G17" i="18"/>
  <c r="H17" i="18"/>
  <c r="M17" i="18"/>
  <c r="N17" i="18"/>
  <c r="C17" i="18"/>
  <c r="D17" i="18"/>
  <c r="E17" i="18"/>
  <c r="F17" i="18"/>
  <c r="B18" i="18"/>
  <c r="I18" i="18" s="1"/>
  <c r="J18" i="18"/>
  <c r="K15" i="18"/>
  <c r="K16" i="18"/>
  <c r="J17" i="18"/>
  <c r="L15" i="18"/>
  <c r="L16" i="18"/>
  <c r="K17" i="18"/>
  <c r="M15" i="18"/>
  <c r="M16" i="18"/>
  <c r="L17" i="18"/>
  <c r="K18" i="18" l="1"/>
  <c r="B26" i="19"/>
  <c r="G18" i="18"/>
  <c r="H18" i="18"/>
  <c r="F18" i="18"/>
  <c r="C18" i="18"/>
  <c r="N18" i="18"/>
  <c r="B19" i="18"/>
  <c r="M18" i="18"/>
  <c r="E18" i="18"/>
  <c r="D18" i="18"/>
  <c r="L18" i="18"/>
  <c r="B27" i="19" l="1"/>
  <c r="J19" i="18"/>
  <c r="F19" i="18"/>
  <c r="G19" i="18"/>
  <c r="N19" i="18"/>
  <c r="B20" i="18"/>
  <c r="E19" i="18"/>
  <c r="D19" i="18"/>
  <c r="C19" i="18"/>
  <c r="K19" i="18"/>
  <c r="M19" i="18"/>
  <c r="I19" i="18"/>
  <c r="H19" i="18"/>
  <c r="L19" i="18"/>
  <c r="B28" i="19" l="1"/>
  <c r="K20" i="18"/>
  <c r="J20" i="18"/>
  <c r="I20" i="18"/>
  <c r="D20" i="18"/>
  <c r="C20" i="18"/>
  <c r="B21" i="18"/>
  <c r="F20" i="18"/>
  <c r="E20" i="18"/>
  <c r="L20" i="18"/>
  <c r="H20" i="18"/>
  <c r="N20" i="18"/>
  <c r="M20" i="18"/>
  <c r="G20" i="18"/>
  <c r="B29" i="19" l="1"/>
  <c r="B22" i="18"/>
  <c r="L21" i="18"/>
  <c r="K21" i="18"/>
  <c r="J21" i="18"/>
  <c r="C21" i="18"/>
  <c r="I21" i="18"/>
  <c r="H21" i="18"/>
  <c r="E21" i="18"/>
  <c r="D21" i="18"/>
  <c r="G21" i="18"/>
  <c r="F21" i="18"/>
  <c r="M21" i="18"/>
  <c r="N21" i="18"/>
  <c r="B30" i="19" l="1"/>
  <c r="M22" i="18"/>
  <c r="K22" i="18"/>
  <c r="B23" i="18"/>
  <c r="L22" i="18"/>
  <c r="H22" i="18"/>
  <c r="I22" i="18"/>
  <c r="G22" i="18"/>
  <c r="C22" i="18"/>
  <c r="D22" i="18"/>
  <c r="J22" i="18"/>
  <c r="F22" i="18"/>
  <c r="N22" i="18"/>
  <c r="E22" i="18"/>
  <c r="B31" i="19" l="1"/>
  <c r="N23" i="18"/>
  <c r="L23" i="18"/>
  <c r="B24" i="18"/>
  <c r="M23" i="18"/>
  <c r="J23" i="18"/>
  <c r="I23" i="18"/>
  <c r="H23" i="18"/>
  <c r="K23" i="18"/>
  <c r="G23" i="18"/>
  <c r="F23" i="18"/>
  <c r="C23" i="18"/>
  <c r="D23" i="18"/>
  <c r="E23" i="18"/>
  <c r="B32" i="19" l="1"/>
  <c r="B25" i="18"/>
  <c r="N24" i="18"/>
  <c r="M24" i="18"/>
  <c r="J24" i="18"/>
  <c r="I24" i="18"/>
  <c r="L24" i="18"/>
  <c r="H24" i="18"/>
  <c r="G24" i="18"/>
  <c r="K24" i="18"/>
  <c r="F24" i="18"/>
  <c r="D24" i="18"/>
  <c r="C24" i="18"/>
  <c r="E24" i="18"/>
  <c r="B33" i="19" l="1"/>
  <c r="B26" i="18"/>
  <c r="D25" i="18"/>
  <c r="K25" i="18"/>
  <c r="I25" i="18"/>
  <c r="H25" i="18"/>
  <c r="M25" i="18"/>
  <c r="L25" i="18"/>
  <c r="J25" i="18"/>
  <c r="F25" i="18"/>
  <c r="N25" i="18"/>
  <c r="G25" i="18"/>
  <c r="E25" i="18"/>
  <c r="C25" i="18"/>
  <c r="B34" i="19" l="1"/>
  <c r="C26" i="18"/>
  <c r="E26" i="18"/>
  <c r="D26" i="18"/>
  <c r="L26" i="18"/>
  <c r="K26" i="18"/>
  <c r="I26" i="18"/>
  <c r="B27" i="18"/>
  <c r="J26" i="18"/>
  <c r="G26" i="18"/>
  <c r="M26" i="18"/>
  <c r="N26" i="18"/>
  <c r="F26" i="18"/>
  <c r="H26" i="18"/>
  <c r="B35" i="19" l="1"/>
  <c r="F27" i="18"/>
  <c r="E27" i="18"/>
  <c r="D27" i="18"/>
  <c r="B28" i="18"/>
  <c r="C27" i="18"/>
  <c r="L27" i="18"/>
  <c r="K27" i="18"/>
  <c r="M27" i="18"/>
  <c r="G27" i="18"/>
  <c r="I27" i="18"/>
  <c r="H27" i="18"/>
  <c r="N27" i="18"/>
  <c r="J27" i="18"/>
  <c r="B36" i="19" l="1"/>
  <c r="G28" i="18"/>
  <c r="I28" i="18"/>
  <c r="H28" i="18"/>
  <c r="E28" i="18"/>
  <c r="D28" i="18"/>
  <c r="B29" i="18"/>
  <c r="C28" i="18"/>
  <c r="F28" i="18"/>
  <c r="M28" i="18"/>
  <c r="K28" i="18"/>
  <c r="N28" i="18"/>
  <c r="J28" i="18"/>
  <c r="L28" i="18"/>
  <c r="B37" i="19" l="1"/>
  <c r="J29" i="18"/>
  <c r="B30" i="18"/>
  <c r="I29" i="18"/>
  <c r="K29" i="18"/>
  <c r="F29" i="18"/>
  <c r="D29" i="18"/>
  <c r="G29" i="18"/>
  <c r="C29" i="18"/>
  <c r="H29" i="18"/>
  <c r="L29" i="18"/>
  <c r="N29" i="18"/>
  <c r="M29" i="18"/>
  <c r="E29" i="18"/>
  <c r="B38" i="19" l="1"/>
  <c r="B31" i="18"/>
  <c r="L30" i="18"/>
  <c r="K30" i="18"/>
  <c r="E30" i="18"/>
  <c r="I30" i="18"/>
  <c r="H30" i="18"/>
  <c r="J30" i="18"/>
  <c r="G30" i="18"/>
  <c r="F30" i="18"/>
  <c r="M30" i="18"/>
  <c r="D30" i="18"/>
  <c r="N30" i="18"/>
  <c r="C30" i="18"/>
  <c r="B39" i="19" l="1"/>
  <c r="B32" i="18"/>
  <c r="J31" i="18"/>
  <c r="I31" i="18"/>
  <c r="G31" i="18"/>
  <c r="L31" i="18"/>
  <c r="H31" i="18"/>
  <c r="K31" i="18"/>
  <c r="C31" i="18"/>
  <c r="E31" i="18"/>
  <c r="D31" i="18"/>
  <c r="N31" i="18"/>
  <c r="F31" i="18"/>
  <c r="M31" i="18"/>
  <c r="B40" i="19" l="1"/>
  <c r="B33" i="18"/>
  <c r="E32" i="18"/>
  <c r="D32" i="18"/>
  <c r="C32" i="18"/>
  <c r="L32" i="18"/>
  <c r="J32" i="18"/>
  <c r="K32" i="18"/>
  <c r="I32" i="18"/>
  <c r="F32" i="18"/>
  <c r="G32" i="18"/>
  <c r="M32" i="18"/>
  <c r="N32" i="18"/>
  <c r="H32" i="18"/>
  <c r="B41" i="19" l="1"/>
  <c r="B34" i="18"/>
  <c r="F33" i="18"/>
  <c r="G33" i="18"/>
  <c r="E33" i="18"/>
  <c r="K33" i="18"/>
  <c r="D33" i="18"/>
  <c r="L33" i="18"/>
  <c r="C33" i="18"/>
  <c r="J33" i="18"/>
  <c r="H33" i="18"/>
  <c r="N33" i="18"/>
  <c r="M33" i="18"/>
  <c r="I33" i="18"/>
  <c r="B42" i="19" l="1"/>
  <c r="B35" i="18"/>
  <c r="I34" i="18"/>
  <c r="G34" i="18"/>
  <c r="H34" i="18"/>
  <c r="D34" i="18"/>
  <c r="E34" i="18"/>
  <c r="C34" i="18"/>
  <c r="F34" i="18"/>
  <c r="M34" i="18"/>
  <c r="J34" i="18"/>
  <c r="K34" i="18"/>
  <c r="L34" i="18"/>
  <c r="N34" i="18"/>
  <c r="B43" i="19" l="1"/>
  <c r="B36" i="18"/>
  <c r="M35" i="18"/>
  <c r="L35" i="18"/>
  <c r="J35" i="18"/>
  <c r="I35" i="18"/>
  <c r="H35" i="18"/>
  <c r="E35" i="18"/>
  <c r="D35" i="18"/>
  <c r="G35" i="18"/>
  <c r="F35" i="18"/>
  <c r="C35" i="18"/>
  <c r="K35" i="18"/>
  <c r="N35" i="18"/>
  <c r="B44" i="19" l="1"/>
  <c r="B37" i="18"/>
  <c r="K36" i="18"/>
  <c r="I36" i="18"/>
  <c r="H36" i="18"/>
  <c r="G36" i="18"/>
  <c r="M36" i="18"/>
  <c r="L36" i="18"/>
  <c r="C36" i="18"/>
  <c r="D36" i="18"/>
  <c r="F36" i="18"/>
  <c r="E36" i="18"/>
  <c r="J36" i="18"/>
  <c r="N36" i="18"/>
  <c r="B45" i="19" l="1"/>
  <c r="B38" i="18"/>
  <c r="F37" i="18"/>
  <c r="E37" i="18"/>
  <c r="D37" i="18"/>
  <c r="M37" i="18"/>
  <c r="L37" i="18"/>
  <c r="K37" i="18"/>
  <c r="J37" i="18"/>
  <c r="N37" i="18"/>
  <c r="I37" i="18"/>
  <c r="C37" i="18"/>
  <c r="G37" i="18"/>
  <c r="H37" i="18"/>
  <c r="B46" i="19" l="1"/>
  <c r="B39" i="18"/>
  <c r="I38" i="18"/>
  <c r="G38" i="18"/>
  <c r="J38" i="18"/>
  <c r="D38" i="18"/>
  <c r="F38" i="18"/>
  <c r="E38" i="18"/>
  <c r="M38" i="18"/>
  <c r="C38" i="18"/>
  <c r="N38" i="18"/>
  <c r="H38" i="18"/>
  <c r="L38" i="18"/>
  <c r="K38" i="18"/>
  <c r="B47" i="19" l="1"/>
  <c r="B40" i="18"/>
  <c r="N39" i="18"/>
  <c r="M39" i="18"/>
  <c r="L39" i="18"/>
  <c r="I39" i="18"/>
  <c r="K39" i="18"/>
  <c r="H39" i="18"/>
  <c r="J39" i="18"/>
  <c r="E39" i="18"/>
  <c r="D39" i="18"/>
  <c r="C39" i="18"/>
  <c r="F39" i="18"/>
  <c r="G39" i="18"/>
  <c r="B48" i="19" l="1"/>
  <c r="K40" i="18"/>
  <c r="J40" i="18"/>
  <c r="N40" i="18"/>
  <c r="L40" i="18"/>
  <c r="B41" i="18"/>
  <c r="M40" i="18"/>
  <c r="E40" i="18"/>
  <c r="F40" i="18"/>
  <c r="I40" i="18"/>
  <c r="C40" i="18"/>
  <c r="G40" i="18"/>
  <c r="D40" i="18"/>
  <c r="H40" i="18"/>
  <c r="B49" i="19" l="1"/>
  <c r="J41" i="18"/>
  <c r="I41" i="18"/>
  <c r="H41" i="18"/>
  <c r="N41" i="18"/>
  <c r="B42" i="18"/>
  <c r="L41" i="18"/>
  <c r="F41" i="18"/>
  <c r="E41" i="18"/>
  <c r="C41" i="18"/>
  <c r="G41" i="18"/>
  <c r="M41" i="18"/>
  <c r="D41" i="18"/>
  <c r="K41" i="18"/>
  <c r="B50" i="19" l="1"/>
  <c r="B43" i="18"/>
  <c r="M42" i="18"/>
  <c r="L42" i="18"/>
  <c r="N42" i="18"/>
  <c r="I42" i="18"/>
  <c r="E42" i="18"/>
  <c r="K42" i="18"/>
  <c r="J42" i="18"/>
  <c r="G42" i="18"/>
  <c r="D42" i="18"/>
  <c r="F42" i="18"/>
  <c r="C42" i="18"/>
  <c r="H42" i="18"/>
  <c r="B51" i="19" l="1"/>
  <c r="B44" i="18"/>
  <c r="M43" i="18"/>
  <c r="K43" i="18"/>
  <c r="J43" i="18"/>
  <c r="L43" i="18"/>
  <c r="C43" i="18"/>
  <c r="G43" i="18"/>
  <c r="E43" i="18"/>
  <c r="I43" i="18"/>
  <c r="N43" i="18"/>
  <c r="F43" i="18"/>
  <c r="H43" i="18"/>
  <c r="D43" i="18"/>
  <c r="B52" i="19" l="1"/>
  <c r="B45" i="18"/>
  <c r="G44" i="18"/>
  <c r="F44" i="18"/>
  <c r="E44" i="18"/>
  <c r="D44" i="18"/>
  <c r="C44" i="18"/>
  <c r="H44" i="18"/>
  <c r="L44" i="18"/>
  <c r="K44" i="18"/>
  <c r="N44" i="18"/>
  <c r="M44" i="18"/>
  <c r="I44" i="18"/>
  <c r="J44" i="18"/>
  <c r="B53" i="19" l="1"/>
  <c r="B46" i="18"/>
  <c r="N45" i="18"/>
  <c r="F45" i="18"/>
  <c r="G45" i="18"/>
  <c r="E45" i="18"/>
  <c r="D45" i="18"/>
  <c r="C45" i="18"/>
  <c r="H45" i="18"/>
  <c r="K45" i="18"/>
  <c r="M45" i="18"/>
  <c r="J45" i="18"/>
  <c r="L45" i="18"/>
  <c r="I45" i="18"/>
  <c r="B54" i="19" l="1"/>
  <c r="C46" i="18"/>
  <c r="I46" i="18"/>
  <c r="B47" i="18"/>
  <c r="H46" i="18"/>
  <c r="G46" i="18"/>
  <c r="D46" i="18"/>
  <c r="N46" i="18"/>
  <c r="K46" i="18"/>
  <c r="E46" i="18"/>
  <c r="L46" i="18"/>
  <c r="J46" i="18"/>
  <c r="M46" i="18"/>
  <c r="F46" i="18"/>
  <c r="B55" i="19" l="1"/>
  <c r="B48" i="18"/>
  <c r="G47" i="18"/>
  <c r="E47" i="18"/>
  <c r="F47" i="18"/>
  <c r="C47" i="18"/>
  <c r="D47" i="18"/>
  <c r="H47" i="18"/>
  <c r="J47" i="18"/>
  <c r="I47" i="18"/>
  <c r="K47" i="18"/>
  <c r="N47" i="18"/>
  <c r="M47" i="18"/>
  <c r="L47" i="18"/>
  <c r="B56" i="19" l="1"/>
  <c r="B49" i="18"/>
  <c r="L48" i="18"/>
  <c r="N48" i="18"/>
  <c r="M48" i="18"/>
  <c r="F48" i="18"/>
  <c r="E48" i="18"/>
  <c r="I48" i="18"/>
  <c r="C48" i="18"/>
  <c r="H48" i="18"/>
  <c r="D48" i="18"/>
  <c r="J48" i="18"/>
  <c r="K48" i="18"/>
  <c r="G48" i="18"/>
  <c r="B57" i="19" l="1"/>
  <c r="M49" i="18"/>
  <c r="B50" i="18"/>
  <c r="N49" i="18"/>
  <c r="L49" i="18"/>
  <c r="I49" i="18"/>
  <c r="G49" i="18"/>
  <c r="J49" i="18"/>
  <c r="D49" i="18"/>
  <c r="K49" i="18"/>
  <c r="E49" i="18"/>
  <c r="F49" i="18"/>
  <c r="C49" i="18"/>
  <c r="H49" i="18"/>
  <c r="AL30" i="14"/>
  <c r="AM30" i="14" s="1"/>
  <c r="AH30" i="14"/>
  <c r="AL29" i="14"/>
  <c r="AM29" i="14" s="1"/>
  <c r="AH29" i="14"/>
  <c r="AL28" i="14"/>
  <c r="AM28" i="14" s="1"/>
  <c r="AH28" i="14"/>
  <c r="AL24" i="14"/>
  <c r="AM24" i="14" s="1"/>
  <c r="AG24" i="14"/>
  <c r="AH24" i="14" s="1"/>
  <c r="AL22" i="14"/>
  <c r="AM22" i="14" s="1"/>
  <c r="AH22" i="14"/>
  <c r="AL21" i="14"/>
  <c r="AM21" i="14" s="1"/>
  <c r="AH21" i="14"/>
  <c r="AM20" i="14"/>
  <c r="AH20" i="14"/>
  <c r="M22" i="14"/>
  <c r="M21" i="14"/>
  <c r="K9" i="11" s="1"/>
  <c r="I21" i="14"/>
  <c r="I22" i="14"/>
  <c r="I20" i="14"/>
  <c r="N35" i="14"/>
  <c r="N34" i="14"/>
  <c r="Q19" i="14"/>
  <c r="J5" i="13"/>
  <c r="J4" i="13"/>
  <c r="K9" i="10"/>
  <c r="K10" i="10"/>
  <c r="K8" i="10"/>
  <c r="H10" i="12"/>
  <c r="O10" i="12" s="1"/>
  <c r="H9" i="12"/>
  <c r="O9" i="12" s="1"/>
  <c r="K9" i="6"/>
  <c r="K10" i="6"/>
  <c r="K8" i="6"/>
  <c r="K8" i="5"/>
  <c r="K9" i="5"/>
  <c r="K7" i="5"/>
  <c r="D9" i="14"/>
  <c r="D11" i="14" s="1"/>
  <c r="D12" i="14" s="1"/>
  <c r="B9" i="8"/>
  <c r="B10" i="8" s="1"/>
  <c r="B11" i="8" s="1"/>
  <c r="B12" i="8" s="1"/>
  <c r="B13" i="8" s="1"/>
  <c r="B14" i="8" s="1"/>
  <c r="B15" i="8" s="1"/>
  <c r="B16" i="8" s="1"/>
  <c r="B17" i="8" s="1"/>
  <c r="B18" i="8" s="1"/>
  <c r="B19" i="8" s="1"/>
  <c r="B20" i="8" s="1"/>
  <c r="B21" i="8" s="1"/>
  <c r="B22" i="8" s="1"/>
  <c r="B23" i="8" s="1"/>
  <c r="B24" i="8" s="1"/>
  <c r="B25" i="8" s="1"/>
  <c r="B26" i="8" s="1"/>
  <c r="B27" i="8" s="1"/>
  <c r="B28" i="8" s="1"/>
  <c r="B29" i="8" s="1"/>
  <c r="B30" i="8" s="1"/>
  <c r="B31" i="8" s="1"/>
  <c r="B32" i="8" s="1"/>
  <c r="B33" i="8" s="1"/>
  <c r="B34" i="8" s="1"/>
  <c r="H12" i="15"/>
  <c r="H13" i="15" s="1"/>
  <c r="H14" i="15" s="1"/>
  <c r="H15" i="15" s="1"/>
  <c r="H16" i="15" s="1"/>
  <c r="H17" i="15" s="1"/>
  <c r="H18" i="15" s="1"/>
  <c r="H19" i="15" s="1"/>
  <c r="H20" i="15" s="1"/>
  <c r="H21" i="15" s="1"/>
  <c r="H22" i="15" s="1"/>
  <c r="H23" i="15" s="1"/>
  <c r="H24" i="15" s="1"/>
  <c r="H25" i="15" s="1"/>
  <c r="H26" i="15" s="1"/>
  <c r="H27" i="15" s="1"/>
  <c r="H28" i="15" s="1"/>
  <c r="H29" i="15" s="1"/>
  <c r="H30" i="15" s="1"/>
  <c r="H31" i="15" s="1"/>
  <c r="H32" i="15" s="1"/>
  <c r="H33" i="15" s="1"/>
  <c r="H34" i="15" s="1"/>
  <c r="H35" i="15" s="1"/>
  <c r="H36" i="15" s="1"/>
  <c r="H37" i="15" s="1"/>
  <c r="H38" i="15" s="1"/>
  <c r="H39" i="15" s="1"/>
  <c r="H40" i="15" s="1"/>
  <c r="H41" i="15" s="1"/>
  <c r="H42" i="15" s="1"/>
  <c r="H43" i="15" s="1"/>
  <c r="H44" i="15" s="1"/>
  <c r="H45" i="15" s="1"/>
  <c r="H46" i="15" s="1"/>
  <c r="H47" i="15" s="1"/>
  <c r="H48" i="15" s="1"/>
  <c r="H49" i="15" s="1"/>
  <c r="H50" i="15" s="1"/>
  <c r="H51" i="15" s="1"/>
  <c r="H52" i="15" s="1"/>
  <c r="H53" i="15" s="1"/>
  <c r="H54" i="15" s="1"/>
  <c r="H55" i="15" s="1"/>
  <c r="H56" i="15" s="1"/>
  <c r="H57" i="15" s="1"/>
  <c r="H58" i="15" s="1"/>
  <c r="H59" i="15" s="1"/>
  <c r="H60" i="15" s="1"/>
  <c r="H61" i="15" s="1"/>
  <c r="H62" i="15" s="1"/>
  <c r="H63" i="15" s="1"/>
  <c r="H64" i="15" s="1"/>
  <c r="H65" i="15" s="1"/>
  <c r="H66" i="15" s="1"/>
  <c r="H67" i="15" s="1"/>
  <c r="H68" i="15" s="1"/>
  <c r="H69" i="15" s="1"/>
  <c r="H70" i="15" s="1"/>
  <c r="H71" i="15" s="1"/>
  <c r="H72" i="15" s="1"/>
  <c r="H73" i="15" s="1"/>
  <c r="H74" i="15" s="1"/>
  <c r="H75" i="15" s="1"/>
  <c r="H76" i="15" s="1"/>
  <c r="H77" i="15" s="1"/>
  <c r="H78" i="15" s="1"/>
  <c r="H79" i="15" s="1"/>
  <c r="H80" i="15" s="1"/>
  <c r="H81" i="15" s="1"/>
  <c r="H82" i="15" s="1"/>
  <c r="H11" i="15"/>
  <c r="B11" i="15"/>
  <c r="K10" i="11" l="1"/>
  <c r="N21" i="14"/>
  <c r="AN24" i="14"/>
  <c r="B58" i="19"/>
  <c r="J57" i="19"/>
  <c r="M50" i="18"/>
  <c r="B51" i="18"/>
  <c r="N50" i="18"/>
  <c r="L50" i="18"/>
  <c r="C50" i="18"/>
  <c r="D50" i="18"/>
  <c r="H50" i="18"/>
  <c r="K50" i="18"/>
  <c r="J50" i="18"/>
  <c r="G50" i="18"/>
  <c r="I50" i="18"/>
  <c r="E50" i="18"/>
  <c r="F50" i="18"/>
  <c r="J11" i="15"/>
  <c r="C10" i="15"/>
  <c r="D13" i="14"/>
  <c r="D14" i="14" s="1"/>
  <c r="D15" i="14" s="1"/>
  <c r="D16" i="14" s="1"/>
  <c r="D17" i="14" s="1"/>
  <c r="D18" i="14" s="1"/>
  <c r="D19" i="14" s="1"/>
  <c r="D20" i="14" s="1"/>
  <c r="D21" i="14" s="1"/>
  <c r="D22" i="14" s="1"/>
  <c r="D24" i="14" s="1"/>
  <c r="D25" i="14" s="1"/>
  <c r="D26" i="14" s="1"/>
  <c r="D27" i="14" s="1"/>
  <c r="D28" i="14" s="1"/>
  <c r="N20" i="14"/>
  <c r="N22" i="14"/>
  <c r="C11" i="15"/>
  <c r="C9" i="15"/>
  <c r="I10" i="15"/>
  <c r="D10" i="15"/>
  <c r="D9" i="15"/>
  <c r="E9" i="15" s="1"/>
  <c r="F9" i="15" s="1"/>
  <c r="I9" i="15"/>
  <c r="I11" i="15"/>
  <c r="D11" i="15"/>
  <c r="B12" i="15"/>
  <c r="M57" i="19" l="1"/>
  <c r="E10" i="15"/>
  <c r="F10" i="15" s="1"/>
  <c r="K57" i="19"/>
  <c r="C57" i="19"/>
  <c r="L57" i="19"/>
  <c r="N57" i="19"/>
  <c r="D57" i="19"/>
  <c r="G57" i="19"/>
  <c r="E57" i="19"/>
  <c r="H57" i="19"/>
  <c r="F57" i="19"/>
  <c r="G17" i="19"/>
  <c r="F17" i="19"/>
  <c r="H16" i="19"/>
  <c r="F16" i="19"/>
  <c r="E17" i="19"/>
  <c r="G24" i="19"/>
  <c r="E22" i="19"/>
  <c r="C18" i="19"/>
  <c r="M16" i="19"/>
  <c r="K20" i="19"/>
  <c r="C20" i="19"/>
  <c r="F21" i="19"/>
  <c r="H24" i="19"/>
  <c r="H23" i="19"/>
  <c r="C16" i="19"/>
  <c r="M20" i="19"/>
  <c r="K17" i="19"/>
  <c r="J22" i="19"/>
  <c r="J19" i="19"/>
  <c r="G21" i="19"/>
  <c r="M18" i="19"/>
  <c r="H21" i="19"/>
  <c r="E18" i="19"/>
  <c r="F18" i="19"/>
  <c r="N22" i="19"/>
  <c r="H20" i="19"/>
  <c r="D17" i="19"/>
  <c r="L16" i="19"/>
  <c r="L17" i="19"/>
  <c r="L22" i="19"/>
  <c r="G20" i="19"/>
  <c r="J21" i="19"/>
  <c r="H18" i="19"/>
  <c r="D23" i="19"/>
  <c r="N16" i="19"/>
  <c r="J20" i="19"/>
  <c r="K24" i="19"/>
  <c r="I24" i="19"/>
  <c r="E21" i="19"/>
  <c r="C17" i="19"/>
  <c r="C25" i="19"/>
  <c r="G19" i="19"/>
  <c r="M22" i="19"/>
  <c r="N23" i="19"/>
  <c r="E20" i="19"/>
  <c r="N17" i="19"/>
  <c r="K18" i="19"/>
  <c r="N18" i="19"/>
  <c r="H22" i="19"/>
  <c r="E19" i="19"/>
  <c r="E25" i="19"/>
  <c r="J16" i="19"/>
  <c r="F20" i="19"/>
  <c r="J24" i="19"/>
  <c r="M23" i="19"/>
  <c r="L24" i="19"/>
  <c r="K23" i="19"/>
  <c r="L19" i="19"/>
  <c r="F23" i="19"/>
  <c r="I21" i="19"/>
  <c r="H19" i="19"/>
  <c r="D16" i="19"/>
  <c r="I18" i="19"/>
  <c r="N24" i="19"/>
  <c r="N21" i="19"/>
  <c r="M21" i="19"/>
  <c r="I23" i="19"/>
  <c r="I17" i="19"/>
  <c r="L18" i="19"/>
  <c r="N20" i="19"/>
  <c r="H17" i="19"/>
  <c r="D22" i="19"/>
  <c r="L23" i="19"/>
  <c r="C22" i="19"/>
  <c r="F19" i="19"/>
  <c r="K22" i="19"/>
  <c r="E16" i="19"/>
  <c r="C19" i="19"/>
  <c r="G16" i="19"/>
  <c r="D21" i="19"/>
  <c r="G22" i="19"/>
  <c r="L20" i="19"/>
  <c r="M17" i="19"/>
  <c r="I20" i="19"/>
  <c r="D18" i="19"/>
  <c r="E24" i="19"/>
  <c r="D20" i="19"/>
  <c r="K19" i="19"/>
  <c r="I19" i="19"/>
  <c r="I16" i="19"/>
  <c r="C23" i="19"/>
  <c r="E23" i="19"/>
  <c r="D19" i="19"/>
  <c r="G18" i="19"/>
  <c r="K16" i="19"/>
  <c r="J17" i="19"/>
  <c r="J18" i="19"/>
  <c r="F24" i="19"/>
  <c r="M25" i="19"/>
  <c r="F25" i="19"/>
  <c r="J25" i="19"/>
  <c r="L21" i="19"/>
  <c r="M19" i="19"/>
  <c r="M24" i="19"/>
  <c r="G23" i="19"/>
  <c r="D24" i="19"/>
  <c r="L25" i="19"/>
  <c r="H25" i="19"/>
  <c r="N19" i="19"/>
  <c r="I22" i="19"/>
  <c r="D25" i="19"/>
  <c r="G25" i="19"/>
  <c r="N25" i="19"/>
  <c r="K25" i="19"/>
  <c r="J23" i="19"/>
  <c r="F22" i="19"/>
  <c r="K21" i="19"/>
  <c r="I25" i="19"/>
  <c r="C24" i="19"/>
  <c r="C21" i="19"/>
  <c r="I26" i="19"/>
  <c r="C26" i="19"/>
  <c r="M26" i="19"/>
  <c r="J26" i="19"/>
  <c r="E26" i="19"/>
  <c r="D26" i="19"/>
  <c r="N26" i="19"/>
  <c r="K26" i="19"/>
  <c r="G26" i="19"/>
  <c r="L26" i="19"/>
  <c r="F26" i="19"/>
  <c r="H26" i="19"/>
  <c r="M27" i="19"/>
  <c r="I27" i="19"/>
  <c r="E27" i="19"/>
  <c r="F27" i="19"/>
  <c r="G27" i="19"/>
  <c r="D27" i="19"/>
  <c r="K27" i="19"/>
  <c r="C27" i="19"/>
  <c r="L27" i="19"/>
  <c r="H27" i="19"/>
  <c r="J27" i="19"/>
  <c r="N27" i="19"/>
  <c r="J28" i="19"/>
  <c r="C28" i="19"/>
  <c r="I28" i="19"/>
  <c r="K28" i="19"/>
  <c r="D28" i="19"/>
  <c r="F28" i="19"/>
  <c r="L28" i="19"/>
  <c r="M28" i="19"/>
  <c r="E28" i="19"/>
  <c r="H28" i="19"/>
  <c r="N28" i="19"/>
  <c r="G28" i="19"/>
  <c r="D29" i="19"/>
  <c r="E29" i="19"/>
  <c r="M29" i="19"/>
  <c r="H29" i="19"/>
  <c r="K29" i="19"/>
  <c r="C29" i="19"/>
  <c r="L29" i="19"/>
  <c r="F29" i="19"/>
  <c r="G29" i="19"/>
  <c r="J29" i="19"/>
  <c r="N29" i="19"/>
  <c r="I29" i="19"/>
  <c r="M30" i="19"/>
  <c r="J30" i="19"/>
  <c r="G30" i="19"/>
  <c r="N30" i="19"/>
  <c r="L30" i="19"/>
  <c r="I30" i="19"/>
  <c r="C30" i="19"/>
  <c r="K30" i="19"/>
  <c r="E30" i="19"/>
  <c r="H30" i="19"/>
  <c r="F30" i="19"/>
  <c r="D30" i="19"/>
  <c r="H31" i="19"/>
  <c r="E31" i="19"/>
  <c r="I31" i="19"/>
  <c r="D31" i="19"/>
  <c r="N31" i="19"/>
  <c r="L31" i="19"/>
  <c r="K31" i="19"/>
  <c r="M31" i="19"/>
  <c r="F31" i="19"/>
  <c r="J31" i="19"/>
  <c r="G31" i="19"/>
  <c r="C31" i="19"/>
  <c r="H32" i="19"/>
  <c r="K32" i="19"/>
  <c r="N32" i="19"/>
  <c r="C32" i="19"/>
  <c r="G32" i="19"/>
  <c r="L32" i="19"/>
  <c r="D32" i="19"/>
  <c r="I32" i="19"/>
  <c r="M32" i="19"/>
  <c r="E32" i="19"/>
  <c r="F32" i="19"/>
  <c r="J32" i="19"/>
  <c r="L33" i="19"/>
  <c r="H33" i="19"/>
  <c r="D33" i="19"/>
  <c r="G33" i="19"/>
  <c r="E33" i="19"/>
  <c r="C33" i="19"/>
  <c r="N33" i="19"/>
  <c r="M33" i="19"/>
  <c r="F33" i="19"/>
  <c r="K33" i="19"/>
  <c r="I33" i="19"/>
  <c r="J33" i="19"/>
  <c r="J34" i="19"/>
  <c r="F34" i="19"/>
  <c r="C34" i="19"/>
  <c r="K34" i="19"/>
  <c r="M34" i="19"/>
  <c r="I34" i="19"/>
  <c r="G34" i="19"/>
  <c r="D34" i="19"/>
  <c r="H34" i="19"/>
  <c r="L34" i="19"/>
  <c r="N34" i="19"/>
  <c r="E34" i="19"/>
  <c r="D35" i="19"/>
  <c r="E35" i="19"/>
  <c r="K35" i="19"/>
  <c r="G35" i="19"/>
  <c r="J35" i="19"/>
  <c r="L35" i="19"/>
  <c r="M35" i="19"/>
  <c r="C35" i="19"/>
  <c r="H35" i="19"/>
  <c r="F35" i="19"/>
  <c r="I35" i="19"/>
  <c r="N35" i="19"/>
  <c r="K36" i="19"/>
  <c r="F36" i="19"/>
  <c r="I36" i="19"/>
  <c r="J36" i="19"/>
  <c r="E36" i="19"/>
  <c r="M36" i="19"/>
  <c r="C36" i="19"/>
  <c r="G36" i="19"/>
  <c r="H36" i="19"/>
  <c r="L36" i="19"/>
  <c r="D36" i="19"/>
  <c r="N36" i="19"/>
  <c r="K37" i="19"/>
  <c r="D37" i="19"/>
  <c r="F37" i="19"/>
  <c r="E37" i="19"/>
  <c r="C37" i="19"/>
  <c r="H37" i="19"/>
  <c r="G37" i="19"/>
  <c r="J37" i="19"/>
  <c r="I37" i="19"/>
  <c r="N37" i="19"/>
  <c r="L37" i="19"/>
  <c r="M37" i="19"/>
  <c r="F38" i="19"/>
  <c r="K38" i="19"/>
  <c r="H38" i="19"/>
  <c r="C38" i="19"/>
  <c r="L38" i="19"/>
  <c r="M38" i="19"/>
  <c r="E38" i="19"/>
  <c r="D38" i="19"/>
  <c r="J38" i="19"/>
  <c r="I38" i="19"/>
  <c r="N38" i="19"/>
  <c r="G38" i="19"/>
  <c r="N39" i="19"/>
  <c r="G39" i="19"/>
  <c r="I39" i="19"/>
  <c r="F39" i="19"/>
  <c r="K39" i="19"/>
  <c r="C39" i="19"/>
  <c r="E39" i="19"/>
  <c r="M39" i="19"/>
  <c r="H39" i="19"/>
  <c r="J39" i="19"/>
  <c r="D39" i="19"/>
  <c r="L39" i="19"/>
  <c r="F40" i="19"/>
  <c r="N40" i="19"/>
  <c r="H40" i="19"/>
  <c r="M40" i="19"/>
  <c r="I40" i="19"/>
  <c r="L40" i="19"/>
  <c r="J40" i="19"/>
  <c r="K40" i="19"/>
  <c r="E40" i="19"/>
  <c r="G40" i="19"/>
  <c r="C40" i="19"/>
  <c r="D40" i="19"/>
  <c r="D41" i="19"/>
  <c r="M41" i="19"/>
  <c r="F41" i="19"/>
  <c r="H41" i="19"/>
  <c r="I41" i="19"/>
  <c r="C41" i="19"/>
  <c r="K41" i="19"/>
  <c r="N41" i="19"/>
  <c r="E41" i="19"/>
  <c r="J41" i="19"/>
  <c r="L41" i="19"/>
  <c r="G41" i="19"/>
  <c r="L42" i="19"/>
  <c r="K42" i="19"/>
  <c r="H42" i="19"/>
  <c r="I42" i="19"/>
  <c r="J42" i="19"/>
  <c r="F42" i="19"/>
  <c r="N42" i="19"/>
  <c r="D42" i="19"/>
  <c r="M42" i="19"/>
  <c r="E42" i="19"/>
  <c r="C42" i="19"/>
  <c r="G42" i="19"/>
  <c r="C43" i="19"/>
  <c r="M43" i="19"/>
  <c r="G43" i="19"/>
  <c r="F43" i="19"/>
  <c r="D43" i="19"/>
  <c r="N43" i="19"/>
  <c r="J43" i="19"/>
  <c r="H43" i="19"/>
  <c r="I43" i="19"/>
  <c r="K43" i="19"/>
  <c r="E43" i="19"/>
  <c r="L43" i="19"/>
  <c r="I44" i="19"/>
  <c r="H44" i="19"/>
  <c r="D44" i="19"/>
  <c r="J44" i="19"/>
  <c r="K44" i="19"/>
  <c r="E44" i="19"/>
  <c r="C44" i="19"/>
  <c r="M44" i="19"/>
  <c r="F44" i="19"/>
  <c r="G44" i="19"/>
  <c r="N44" i="19"/>
  <c r="L44" i="19"/>
  <c r="J45" i="19"/>
  <c r="F45" i="19"/>
  <c r="K45" i="19"/>
  <c r="L45" i="19"/>
  <c r="N45" i="19"/>
  <c r="I45" i="19"/>
  <c r="M45" i="19"/>
  <c r="H45" i="19"/>
  <c r="E45" i="19"/>
  <c r="G45" i="19"/>
  <c r="D45" i="19"/>
  <c r="C45" i="19"/>
  <c r="M46" i="19"/>
  <c r="I46" i="19"/>
  <c r="L46" i="19"/>
  <c r="J46" i="19"/>
  <c r="E46" i="19"/>
  <c r="C46" i="19"/>
  <c r="K46" i="19"/>
  <c r="N46" i="19"/>
  <c r="D46" i="19"/>
  <c r="G46" i="19"/>
  <c r="F46" i="19"/>
  <c r="H46" i="19"/>
  <c r="H47" i="19"/>
  <c r="I47" i="19"/>
  <c r="M47" i="19"/>
  <c r="K47" i="19"/>
  <c r="J47" i="19"/>
  <c r="E47" i="19"/>
  <c r="F47" i="19"/>
  <c r="L47" i="19"/>
  <c r="G47" i="19"/>
  <c r="D47" i="19"/>
  <c r="C47" i="19"/>
  <c r="N47" i="19"/>
  <c r="J48" i="19"/>
  <c r="K48" i="19"/>
  <c r="D48" i="19"/>
  <c r="I48" i="19"/>
  <c r="F48" i="19"/>
  <c r="G48" i="19"/>
  <c r="L48" i="19"/>
  <c r="M48" i="19"/>
  <c r="N48" i="19"/>
  <c r="C48" i="19"/>
  <c r="H48" i="19"/>
  <c r="E48" i="19"/>
  <c r="F49" i="19"/>
  <c r="C49" i="19"/>
  <c r="M49" i="19"/>
  <c r="G49" i="19"/>
  <c r="H49" i="19"/>
  <c r="D49" i="19"/>
  <c r="N49" i="19"/>
  <c r="E49" i="19"/>
  <c r="J49" i="19"/>
  <c r="L49" i="19"/>
  <c r="I49" i="19"/>
  <c r="K49" i="19"/>
  <c r="H50" i="19"/>
  <c r="F50" i="19"/>
  <c r="M50" i="19"/>
  <c r="G50" i="19"/>
  <c r="L50" i="19"/>
  <c r="E50" i="19"/>
  <c r="N50" i="19"/>
  <c r="D50" i="19"/>
  <c r="J50" i="19"/>
  <c r="K50" i="19"/>
  <c r="C50" i="19"/>
  <c r="I50" i="19"/>
  <c r="C51" i="19"/>
  <c r="F51" i="19"/>
  <c r="M51" i="19"/>
  <c r="L51" i="19"/>
  <c r="K51" i="19"/>
  <c r="J51" i="19"/>
  <c r="G51" i="19"/>
  <c r="I51" i="19"/>
  <c r="H51" i="19"/>
  <c r="E51" i="19"/>
  <c r="D51" i="19"/>
  <c r="N51" i="19"/>
  <c r="I52" i="19"/>
  <c r="M52" i="19"/>
  <c r="H52" i="19"/>
  <c r="E52" i="19"/>
  <c r="J52" i="19"/>
  <c r="D52" i="19"/>
  <c r="L52" i="19"/>
  <c r="G52" i="19"/>
  <c r="K52" i="19"/>
  <c r="N52" i="19"/>
  <c r="C52" i="19"/>
  <c r="F52" i="19"/>
  <c r="L53" i="19"/>
  <c r="D53" i="19"/>
  <c r="N53" i="19"/>
  <c r="K53" i="19"/>
  <c r="C53" i="19"/>
  <c r="G53" i="19"/>
  <c r="I53" i="19"/>
  <c r="H53" i="19"/>
  <c r="F53" i="19"/>
  <c r="M53" i="19"/>
  <c r="E53" i="19"/>
  <c r="J53" i="19"/>
  <c r="K54" i="19"/>
  <c r="L54" i="19"/>
  <c r="E54" i="19"/>
  <c r="H54" i="19"/>
  <c r="G54" i="19"/>
  <c r="C54" i="19"/>
  <c r="M54" i="19"/>
  <c r="J54" i="19"/>
  <c r="N54" i="19"/>
  <c r="F54" i="19"/>
  <c r="I54" i="19"/>
  <c r="D54" i="19"/>
  <c r="F55" i="19"/>
  <c r="D55" i="19"/>
  <c r="K55" i="19"/>
  <c r="I55" i="19"/>
  <c r="H55" i="19"/>
  <c r="G55" i="19"/>
  <c r="J55" i="19"/>
  <c r="E55" i="19"/>
  <c r="C55" i="19"/>
  <c r="L55" i="19"/>
  <c r="M55" i="19"/>
  <c r="N55" i="19"/>
  <c r="L56" i="19"/>
  <c r="K56" i="19"/>
  <c r="D56" i="19"/>
  <c r="J56" i="19"/>
  <c r="M56" i="19"/>
  <c r="H56" i="19"/>
  <c r="G56" i="19"/>
  <c r="C56" i="19"/>
  <c r="E56" i="19"/>
  <c r="N56" i="19"/>
  <c r="F56" i="19"/>
  <c r="I56" i="19"/>
  <c r="I57" i="19"/>
  <c r="B59" i="19"/>
  <c r="N58" i="19"/>
  <c r="H58" i="19"/>
  <c r="L58" i="19"/>
  <c r="M58" i="19"/>
  <c r="C58" i="19"/>
  <c r="F58" i="19"/>
  <c r="J58" i="19"/>
  <c r="G58" i="19"/>
  <c r="K58" i="19"/>
  <c r="I58" i="19"/>
  <c r="E58" i="19"/>
  <c r="D58" i="19"/>
  <c r="B52" i="18"/>
  <c r="F51" i="18"/>
  <c r="H51" i="18"/>
  <c r="G51" i="18"/>
  <c r="M51" i="18"/>
  <c r="J51" i="18"/>
  <c r="N51" i="18"/>
  <c r="K51" i="18"/>
  <c r="D51" i="18"/>
  <c r="I51" i="18"/>
  <c r="C51" i="18"/>
  <c r="L51" i="18"/>
  <c r="E51" i="18"/>
  <c r="D29" i="14"/>
  <c r="D30" i="14" s="1"/>
  <c r="D31" i="14" s="1"/>
  <c r="D32" i="14" s="1"/>
  <c r="D33" i="14" s="1"/>
  <c r="D34" i="14" s="1"/>
  <c r="D35" i="14" s="1"/>
  <c r="D36" i="14" s="1"/>
  <c r="D37" i="14" s="1"/>
  <c r="D38" i="14" s="1"/>
  <c r="D39" i="14" s="1"/>
  <c r="D40" i="14" s="1"/>
  <c r="D41" i="14" s="1"/>
  <c r="D43" i="14" s="1"/>
  <c r="D44" i="14" s="1"/>
  <c r="D45" i="14" s="1"/>
  <c r="D46" i="14" s="1"/>
  <c r="D47" i="14" s="1"/>
  <c r="D48" i="14" s="1"/>
  <c r="D49" i="14" s="1"/>
  <c r="D50" i="14" s="1"/>
  <c r="D51" i="14" s="1"/>
  <c r="D52" i="14" s="1"/>
  <c r="D53" i="14" s="1"/>
  <c r="D54" i="14" s="1"/>
  <c r="D55" i="14" s="1"/>
  <c r="D56" i="14" s="1"/>
  <c r="D57" i="14" s="1"/>
  <c r="D58" i="14" s="1"/>
  <c r="D59" i="14" s="1"/>
  <c r="D60" i="14" s="1"/>
  <c r="D61" i="14" s="1"/>
  <c r="D62" i="14" s="1"/>
  <c r="J9" i="15"/>
  <c r="K9" i="15" s="1"/>
  <c r="L9" i="15" s="1"/>
  <c r="J10" i="15"/>
  <c r="K10" i="15" s="1"/>
  <c r="L10" i="15" s="1"/>
  <c r="E11" i="15"/>
  <c r="F11" i="15" s="1"/>
  <c r="K11" i="15"/>
  <c r="L11" i="15" s="1"/>
  <c r="B13" i="15"/>
  <c r="J12" i="15"/>
  <c r="I12" i="15"/>
  <c r="D12" i="15"/>
  <c r="C12" i="15"/>
  <c r="B60" i="19" l="1"/>
  <c r="G59" i="19"/>
  <c r="E59" i="19"/>
  <c r="D59" i="19"/>
  <c r="H59" i="19"/>
  <c r="C59" i="19"/>
  <c r="M59" i="19"/>
  <c r="I59" i="19"/>
  <c r="J59" i="19"/>
  <c r="L59" i="19"/>
  <c r="N59" i="19"/>
  <c r="K59" i="19"/>
  <c r="F59" i="19"/>
  <c r="B53" i="18"/>
  <c r="H52" i="18"/>
  <c r="G52" i="18"/>
  <c r="F52" i="18"/>
  <c r="E52" i="18"/>
  <c r="D52" i="18"/>
  <c r="J52" i="18"/>
  <c r="N52" i="18"/>
  <c r="K52" i="18"/>
  <c r="L52" i="18"/>
  <c r="C52" i="18"/>
  <c r="I52" i="18"/>
  <c r="M52" i="18"/>
  <c r="D13" i="15"/>
  <c r="I13" i="15"/>
  <c r="J13" i="15"/>
  <c r="C13" i="15"/>
  <c r="B14" i="15"/>
  <c r="E12" i="15"/>
  <c r="F12" i="15" s="1"/>
  <c r="K12" i="15"/>
  <c r="L12" i="15" s="1"/>
  <c r="B61" i="19" l="1"/>
  <c r="J60" i="19"/>
  <c r="F60" i="19"/>
  <c r="C60" i="19"/>
  <c r="K60" i="19"/>
  <c r="H60" i="19"/>
  <c r="L60" i="19"/>
  <c r="E60" i="19"/>
  <c r="D60" i="19"/>
  <c r="M60" i="19"/>
  <c r="N60" i="19"/>
  <c r="G60" i="19"/>
  <c r="I60" i="19"/>
  <c r="L53" i="18"/>
  <c r="B54" i="18"/>
  <c r="M53" i="18"/>
  <c r="H53" i="18"/>
  <c r="G53" i="18"/>
  <c r="F53" i="18"/>
  <c r="E53" i="18"/>
  <c r="D53" i="18"/>
  <c r="N53" i="18"/>
  <c r="K53" i="18"/>
  <c r="J53" i="18"/>
  <c r="I53" i="18"/>
  <c r="C53" i="18"/>
  <c r="K13" i="15"/>
  <c r="L13" i="15" s="1"/>
  <c r="I14" i="15"/>
  <c r="D14" i="15"/>
  <c r="J14" i="15"/>
  <c r="C14" i="15"/>
  <c r="B15" i="15"/>
  <c r="E13" i="15"/>
  <c r="F13" i="15" s="1"/>
  <c r="B62" i="19" l="1"/>
  <c r="C61" i="19"/>
  <c r="L61" i="19"/>
  <c r="G61" i="19"/>
  <c r="N61" i="19"/>
  <c r="D61" i="19"/>
  <c r="J61" i="19"/>
  <c r="M61" i="19"/>
  <c r="E61" i="19"/>
  <c r="H61" i="19"/>
  <c r="I61" i="19"/>
  <c r="F61" i="19"/>
  <c r="K61" i="19"/>
  <c r="B55" i="18"/>
  <c r="E54" i="18"/>
  <c r="D54" i="18"/>
  <c r="C54" i="18"/>
  <c r="H54" i="18"/>
  <c r="L54" i="18"/>
  <c r="K54" i="18"/>
  <c r="M54" i="18"/>
  <c r="F54" i="18"/>
  <c r="G54" i="18"/>
  <c r="J54" i="18"/>
  <c r="N54" i="18"/>
  <c r="I54" i="18"/>
  <c r="K14" i="15"/>
  <c r="L14" i="15" s="1"/>
  <c r="E14" i="15"/>
  <c r="F14" i="15" s="1"/>
  <c r="D15" i="15"/>
  <c r="I15" i="15"/>
  <c r="J15" i="15"/>
  <c r="C15" i="15"/>
  <c r="B16" i="15"/>
  <c r="B63" i="19" l="1"/>
  <c r="N62" i="19"/>
  <c r="F62" i="19"/>
  <c r="D62" i="19"/>
  <c r="J62" i="19"/>
  <c r="K62" i="19"/>
  <c r="I62" i="19"/>
  <c r="C62" i="19"/>
  <c r="L62" i="19"/>
  <c r="H62" i="19"/>
  <c r="G62" i="19"/>
  <c r="M62" i="19"/>
  <c r="E62" i="19"/>
  <c r="B56" i="18"/>
  <c r="F55" i="18"/>
  <c r="E55" i="18"/>
  <c r="G55" i="18"/>
  <c r="D55" i="18"/>
  <c r="C55" i="18"/>
  <c r="H55" i="18"/>
  <c r="K55" i="18"/>
  <c r="M55" i="18"/>
  <c r="N55" i="18"/>
  <c r="I55" i="18"/>
  <c r="L55" i="18"/>
  <c r="J55" i="18"/>
  <c r="K15" i="15"/>
  <c r="L15" i="15" s="1"/>
  <c r="E15" i="15"/>
  <c r="F15" i="15" s="1"/>
  <c r="J16" i="15"/>
  <c r="C16" i="15"/>
  <c r="D16" i="15"/>
  <c r="I16" i="15"/>
  <c r="B17" i="15"/>
  <c r="B64" i="19" l="1"/>
  <c r="H63" i="19"/>
  <c r="G63" i="19"/>
  <c r="D63" i="19"/>
  <c r="E63" i="19"/>
  <c r="J63" i="19"/>
  <c r="F63" i="19"/>
  <c r="N63" i="19"/>
  <c r="I63" i="19"/>
  <c r="M63" i="19"/>
  <c r="L63" i="19"/>
  <c r="K63" i="19"/>
  <c r="C63" i="19"/>
  <c r="E56" i="18"/>
  <c r="D56" i="18"/>
  <c r="C56" i="18"/>
  <c r="M56" i="18"/>
  <c r="B57" i="18"/>
  <c r="N56" i="18"/>
  <c r="F56" i="18"/>
  <c r="K56" i="18"/>
  <c r="H56" i="18"/>
  <c r="I56" i="18"/>
  <c r="G56" i="18"/>
  <c r="L56" i="18"/>
  <c r="J56" i="18"/>
  <c r="K16" i="15"/>
  <c r="L16" i="15" s="1"/>
  <c r="E16" i="15"/>
  <c r="F16" i="15" s="1"/>
  <c r="J17" i="15"/>
  <c r="C17" i="15"/>
  <c r="I17" i="15"/>
  <c r="D17" i="15"/>
  <c r="B18" i="15"/>
  <c r="B65" i="19" l="1"/>
  <c r="J64" i="19"/>
  <c r="H64" i="19"/>
  <c r="K64" i="19"/>
  <c r="E64" i="19"/>
  <c r="G64" i="19"/>
  <c r="N64" i="19"/>
  <c r="M64" i="19"/>
  <c r="L64" i="19"/>
  <c r="F64" i="19"/>
  <c r="I64" i="19"/>
  <c r="D64" i="19"/>
  <c r="C64" i="19"/>
  <c r="N57" i="18"/>
  <c r="B58" i="18"/>
  <c r="M57" i="18"/>
  <c r="H57" i="18"/>
  <c r="G57" i="18"/>
  <c r="F57" i="18"/>
  <c r="J57" i="18"/>
  <c r="D57" i="18"/>
  <c r="C57" i="18"/>
  <c r="I57" i="18"/>
  <c r="E57" i="18"/>
  <c r="L57" i="18"/>
  <c r="K57" i="18"/>
  <c r="C18" i="15"/>
  <c r="J18" i="15"/>
  <c r="I18" i="15"/>
  <c r="D18" i="15"/>
  <c r="B19" i="15"/>
  <c r="E17" i="15"/>
  <c r="F17" i="15" s="1"/>
  <c r="K17" i="15"/>
  <c r="L17" i="15" s="1"/>
  <c r="B66" i="19" l="1"/>
  <c r="N65" i="19"/>
  <c r="E65" i="19"/>
  <c r="I65" i="19"/>
  <c r="H65" i="19"/>
  <c r="G65" i="19"/>
  <c r="L65" i="19"/>
  <c r="J65" i="19"/>
  <c r="K65" i="19"/>
  <c r="C65" i="19"/>
  <c r="M65" i="19"/>
  <c r="F65" i="19"/>
  <c r="D65" i="19"/>
  <c r="B59" i="18"/>
  <c r="N58" i="18"/>
  <c r="M58" i="18"/>
  <c r="J58" i="18"/>
  <c r="K58" i="18"/>
  <c r="F58" i="18"/>
  <c r="E58" i="18"/>
  <c r="G58" i="18"/>
  <c r="C58" i="18"/>
  <c r="D58" i="18"/>
  <c r="H58" i="18"/>
  <c r="I58" i="18"/>
  <c r="L58" i="18"/>
  <c r="K18" i="15"/>
  <c r="L18" i="15" s="1"/>
  <c r="D19" i="15"/>
  <c r="J19" i="15"/>
  <c r="I19" i="15"/>
  <c r="C19" i="15"/>
  <c r="B20" i="15"/>
  <c r="E18" i="15"/>
  <c r="F18" i="15" s="1"/>
  <c r="B67" i="19" l="1"/>
  <c r="J66" i="19"/>
  <c r="C66" i="19"/>
  <c r="M66" i="19"/>
  <c r="G66" i="19"/>
  <c r="I66" i="19"/>
  <c r="H66" i="19"/>
  <c r="E66" i="19"/>
  <c r="N66" i="19"/>
  <c r="K66" i="19"/>
  <c r="F66" i="19"/>
  <c r="L66" i="19"/>
  <c r="D66" i="19"/>
  <c r="B60" i="18"/>
  <c r="I59" i="18"/>
  <c r="F59" i="18"/>
  <c r="G59" i="18"/>
  <c r="C59" i="18"/>
  <c r="E59" i="18"/>
  <c r="D59" i="18"/>
  <c r="M59" i="18"/>
  <c r="J59" i="18"/>
  <c r="K59" i="18"/>
  <c r="N59" i="18"/>
  <c r="H59" i="18"/>
  <c r="L59" i="18"/>
  <c r="I20" i="15"/>
  <c r="D20" i="15"/>
  <c r="J20" i="15"/>
  <c r="C20" i="15"/>
  <c r="B21" i="15"/>
  <c r="K19" i="15"/>
  <c r="L19" i="15" s="1"/>
  <c r="E19" i="15"/>
  <c r="F19" i="15" s="1"/>
  <c r="B68" i="19" l="1"/>
  <c r="G67" i="19"/>
  <c r="E67" i="19"/>
  <c r="C67" i="19"/>
  <c r="H67" i="19"/>
  <c r="K67" i="19"/>
  <c r="F67" i="19"/>
  <c r="D67" i="19"/>
  <c r="J67" i="19"/>
  <c r="N67" i="19"/>
  <c r="I67" i="19"/>
  <c r="M67" i="19"/>
  <c r="L67" i="19"/>
  <c r="N60" i="18"/>
  <c r="I60" i="18"/>
  <c r="H60" i="18"/>
  <c r="M60" i="18"/>
  <c r="B61" i="18"/>
  <c r="F60" i="18"/>
  <c r="J60" i="18"/>
  <c r="E60" i="18"/>
  <c r="K60" i="18"/>
  <c r="C60" i="18"/>
  <c r="D60" i="18"/>
  <c r="G60" i="18"/>
  <c r="L60" i="18"/>
  <c r="K20" i="15"/>
  <c r="L20" i="15" s="1"/>
  <c r="I21" i="15"/>
  <c r="D21" i="15"/>
  <c r="J21" i="15"/>
  <c r="C21" i="15"/>
  <c r="B22" i="15"/>
  <c r="E20" i="15"/>
  <c r="F20" i="15" s="1"/>
  <c r="B69" i="19" l="1"/>
  <c r="H68" i="19"/>
  <c r="G68" i="19"/>
  <c r="N68" i="19"/>
  <c r="F68" i="19"/>
  <c r="E68" i="19"/>
  <c r="J68" i="19"/>
  <c r="I68" i="19"/>
  <c r="D68" i="19"/>
  <c r="M68" i="19"/>
  <c r="K68" i="19"/>
  <c r="C68" i="19"/>
  <c r="L68" i="19"/>
  <c r="B62" i="18"/>
  <c r="H61" i="18"/>
  <c r="I61" i="18"/>
  <c r="G61" i="18"/>
  <c r="J61" i="18"/>
  <c r="C61" i="18"/>
  <c r="N61" i="18"/>
  <c r="K61" i="18"/>
  <c r="L61" i="18"/>
  <c r="M61" i="18"/>
  <c r="D61" i="18"/>
  <c r="F61" i="18"/>
  <c r="E61" i="18"/>
  <c r="K21" i="15"/>
  <c r="L21" i="15" s="1"/>
  <c r="I22" i="15"/>
  <c r="D22" i="15"/>
  <c r="J22" i="15"/>
  <c r="C22" i="15"/>
  <c r="B23" i="15"/>
  <c r="E21" i="15"/>
  <c r="F21" i="15" s="1"/>
  <c r="B70" i="19" l="1"/>
  <c r="L69" i="19"/>
  <c r="E69" i="19"/>
  <c r="N69" i="19"/>
  <c r="D69" i="19"/>
  <c r="J69" i="19"/>
  <c r="I69" i="19"/>
  <c r="K69" i="19"/>
  <c r="G69" i="19"/>
  <c r="H69" i="19"/>
  <c r="M69" i="19"/>
  <c r="C69" i="19"/>
  <c r="F69" i="19"/>
  <c r="M62" i="18"/>
  <c r="F62" i="18"/>
  <c r="D62" i="18"/>
  <c r="C62" i="18"/>
  <c r="B63" i="18"/>
  <c r="N62" i="18"/>
  <c r="K62" i="18"/>
  <c r="L62" i="18"/>
  <c r="E62" i="18"/>
  <c r="I62" i="18"/>
  <c r="G62" i="18"/>
  <c r="J62" i="18"/>
  <c r="H62" i="18"/>
  <c r="K22" i="15"/>
  <c r="L22" i="15" s="1"/>
  <c r="D23" i="15"/>
  <c r="I23" i="15"/>
  <c r="J23" i="15"/>
  <c r="C23" i="15"/>
  <c r="B24" i="15"/>
  <c r="E22" i="15"/>
  <c r="F22" i="15" s="1"/>
  <c r="B71" i="19" l="1"/>
  <c r="N70" i="19"/>
  <c r="L70" i="19"/>
  <c r="M70" i="19"/>
  <c r="E70" i="19"/>
  <c r="D70" i="19"/>
  <c r="I70" i="19"/>
  <c r="J70" i="19"/>
  <c r="G70" i="19"/>
  <c r="K70" i="19"/>
  <c r="F70" i="19"/>
  <c r="C70" i="19"/>
  <c r="H70" i="19"/>
  <c r="B64" i="18"/>
  <c r="F63" i="18"/>
  <c r="E63" i="18"/>
  <c r="C63" i="18"/>
  <c r="I63" i="18"/>
  <c r="K63" i="18"/>
  <c r="H63" i="18"/>
  <c r="L63" i="18"/>
  <c r="D63" i="18"/>
  <c r="J63" i="18"/>
  <c r="N63" i="18"/>
  <c r="M63" i="18"/>
  <c r="G63" i="18"/>
  <c r="C24" i="15"/>
  <c r="I24" i="15"/>
  <c r="D24" i="15"/>
  <c r="J24" i="15"/>
  <c r="B25" i="15"/>
  <c r="K23" i="15"/>
  <c r="L23" i="15" s="1"/>
  <c r="E23" i="15"/>
  <c r="F23" i="15" s="1"/>
  <c r="B72" i="19" l="1"/>
  <c r="F71" i="19"/>
  <c r="G71" i="19"/>
  <c r="D71" i="19"/>
  <c r="J71" i="19"/>
  <c r="H71" i="19"/>
  <c r="I71" i="19"/>
  <c r="N71" i="19"/>
  <c r="E71" i="19"/>
  <c r="M71" i="19"/>
  <c r="C71" i="19"/>
  <c r="K71" i="19"/>
  <c r="L71" i="19"/>
  <c r="B65" i="18"/>
  <c r="M64" i="18"/>
  <c r="N64" i="18"/>
  <c r="I64" i="18"/>
  <c r="F64" i="18"/>
  <c r="D64" i="18"/>
  <c r="H64" i="18"/>
  <c r="G64" i="18"/>
  <c r="E64" i="18"/>
  <c r="K64" i="18"/>
  <c r="L64" i="18"/>
  <c r="C64" i="18"/>
  <c r="J64" i="18"/>
  <c r="K24" i="15"/>
  <c r="L24" i="15" s="1"/>
  <c r="E24" i="15"/>
  <c r="F24" i="15" s="1"/>
  <c r="D25" i="15"/>
  <c r="C25" i="15"/>
  <c r="I25" i="15"/>
  <c r="J25" i="15"/>
  <c r="B26" i="15"/>
  <c r="B73" i="19" l="1"/>
  <c r="G72" i="19"/>
  <c r="D72" i="19"/>
  <c r="N72" i="19"/>
  <c r="H72" i="19"/>
  <c r="I72" i="19"/>
  <c r="F72" i="19"/>
  <c r="M72" i="19"/>
  <c r="E72" i="19"/>
  <c r="L72" i="19"/>
  <c r="K72" i="19"/>
  <c r="C72" i="19"/>
  <c r="J72" i="19"/>
  <c r="C65" i="18"/>
  <c r="M65" i="18"/>
  <c r="B66" i="18"/>
  <c r="N65" i="18"/>
  <c r="I65" i="18"/>
  <c r="L65" i="18"/>
  <c r="H65" i="18"/>
  <c r="D65" i="18"/>
  <c r="J65" i="18"/>
  <c r="K65" i="18"/>
  <c r="G65" i="18"/>
  <c r="F65" i="18"/>
  <c r="E65" i="18"/>
  <c r="K25" i="15"/>
  <c r="L25" i="15" s="1"/>
  <c r="C26" i="15"/>
  <c r="I26" i="15"/>
  <c r="J26" i="15"/>
  <c r="D26" i="15"/>
  <c r="B27" i="15"/>
  <c r="E25" i="15"/>
  <c r="F25" i="15" s="1"/>
  <c r="B74" i="19" l="1"/>
  <c r="D73" i="19"/>
  <c r="E73" i="19"/>
  <c r="G73" i="19"/>
  <c r="I73" i="19"/>
  <c r="N73" i="19"/>
  <c r="M73" i="19"/>
  <c r="C73" i="19"/>
  <c r="H73" i="19"/>
  <c r="F73" i="19"/>
  <c r="L73" i="19"/>
  <c r="J73" i="19"/>
  <c r="K73" i="19"/>
  <c r="B67" i="18"/>
  <c r="N66" i="18"/>
  <c r="F66" i="18"/>
  <c r="D66" i="18"/>
  <c r="C66" i="18"/>
  <c r="E66" i="18"/>
  <c r="M66" i="18"/>
  <c r="L66" i="18"/>
  <c r="H66" i="18"/>
  <c r="I66" i="18"/>
  <c r="G66" i="18"/>
  <c r="J66" i="18"/>
  <c r="K66" i="18"/>
  <c r="K26" i="15"/>
  <c r="L26" i="15" s="1"/>
  <c r="E26" i="15"/>
  <c r="F26" i="15" s="1"/>
  <c r="C27" i="15"/>
  <c r="I27" i="15"/>
  <c r="J27" i="15"/>
  <c r="D27" i="15"/>
  <c r="B28" i="15"/>
  <c r="B75" i="19" l="1"/>
  <c r="H74" i="19"/>
  <c r="F74" i="19"/>
  <c r="I74" i="19"/>
  <c r="K74" i="19"/>
  <c r="C74" i="19"/>
  <c r="J74" i="19"/>
  <c r="L74" i="19"/>
  <c r="E74" i="19"/>
  <c r="N74" i="19"/>
  <c r="G74" i="19"/>
  <c r="D74" i="19"/>
  <c r="M74" i="19"/>
  <c r="B68" i="18"/>
  <c r="C67" i="18"/>
  <c r="I67" i="18"/>
  <c r="G67" i="18"/>
  <c r="H67" i="18"/>
  <c r="M67" i="18"/>
  <c r="E67" i="18"/>
  <c r="J67" i="18"/>
  <c r="L67" i="18"/>
  <c r="K67" i="18"/>
  <c r="F67" i="18"/>
  <c r="D67" i="18"/>
  <c r="N67" i="18"/>
  <c r="K27" i="15"/>
  <c r="L27" i="15" s="1"/>
  <c r="E27" i="15"/>
  <c r="F27" i="15" s="1"/>
  <c r="J28" i="15"/>
  <c r="C28" i="15"/>
  <c r="I28" i="15"/>
  <c r="D28" i="15"/>
  <c r="B29" i="15"/>
  <c r="B76" i="19" l="1"/>
  <c r="F75" i="19"/>
  <c r="K75" i="19"/>
  <c r="H75" i="19"/>
  <c r="E75" i="19"/>
  <c r="M75" i="19"/>
  <c r="I75" i="19"/>
  <c r="C75" i="19"/>
  <c r="G75" i="19"/>
  <c r="L75" i="19"/>
  <c r="J75" i="19"/>
  <c r="N75" i="19"/>
  <c r="D75" i="19"/>
  <c r="F68" i="18"/>
  <c r="B69" i="18"/>
  <c r="H68" i="18"/>
  <c r="I68" i="18"/>
  <c r="G68" i="18"/>
  <c r="E68" i="18"/>
  <c r="D68" i="18"/>
  <c r="N68" i="18"/>
  <c r="J68" i="18"/>
  <c r="K68" i="18"/>
  <c r="C68" i="18"/>
  <c r="M68" i="18"/>
  <c r="L68" i="18"/>
  <c r="K28" i="15"/>
  <c r="L28" i="15" s="1"/>
  <c r="E28" i="15"/>
  <c r="F28" i="15" s="1"/>
  <c r="J29" i="15"/>
  <c r="C29" i="15"/>
  <c r="I29" i="15"/>
  <c r="D29" i="15"/>
  <c r="B30" i="15"/>
  <c r="B77" i="19" l="1"/>
  <c r="L76" i="19"/>
  <c r="M76" i="19"/>
  <c r="K76" i="19"/>
  <c r="G76" i="19"/>
  <c r="C76" i="19"/>
  <c r="I76" i="19"/>
  <c r="J76" i="19"/>
  <c r="H76" i="19"/>
  <c r="N76" i="19"/>
  <c r="F76" i="19"/>
  <c r="D76" i="19"/>
  <c r="E76" i="19"/>
  <c r="B70" i="18"/>
  <c r="G69" i="18"/>
  <c r="N69" i="18"/>
  <c r="I69" i="18"/>
  <c r="H69" i="18"/>
  <c r="J69" i="18"/>
  <c r="K69" i="18"/>
  <c r="F69" i="18"/>
  <c r="E69" i="18"/>
  <c r="L69" i="18"/>
  <c r="D69" i="18"/>
  <c r="C69" i="18"/>
  <c r="M69" i="18"/>
  <c r="E29" i="15"/>
  <c r="F29" i="15" s="1"/>
  <c r="C30" i="15"/>
  <c r="J30" i="15"/>
  <c r="I30" i="15"/>
  <c r="D30" i="15"/>
  <c r="B31" i="15"/>
  <c r="K29" i="15"/>
  <c r="L29" i="15" s="1"/>
  <c r="B78" i="19" l="1"/>
  <c r="J77" i="19"/>
  <c r="L77" i="19"/>
  <c r="I77" i="19"/>
  <c r="D77" i="19"/>
  <c r="K77" i="19"/>
  <c r="M77" i="19"/>
  <c r="F77" i="19"/>
  <c r="H77" i="19"/>
  <c r="G77" i="19"/>
  <c r="C77" i="19"/>
  <c r="E77" i="19"/>
  <c r="N77" i="19"/>
  <c r="D70" i="18"/>
  <c r="B71" i="18"/>
  <c r="F70" i="18"/>
  <c r="E70" i="18"/>
  <c r="C70" i="18"/>
  <c r="H70" i="18"/>
  <c r="N70" i="18"/>
  <c r="K70" i="18"/>
  <c r="J70" i="18"/>
  <c r="L70" i="18"/>
  <c r="G70" i="18"/>
  <c r="I70" i="18"/>
  <c r="M70" i="18"/>
  <c r="K30" i="15"/>
  <c r="L30" i="15" s="1"/>
  <c r="E30" i="15"/>
  <c r="F30" i="15" s="1"/>
  <c r="D31" i="15"/>
  <c r="J31" i="15"/>
  <c r="C31" i="15"/>
  <c r="I31" i="15"/>
  <c r="B32" i="15"/>
  <c r="B79" i="19" l="1"/>
  <c r="G78" i="19"/>
  <c r="D78" i="19"/>
  <c r="F78" i="19"/>
  <c r="M78" i="19"/>
  <c r="J78" i="19"/>
  <c r="C78" i="19"/>
  <c r="H78" i="19"/>
  <c r="K78" i="19"/>
  <c r="L78" i="19"/>
  <c r="N78" i="19"/>
  <c r="E78" i="19"/>
  <c r="I78" i="19"/>
  <c r="B72" i="18"/>
  <c r="J71" i="18"/>
  <c r="D71" i="18"/>
  <c r="I71" i="18"/>
  <c r="F71" i="18"/>
  <c r="G71" i="18"/>
  <c r="E71" i="18"/>
  <c r="N71" i="18"/>
  <c r="L71" i="18"/>
  <c r="K71" i="18"/>
  <c r="M71" i="18"/>
  <c r="H71" i="18"/>
  <c r="C71" i="18"/>
  <c r="I32" i="15"/>
  <c r="D32" i="15"/>
  <c r="J32" i="15"/>
  <c r="C32" i="15"/>
  <c r="B33" i="15"/>
  <c r="K31" i="15"/>
  <c r="L31" i="15" s="1"/>
  <c r="E31" i="15"/>
  <c r="F31" i="15" s="1"/>
  <c r="B80" i="19" l="1"/>
  <c r="J79" i="19"/>
  <c r="H79" i="19"/>
  <c r="I79" i="19"/>
  <c r="D79" i="19"/>
  <c r="C79" i="19"/>
  <c r="L79" i="19"/>
  <c r="N79" i="19"/>
  <c r="E79" i="19"/>
  <c r="M79" i="19"/>
  <c r="K79" i="19"/>
  <c r="F79" i="19"/>
  <c r="G79" i="19"/>
  <c r="F72" i="18"/>
  <c r="E72" i="18"/>
  <c r="D72" i="18"/>
  <c r="N72" i="18"/>
  <c r="B73" i="18"/>
  <c r="I72" i="18"/>
  <c r="K72" i="18"/>
  <c r="C72" i="18"/>
  <c r="H72" i="18"/>
  <c r="L72" i="18"/>
  <c r="M72" i="18"/>
  <c r="J72" i="18"/>
  <c r="G72" i="18"/>
  <c r="K32" i="15"/>
  <c r="L32" i="15" s="1"/>
  <c r="I33" i="15"/>
  <c r="J33" i="15"/>
  <c r="D33" i="15"/>
  <c r="C33" i="15"/>
  <c r="B34" i="15"/>
  <c r="E32" i="15"/>
  <c r="F32" i="15" s="1"/>
  <c r="B81" i="19" l="1"/>
  <c r="C80" i="19"/>
  <c r="M80" i="19"/>
  <c r="K80" i="19"/>
  <c r="D80" i="19"/>
  <c r="I80" i="19"/>
  <c r="F80" i="19"/>
  <c r="J80" i="19"/>
  <c r="N80" i="19"/>
  <c r="H80" i="19"/>
  <c r="L80" i="19"/>
  <c r="E80" i="19"/>
  <c r="G80" i="19"/>
  <c r="J73" i="18"/>
  <c r="B74" i="18"/>
  <c r="N73" i="18"/>
  <c r="C73" i="18"/>
  <c r="I73" i="18"/>
  <c r="H73" i="18"/>
  <c r="K73" i="18"/>
  <c r="G73" i="18"/>
  <c r="L73" i="18"/>
  <c r="D73" i="18"/>
  <c r="M73" i="18"/>
  <c r="E73" i="18"/>
  <c r="F73" i="18"/>
  <c r="K33" i="15"/>
  <c r="L33" i="15" s="1"/>
  <c r="J34" i="15"/>
  <c r="I34" i="15"/>
  <c r="D34" i="15"/>
  <c r="C34" i="15"/>
  <c r="B35" i="15"/>
  <c r="E33" i="15"/>
  <c r="F33" i="15" s="1"/>
  <c r="B82" i="19" l="1"/>
  <c r="E81" i="19"/>
  <c r="J81" i="19"/>
  <c r="I81" i="19"/>
  <c r="C81" i="19"/>
  <c r="G81" i="19"/>
  <c r="D81" i="19"/>
  <c r="L81" i="19"/>
  <c r="K81" i="19"/>
  <c r="F81" i="19"/>
  <c r="H81" i="19"/>
  <c r="N81" i="19"/>
  <c r="M81" i="19"/>
  <c r="C74" i="18"/>
  <c r="B75" i="18"/>
  <c r="N74" i="18"/>
  <c r="J74" i="18"/>
  <c r="I74" i="18"/>
  <c r="D74" i="18"/>
  <c r="M74" i="18"/>
  <c r="L74" i="18"/>
  <c r="H74" i="18"/>
  <c r="F74" i="18"/>
  <c r="G74" i="18"/>
  <c r="E74" i="18"/>
  <c r="K74" i="18"/>
  <c r="D35" i="15"/>
  <c r="I35" i="15"/>
  <c r="C35" i="15"/>
  <c r="J35" i="15"/>
  <c r="B36" i="15"/>
  <c r="E34" i="15"/>
  <c r="F34" i="15" s="1"/>
  <c r="K34" i="15"/>
  <c r="L34" i="15" s="1"/>
  <c r="B83" i="19" l="1"/>
  <c r="D82" i="19"/>
  <c r="E82" i="19"/>
  <c r="C82" i="19"/>
  <c r="H82" i="19"/>
  <c r="K82" i="19"/>
  <c r="M82" i="19"/>
  <c r="F82" i="19"/>
  <c r="J82" i="19"/>
  <c r="L82" i="19"/>
  <c r="G82" i="19"/>
  <c r="I82" i="19"/>
  <c r="N82" i="19"/>
  <c r="B76" i="18"/>
  <c r="J75" i="18"/>
  <c r="I75" i="18"/>
  <c r="H75" i="18"/>
  <c r="G75" i="18"/>
  <c r="C75" i="18"/>
  <c r="E75" i="18"/>
  <c r="F75" i="18"/>
  <c r="L75" i="18"/>
  <c r="N75" i="18"/>
  <c r="M75" i="18"/>
  <c r="D75" i="18"/>
  <c r="K75" i="18"/>
  <c r="K35" i="15"/>
  <c r="L35" i="15" s="1"/>
  <c r="C36" i="15"/>
  <c r="I36" i="15"/>
  <c r="D36" i="15"/>
  <c r="J36" i="15"/>
  <c r="B37" i="15"/>
  <c r="E35" i="15"/>
  <c r="F35" i="15" s="1"/>
  <c r="B84" i="19" l="1"/>
  <c r="K83" i="19"/>
  <c r="N83" i="19"/>
  <c r="F83" i="19"/>
  <c r="L83" i="19"/>
  <c r="I83" i="19"/>
  <c r="D83" i="19"/>
  <c r="E83" i="19"/>
  <c r="J83" i="19"/>
  <c r="C83" i="19"/>
  <c r="H83" i="19"/>
  <c r="M83" i="19"/>
  <c r="G83" i="19"/>
  <c r="B77" i="18"/>
  <c r="N76" i="18"/>
  <c r="J76" i="18"/>
  <c r="I76" i="18"/>
  <c r="H76" i="18"/>
  <c r="L76" i="18"/>
  <c r="E76" i="18"/>
  <c r="M76" i="18"/>
  <c r="C76" i="18"/>
  <c r="K76" i="18"/>
  <c r="G76" i="18"/>
  <c r="D76" i="18"/>
  <c r="F76" i="18"/>
  <c r="K36" i="15"/>
  <c r="L36" i="15" s="1"/>
  <c r="C37" i="15"/>
  <c r="D37" i="15"/>
  <c r="I37" i="15"/>
  <c r="J37" i="15"/>
  <c r="B38" i="15"/>
  <c r="E36" i="15"/>
  <c r="F36" i="15" s="1"/>
  <c r="B85" i="19" l="1"/>
  <c r="F84" i="19"/>
  <c r="N84" i="19"/>
  <c r="I84" i="19"/>
  <c r="E84" i="19"/>
  <c r="L84" i="19"/>
  <c r="H84" i="19"/>
  <c r="M84" i="19"/>
  <c r="K84" i="19"/>
  <c r="J84" i="19"/>
  <c r="D84" i="19"/>
  <c r="C84" i="19"/>
  <c r="G84" i="19"/>
  <c r="H77" i="18"/>
  <c r="D77" i="18"/>
  <c r="B78" i="18"/>
  <c r="J77" i="18"/>
  <c r="I77" i="18"/>
  <c r="C77" i="18"/>
  <c r="F77" i="18"/>
  <c r="E77" i="18"/>
  <c r="N77" i="18"/>
  <c r="M77" i="18"/>
  <c r="G77" i="18"/>
  <c r="L77" i="18"/>
  <c r="K77" i="18"/>
  <c r="E37" i="15"/>
  <c r="F37" i="15" s="1"/>
  <c r="C38" i="15"/>
  <c r="I38" i="15"/>
  <c r="D38" i="15"/>
  <c r="J38" i="15"/>
  <c r="B39" i="15"/>
  <c r="K37" i="15"/>
  <c r="L37" i="15" s="1"/>
  <c r="B86" i="19" l="1"/>
  <c r="M85" i="19"/>
  <c r="D85" i="19"/>
  <c r="G85" i="19"/>
  <c r="N85" i="19"/>
  <c r="H85" i="19"/>
  <c r="K85" i="19"/>
  <c r="E85" i="19"/>
  <c r="L85" i="19"/>
  <c r="I85" i="19"/>
  <c r="F85" i="19"/>
  <c r="C85" i="19"/>
  <c r="J85" i="19"/>
  <c r="E78" i="18"/>
  <c r="B79" i="18"/>
  <c r="G78" i="18"/>
  <c r="F78" i="18"/>
  <c r="D78" i="18"/>
  <c r="M78" i="18"/>
  <c r="N78" i="18"/>
  <c r="I78" i="18"/>
  <c r="H78" i="18"/>
  <c r="K78" i="18"/>
  <c r="J78" i="18"/>
  <c r="L78" i="18"/>
  <c r="C78" i="18"/>
  <c r="K38" i="15"/>
  <c r="L38" i="15" s="1"/>
  <c r="E38" i="15"/>
  <c r="F38" i="15" s="1"/>
  <c r="C39" i="15"/>
  <c r="I39" i="15"/>
  <c r="J39" i="15"/>
  <c r="D39" i="15"/>
  <c r="B40" i="15"/>
  <c r="B87" i="19" l="1"/>
  <c r="C86" i="19"/>
  <c r="I86" i="19"/>
  <c r="F86" i="19"/>
  <c r="G86" i="19"/>
  <c r="K86" i="19"/>
  <c r="H86" i="19"/>
  <c r="M86" i="19"/>
  <c r="J86" i="19"/>
  <c r="L86" i="19"/>
  <c r="N86" i="19"/>
  <c r="D86" i="19"/>
  <c r="E86" i="19"/>
  <c r="B80" i="18"/>
  <c r="G79" i="18"/>
  <c r="F79" i="18"/>
  <c r="E79" i="18"/>
  <c r="D79" i="18"/>
  <c r="C79" i="18"/>
  <c r="N79" i="18"/>
  <c r="J79" i="18"/>
  <c r="L79" i="18"/>
  <c r="H79" i="18"/>
  <c r="K79" i="18"/>
  <c r="M79" i="18"/>
  <c r="I79" i="18"/>
  <c r="K39" i="15"/>
  <c r="L39" i="15" s="1"/>
  <c r="J40" i="15"/>
  <c r="C40" i="15"/>
  <c r="I40" i="15"/>
  <c r="D40" i="15"/>
  <c r="B41" i="15"/>
  <c r="E39" i="15"/>
  <c r="F39" i="15" s="1"/>
  <c r="B88" i="19" l="1"/>
  <c r="E87" i="19"/>
  <c r="M87" i="19"/>
  <c r="I87" i="19"/>
  <c r="C87" i="19"/>
  <c r="F87" i="19"/>
  <c r="K87" i="19"/>
  <c r="H87" i="19"/>
  <c r="N87" i="19"/>
  <c r="G87" i="19"/>
  <c r="D87" i="19"/>
  <c r="L87" i="19"/>
  <c r="J87" i="19"/>
  <c r="J80" i="18"/>
  <c r="B81" i="18"/>
  <c r="F80" i="18"/>
  <c r="H80" i="18"/>
  <c r="G80" i="18"/>
  <c r="E80" i="18"/>
  <c r="I80" i="18"/>
  <c r="K80" i="18"/>
  <c r="L80" i="18"/>
  <c r="M80" i="18"/>
  <c r="D80" i="18"/>
  <c r="C80" i="18"/>
  <c r="N80" i="18"/>
  <c r="K40" i="15"/>
  <c r="L40" i="15" s="1"/>
  <c r="J41" i="15"/>
  <c r="C41" i="15"/>
  <c r="I41" i="15"/>
  <c r="D41" i="15"/>
  <c r="B42" i="15"/>
  <c r="E40" i="15"/>
  <c r="F40" i="15" s="1"/>
  <c r="B89" i="19" l="1"/>
  <c r="M88" i="19"/>
  <c r="N88" i="19"/>
  <c r="I88" i="19"/>
  <c r="E88" i="19"/>
  <c r="G88" i="19"/>
  <c r="C88" i="19"/>
  <c r="H88" i="19"/>
  <c r="D88" i="19"/>
  <c r="L88" i="19"/>
  <c r="F88" i="19"/>
  <c r="J88" i="19"/>
  <c r="K88" i="19"/>
  <c r="C81" i="18"/>
  <c r="D81" i="18"/>
  <c r="B82" i="18"/>
  <c r="J81" i="18"/>
  <c r="L81" i="18"/>
  <c r="K81" i="18"/>
  <c r="E81" i="18"/>
  <c r="I81" i="18"/>
  <c r="H81" i="18"/>
  <c r="M81" i="18"/>
  <c r="G81" i="18"/>
  <c r="F81" i="18"/>
  <c r="N81" i="18"/>
  <c r="E41" i="15"/>
  <c r="F41" i="15" s="1"/>
  <c r="J42" i="15"/>
  <c r="C42" i="15"/>
  <c r="D42" i="15"/>
  <c r="I42" i="15"/>
  <c r="B43" i="15"/>
  <c r="K41" i="15"/>
  <c r="L41" i="15" s="1"/>
  <c r="I684" i="13"/>
  <c r="I683" i="13"/>
  <c r="H683" i="13" s="1"/>
  <c r="I682" i="13"/>
  <c r="H682" i="13" s="1"/>
  <c r="I681" i="13"/>
  <c r="H681" i="13" s="1"/>
  <c r="I680" i="13"/>
  <c r="I679" i="13"/>
  <c r="H679" i="13" s="1"/>
  <c r="I678" i="13"/>
  <c r="H678" i="13" s="1"/>
  <c r="I677" i="13"/>
  <c r="I676" i="13"/>
  <c r="I675" i="13"/>
  <c r="H675" i="13" s="1"/>
  <c r="I674" i="13"/>
  <c r="H674" i="13" s="1"/>
  <c r="I673" i="13"/>
  <c r="I672" i="13"/>
  <c r="I671" i="13"/>
  <c r="H671" i="13" s="1"/>
  <c r="I670" i="13"/>
  <c r="H670" i="13" s="1"/>
  <c r="I669" i="13"/>
  <c r="H669" i="13" s="1"/>
  <c r="I668" i="13"/>
  <c r="H668" i="13" s="1"/>
  <c r="I667" i="13"/>
  <c r="H667" i="13" s="1"/>
  <c r="I666" i="13"/>
  <c r="H666" i="13" s="1"/>
  <c r="I665" i="13"/>
  <c r="I664" i="13"/>
  <c r="I663" i="13"/>
  <c r="H663" i="13"/>
  <c r="I662" i="13"/>
  <c r="H662" i="13"/>
  <c r="I661" i="13"/>
  <c r="I660" i="13"/>
  <c r="I659" i="13"/>
  <c r="H659" i="13" s="1"/>
  <c r="I658" i="13"/>
  <c r="H658" i="13" s="1"/>
  <c r="I657" i="13"/>
  <c r="I656" i="13"/>
  <c r="H656" i="13"/>
  <c r="I655" i="13"/>
  <c r="H655" i="13" s="1"/>
  <c r="I654" i="13"/>
  <c r="H654" i="13"/>
  <c r="I653" i="13"/>
  <c r="I652" i="13"/>
  <c r="I651" i="13"/>
  <c r="H651" i="13" s="1"/>
  <c r="I650" i="13"/>
  <c r="H650" i="13" s="1"/>
  <c r="I649" i="13"/>
  <c r="I648" i="13"/>
  <c r="H648" i="13"/>
  <c r="I647" i="13"/>
  <c r="H647" i="13" s="1"/>
  <c r="I646" i="13"/>
  <c r="H646" i="13"/>
  <c r="I645" i="13"/>
  <c r="H645" i="13" s="1"/>
  <c r="I644" i="13"/>
  <c r="I643" i="13"/>
  <c r="H643" i="13" s="1"/>
  <c r="I642" i="13"/>
  <c r="H642" i="13" s="1"/>
  <c r="I641" i="13"/>
  <c r="I640" i="13"/>
  <c r="I639" i="13"/>
  <c r="I638" i="13"/>
  <c r="H638" i="13"/>
  <c r="I637" i="13"/>
  <c r="H637" i="13" s="1"/>
  <c r="I636" i="13"/>
  <c r="I635" i="13"/>
  <c r="H635" i="13" s="1"/>
  <c r="I634" i="13"/>
  <c r="I633" i="13"/>
  <c r="H633" i="13" s="1"/>
  <c r="I632" i="13"/>
  <c r="H632" i="13" s="1"/>
  <c r="I631" i="13"/>
  <c r="I630" i="13"/>
  <c r="H630" i="13"/>
  <c r="I629" i="13"/>
  <c r="I628" i="13"/>
  <c r="I627" i="13"/>
  <c r="H627" i="13" s="1"/>
  <c r="I626" i="13"/>
  <c r="H626" i="13"/>
  <c r="I625" i="13"/>
  <c r="I624" i="13"/>
  <c r="H624" i="13" s="1"/>
  <c r="I623" i="13"/>
  <c r="H623" i="13" s="1"/>
  <c r="I622" i="13"/>
  <c r="I621" i="13"/>
  <c r="H621" i="13" s="1"/>
  <c r="I620" i="13"/>
  <c r="H620" i="13" s="1"/>
  <c r="I619" i="13"/>
  <c r="H619" i="13" s="1"/>
  <c r="I618" i="13"/>
  <c r="H618" i="13" s="1"/>
  <c r="I617" i="13"/>
  <c r="H617" i="13"/>
  <c r="I616" i="13"/>
  <c r="I615" i="13"/>
  <c r="I614" i="13"/>
  <c r="I613" i="13"/>
  <c r="H613" i="13" s="1"/>
  <c r="I612" i="13"/>
  <c r="H612" i="13" s="1"/>
  <c r="I611" i="13"/>
  <c r="I610" i="13"/>
  <c r="H610" i="13"/>
  <c r="I609" i="13"/>
  <c r="H609" i="13" s="1"/>
  <c r="I608" i="13"/>
  <c r="I607" i="13"/>
  <c r="H607" i="13" s="1"/>
  <c r="I606" i="13"/>
  <c r="H606" i="13" s="1"/>
  <c r="I605" i="13"/>
  <c r="H605" i="13" s="1"/>
  <c r="I604" i="13"/>
  <c r="I603" i="13"/>
  <c r="H603" i="13" s="1"/>
  <c r="I602" i="13"/>
  <c r="H602" i="13" s="1"/>
  <c r="I601" i="13"/>
  <c r="H601" i="13"/>
  <c r="I600" i="13"/>
  <c r="I599" i="13"/>
  <c r="H599" i="13" s="1"/>
  <c r="I598" i="13"/>
  <c r="H598" i="13" s="1"/>
  <c r="I597" i="13"/>
  <c r="H597" i="13" s="1"/>
  <c r="I596" i="13"/>
  <c r="H596" i="13"/>
  <c r="I595" i="13"/>
  <c r="I594" i="13"/>
  <c r="H594" i="13" s="1"/>
  <c r="I593" i="13"/>
  <c r="I592" i="13"/>
  <c r="H592" i="13" s="1"/>
  <c r="I591" i="13"/>
  <c r="H591" i="13" s="1"/>
  <c r="I590" i="13"/>
  <c r="H590" i="13"/>
  <c r="I589" i="13"/>
  <c r="H589" i="13"/>
  <c r="I588" i="13"/>
  <c r="H588" i="13" s="1"/>
  <c r="I587" i="13"/>
  <c r="H587" i="13" s="1"/>
  <c r="I586" i="13"/>
  <c r="H586" i="13" s="1"/>
  <c r="I585" i="13"/>
  <c r="H585" i="13" s="1"/>
  <c r="I584" i="13"/>
  <c r="H584" i="13" s="1"/>
  <c r="I583" i="13"/>
  <c r="H583" i="13" s="1"/>
  <c r="I582" i="13"/>
  <c r="H582" i="13" s="1"/>
  <c r="I581" i="13"/>
  <c r="H581" i="13" s="1"/>
  <c r="I580" i="13"/>
  <c r="H580" i="13" s="1"/>
  <c r="I579" i="13"/>
  <c r="I578" i="13"/>
  <c r="H578" i="13" s="1"/>
  <c r="I577" i="13"/>
  <c r="I576" i="13"/>
  <c r="I575" i="13"/>
  <c r="I574" i="13"/>
  <c r="H574" i="13" s="1"/>
  <c r="I573" i="13"/>
  <c r="H573" i="13" s="1"/>
  <c r="I572" i="13"/>
  <c r="I571" i="13"/>
  <c r="H571" i="13" s="1"/>
  <c r="I570" i="13"/>
  <c r="H570" i="13" s="1"/>
  <c r="I569" i="13"/>
  <c r="H569" i="13"/>
  <c r="I568" i="13"/>
  <c r="I567" i="13"/>
  <c r="I566" i="13"/>
  <c r="H566" i="13" s="1"/>
  <c r="I565" i="13"/>
  <c r="H565" i="13" s="1"/>
  <c r="I564" i="13"/>
  <c r="H564" i="13" s="1"/>
  <c r="I563" i="13"/>
  <c r="H563" i="13" s="1"/>
  <c r="I562" i="13"/>
  <c r="H562" i="13" s="1"/>
  <c r="I561" i="13"/>
  <c r="H561" i="13" s="1"/>
  <c r="I560" i="13"/>
  <c r="H560" i="13" s="1"/>
  <c r="I559" i="13"/>
  <c r="I558" i="13"/>
  <c r="H558" i="13"/>
  <c r="I557" i="13"/>
  <c r="I556" i="13"/>
  <c r="H556" i="13"/>
  <c r="I555" i="13"/>
  <c r="H555" i="13" s="1"/>
  <c r="I554" i="13"/>
  <c r="H554" i="13" s="1"/>
  <c r="I553" i="13"/>
  <c r="H553" i="13" s="1"/>
  <c r="I552" i="13"/>
  <c r="H552" i="13"/>
  <c r="I551" i="13"/>
  <c r="I550" i="13"/>
  <c r="H550" i="13" s="1"/>
  <c r="I549" i="13"/>
  <c r="H549" i="13"/>
  <c r="H548" i="13"/>
  <c r="I547" i="13"/>
  <c r="H547" i="13" s="1"/>
  <c r="I546" i="13"/>
  <c r="I545" i="13"/>
  <c r="H545" i="13" s="1"/>
  <c r="I544" i="13"/>
  <c r="H544" i="13" s="1"/>
  <c r="I543" i="13"/>
  <c r="H543" i="13" s="1"/>
  <c r="I542" i="13"/>
  <c r="I541" i="13"/>
  <c r="H541" i="13" s="1"/>
  <c r="I540" i="13"/>
  <c r="H540" i="13" s="1"/>
  <c r="I539" i="13"/>
  <c r="H539" i="13" s="1"/>
  <c r="I538" i="13"/>
  <c r="H538" i="13" s="1"/>
  <c r="I537" i="13"/>
  <c r="I536" i="13"/>
  <c r="H536" i="13" s="1"/>
  <c r="I535" i="13"/>
  <c r="I534" i="13"/>
  <c r="H534" i="13" s="1"/>
  <c r="I533" i="13"/>
  <c r="H533" i="13" s="1"/>
  <c r="I532" i="13"/>
  <c r="H532" i="13"/>
  <c r="I531" i="13"/>
  <c r="I530" i="13"/>
  <c r="H530" i="13"/>
  <c r="I529" i="13"/>
  <c r="H529" i="13" s="1"/>
  <c r="I528" i="13"/>
  <c r="H528" i="13" s="1"/>
  <c r="I527" i="13"/>
  <c r="H527" i="13" s="1"/>
  <c r="I526" i="13"/>
  <c r="H526" i="13" s="1"/>
  <c r="I525" i="13"/>
  <c r="I524" i="13"/>
  <c r="H524" i="13" s="1"/>
  <c r="I523" i="13"/>
  <c r="H523" i="13" s="1"/>
  <c r="I522" i="13"/>
  <c r="H522" i="13"/>
  <c r="I521" i="13"/>
  <c r="H521" i="13"/>
  <c r="I520" i="13"/>
  <c r="H520" i="13" s="1"/>
  <c r="I519" i="13"/>
  <c r="I518" i="13"/>
  <c r="H518" i="13" s="1"/>
  <c r="I517" i="13"/>
  <c r="I516" i="13"/>
  <c r="H516" i="13" s="1"/>
  <c r="I515" i="13"/>
  <c r="H515" i="13"/>
  <c r="I514" i="13"/>
  <c r="H514" i="13"/>
  <c r="I513" i="13"/>
  <c r="H513" i="13" s="1"/>
  <c r="I512" i="13"/>
  <c r="H512" i="13" s="1"/>
  <c r="I511" i="13"/>
  <c r="H511" i="13" s="1"/>
  <c r="I510" i="13"/>
  <c r="I509" i="13"/>
  <c r="H509" i="13" s="1"/>
  <c r="I508" i="13"/>
  <c r="H508" i="13"/>
  <c r="I507" i="13"/>
  <c r="I506" i="13"/>
  <c r="I505" i="13"/>
  <c r="H505" i="13"/>
  <c r="I504" i="13"/>
  <c r="H504" i="13"/>
  <c r="I503" i="13"/>
  <c r="H503" i="13" s="1"/>
  <c r="I502" i="13"/>
  <c r="I501" i="13"/>
  <c r="I500" i="13"/>
  <c r="I499" i="13"/>
  <c r="H499" i="13" s="1"/>
  <c r="I498" i="13"/>
  <c r="H498" i="13"/>
  <c r="I497" i="13"/>
  <c r="I496" i="13"/>
  <c r="H496" i="13"/>
  <c r="I495" i="13"/>
  <c r="I494" i="13"/>
  <c r="H494" i="13" s="1"/>
  <c r="I493" i="13"/>
  <c r="H493" i="13" s="1"/>
  <c r="I492" i="13"/>
  <c r="H492" i="13"/>
  <c r="I491" i="13"/>
  <c r="H491" i="13"/>
  <c r="I490" i="13"/>
  <c r="H490" i="13" s="1"/>
  <c r="I489" i="13"/>
  <c r="I488" i="13"/>
  <c r="I487" i="13"/>
  <c r="H487" i="13"/>
  <c r="I486" i="13"/>
  <c r="H486" i="13" s="1"/>
  <c r="I485" i="13"/>
  <c r="H485" i="13" s="1"/>
  <c r="I484" i="13"/>
  <c r="H484" i="13"/>
  <c r="I483" i="13"/>
  <c r="H483" i="13"/>
  <c r="I482" i="13"/>
  <c r="H482" i="13" s="1"/>
  <c r="I481" i="13"/>
  <c r="H481" i="13"/>
  <c r="I480" i="13"/>
  <c r="H480" i="13" s="1"/>
  <c r="I479" i="13"/>
  <c r="H479" i="13" s="1"/>
  <c r="I478" i="13"/>
  <c r="I477" i="13"/>
  <c r="I476" i="13"/>
  <c r="I475" i="13"/>
  <c r="H475" i="13" s="1"/>
  <c r="I474" i="13"/>
  <c r="I473" i="13"/>
  <c r="H473" i="13" s="1"/>
  <c r="I472" i="13"/>
  <c r="H472" i="13" s="1"/>
  <c r="I471" i="13"/>
  <c r="H471" i="13" s="1"/>
  <c r="I470" i="13"/>
  <c r="H470" i="13" s="1"/>
  <c r="I469" i="13"/>
  <c r="H469" i="13" s="1"/>
  <c r="I468" i="13"/>
  <c r="H468" i="13" s="1"/>
  <c r="H467" i="13"/>
  <c r="H466" i="13"/>
  <c r="H465" i="13"/>
  <c r="H464" i="13"/>
  <c r="H463" i="13"/>
  <c r="H462" i="13"/>
  <c r="I461" i="13"/>
  <c r="H461" i="13"/>
  <c r="I460" i="13"/>
  <c r="I459" i="13"/>
  <c r="H459" i="13" s="1"/>
  <c r="I458" i="13"/>
  <c r="I457" i="13"/>
  <c r="I456" i="13"/>
  <c r="I455" i="13"/>
  <c r="H455" i="13" s="1"/>
  <c r="I454" i="13"/>
  <c r="H454" i="13" s="1"/>
  <c r="I453" i="13"/>
  <c r="H453" i="13" s="1"/>
  <c r="I452" i="13"/>
  <c r="H452" i="13"/>
  <c r="I451" i="13"/>
  <c r="H451" i="13" s="1"/>
  <c r="I450" i="13"/>
  <c r="H450" i="13" s="1"/>
  <c r="I449" i="13"/>
  <c r="I448" i="13"/>
  <c r="I447" i="13"/>
  <c r="I446" i="13"/>
  <c r="I445" i="13"/>
  <c r="I444" i="13"/>
  <c r="I443" i="13"/>
  <c r="I442" i="13"/>
  <c r="I441" i="13"/>
  <c r="I440" i="13"/>
  <c r="I439" i="13"/>
  <c r="I438" i="13"/>
  <c r="I437" i="13"/>
  <c r="I436" i="13"/>
  <c r="I435" i="13"/>
  <c r="I434" i="13"/>
  <c r="I433" i="13"/>
  <c r="I432" i="13"/>
  <c r="I431" i="13"/>
  <c r="I430" i="13"/>
  <c r="I429" i="13"/>
  <c r="I428" i="13"/>
  <c r="I427" i="13"/>
  <c r="I426" i="13"/>
  <c r="I425" i="13"/>
  <c r="I424" i="13"/>
  <c r="I423" i="13"/>
  <c r="I422" i="13"/>
  <c r="I421" i="13"/>
  <c r="I420" i="13"/>
  <c r="I419" i="13"/>
  <c r="I418" i="13"/>
  <c r="I417" i="13"/>
  <c r="I416" i="13"/>
  <c r="I415" i="13"/>
  <c r="I414" i="13"/>
  <c r="I413" i="13"/>
  <c r="I412" i="13"/>
  <c r="I411" i="13"/>
  <c r="I410" i="13"/>
  <c r="I409" i="13"/>
  <c r="I408" i="13"/>
  <c r="I407" i="13"/>
  <c r="I406" i="13"/>
  <c r="I405" i="13"/>
  <c r="I404" i="13"/>
  <c r="I403" i="13"/>
  <c r="I402" i="13"/>
  <c r="I401" i="13"/>
  <c r="I400" i="13"/>
  <c r="I399" i="13"/>
  <c r="I398" i="13"/>
  <c r="I397" i="13"/>
  <c r="I396" i="13"/>
  <c r="I395" i="13"/>
  <c r="I394" i="13"/>
  <c r="I393" i="13"/>
  <c r="I392" i="13"/>
  <c r="I391" i="13"/>
  <c r="I390" i="13"/>
  <c r="I389" i="13"/>
  <c r="I388" i="13"/>
  <c r="I387" i="13"/>
  <c r="I386" i="13"/>
  <c r="I385" i="13"/>
  <c r="I384" i="13"/>
  <c r="I383" i="13"/>
  <c r="I382" i="13"/>
  <c r="I381" i="13"/>
  <c r="I380" i="13"/>
  <c r="I379" i="13"/>
  <c r="I378" i="13"/>
  <c r="I377" i="13"/>
  <c r="I376" i="13"/>
  <c r="I375" i="13"/>
  <c r="I374" i="13"/>
  <c r="I373" i="13"/>
  <c r="I372" i="13"/>
  <c r="I371" i="13"/>
  <c r="I370" i="13"/>
  <c r="I369" i="13"/>
  <c r="I368" i="13"/>
  <c r="I367" i="13"/>
  <c r="I366" i="13"/>
  <c r="I365" i="13"/>
  <c r="I364" i="13"/>
  <c r="I363" i="13"/>
  <c r="I362" i="13"/>
  <c r="I361" i="13"/>
  <c r="I360" i="13"/>
  <c r="I359" i="13"/>
  <c r="H359" i="13"/>
  <c r="I358" i="13"/>
  <c r="H358" i="13"/>
  <c r="I357" i="13"/>
  <c r="H357" i="13"/>
  <c r="I356" i="13"/>
  <c r="H356" i="13"/>
  <c r="I355" i="13"/>
  <c r="H355" i="13"/>
  <c r="I354" i="13"/>
  <c r="H354" i="13"/>
  <c r="I353" i="13"/>
  <c r="H353" i="13"/>
  <c r="I352" i="13"/>
  <c r="H352" i="13"/>
  <c r="I351" i="13"/>
  <c r="H351" i="13"/>
  <c r="I350" i="13"/>
  <c r="H350" i="13"/>
  <c r="I349" i="13"/>
  <c r="H349" i="13"/>
  <c r="I348" i="13"/>
  <c r="H348" i="13"/>
  <c r="I347" i="13"/>
  <c r="H347" i="13"/>
  <c r="I346" i="13"/>
  <c r="H346" i="13"/>
  <c r="I345" i="13"/>
  <c r="H345" i="13"/>
  <c r="I344" i="13"/>
  <c r="H344" i="13"/>
  <c r="I343" i="13"/>
  <c r="H343" i="13"/>
  <c r="I342" i="13"/>
  <c r="H342" i="13"/>
  <c r="I341" i="13"/>
  <c r="H341" i="13"/>
  <c r="I340" i="13"/>
  <c r="H340" i="13"/>
  <c r="I339" i="13"/>
  <c r="H339" i="13"/>
  <c r="I338" i="13"/>
  <c r="H338" i="13"/>
  <c r="I337" i="13"/>
  <c r="H337" i="13"/>
  <c r="I336" i="13"/>
  <c r="H336" i="13"/>
  <c r="I335" i="13"/>
  <c r="H335" i="13"/>
  <c r="I334" i="13"/>
  <c r="H334" i="13"/>
  <c r="I333" i="13"/>
  <c r="H333" i="13"/>
  <c r="I332" i="13"/>
  <c r="H332" i="13"/>
  <c r="I331" i="13"/>
  <c r="H331" i="13"/>
  <c r="I330" i="13"/>
  <c r="H330" i="13"/>
  <c r="I329" i="13"/>
  <c r="H329" i="13"/>
  <c r="I328" i="13"/>
  <c r="H328" i="13"/>
  <c r="I327" i="13"/>
  <c r="H327" i="13"/>
  <c r="I326" i="13"/>
  <c r="H326" i="13"/>
  <c r="I325" i="13"/>
  <c r="H325" i="13"/>
  <c r="I324" i="13"/>
  <c r="H324" i="13"/>
  <c r="I323" i="13"/>
  <c r="H323" i="13"/>
  <c r="I322" i="13"/>
  <c r="H322" i="13"/>
  <c r="I321" i="13"/>
  <c r="H321" i="13"/>
  <c r="I320" i="13"/>
  <c r="H320" i="13"/>
  <c r="I319" i="13"/>
  <c r="H319" i="13"/>
  <c r="I318" i="13"/>
  <c r="H318" i="13"/>
  <c r="I317" i="13"/>
  <c r="H317" i="13"/>
  <c r="I316" i="13"/>
  <c r="H316" i="13"/>
  <c r="I315" i="13"/>
  <c r="I314" i="13"/>
  <c r="I313" i="13"/>
  <c r="I312" i="13"/>
  <c r="I311" i="13"/>
  <c r="I310" i="13"/>
  <c r="I309" i="13"/>
  <c r="I308" i="13"/>
  <c r="I307" i="13"/>
  <c r="I306" i="13"/>
  <c r="I305" i="13"/>
  <c r="I304" i="13"/>
  <c r="I303" i="13"/>
  <c r="I302" i="13"/>
  <c r="I301" i="13"/>
  <c r="I300" i="13"/>
  <c r="I299" i="13"/>
  <c r="I298" i="13"/>
  <c r="I297" i="13"/>
  <c r="I296" i="13"/>
  <c r="I295" i="13"/>
  <c r="I294" i="13"/>
  <c r="I293" i="13"/>
  <c r="I292" i="13"/>
  <c r="I291" i="13"/>
  <c r="I290" i="13"/>
  <c r="I289" i="13"/>
  <c r="I288" i="13"/>
  <c r="I287" i="13"/>
  <c r="I286" i="13"/>
  <c r="I285" i="13"/>
  <c r="I284" i="13"/>
  <c r="I283" i="13"/>
  <c r="I282" i="13"/>
  <c r="I281" i="13"/>
  <c r="I280" i="13"/>
  <c r="I279" i="13"/>
  <c r="I278" i="13"/>
  <c r="I277" i="13"/>
  <c r="I276" i="13"/>
  <c r="I275" i="13"/>
  <c r="I274" i="13"/>
  <c r="I273" i="13"/>
  <c r="I272" i="13"/>
  <c r="I271" i="13"/>
  <c r="I270" i="13"/>
  <c r="I269" i="13"/>
  <c r="I268" i="13"/>
  <c r="I267" i="13"/>
  <c r="I266" i="13"/>
  <c r="I265" i="13"/>
  <c r="I264" i="13"/>
  <c r="I263" i="13"/>
  <c r="I262" i="13"/>
  <c r="I261" i="13"/>
  <c r="I260" i="13"/>
  <c r="I259" i="13"/>
  <c r="I258" i="13"/>
  <c r="I257" i="13"/>
  <c r="I256" i="13"/>
  <c r="I255" i="13"/>
  <c r="I254" i="13"/>
  <c r="I253" i="13"/>
  <c r="I252" i="13"/>
  <c r="I251" i="13"/>
  <c r="I250" i="13"/>
  <c r="I249" i="13"/>
  <c r="I248" i="13"/>
  <c r="I247" i="13"/>
  <c r="I246" i="13"/>
  <c r="I245" i="13"/>
  <c r="I244" i="13"/>
  <c r="I243" i="13"/>
  <c r="I242" i="13"/>
  <c r="I241" i="13"/>
  <c r="I240" i="13"/>
  <c r="I239" i="13"/>
  <c r="I238" i="13"/>
  <c r="I237" i="13"/>
  <c r="I236" i="13"/>
  <c r="I235" i="13"/>
  <c r="I234" i="13"/>
  <c r="I233" i="13"/>
  <c r="I232" i="13"/>
  <c r="I231" i="13"/>
  <c r="I230" i="13"/>
  <c r="I229" i="13"/>
  <c r="I228" i="13"/>
  <c r="I227" i="13"/>
  <c r="I226" i="13"/>
  <c r="I225" i="13"/>
  <c r="I224" i="13"/>
  <c r="I223" i="13"/>
  <c r="I222" i="13"/>
  <c r="I221" i="13"/>
  <c r="I220" i="13"/>
  <c r="I219" i="13"/>
  <c r="I218" i="13"/>
  <c r="I217" i="13"/>
  <c r="I216" i="13"/>
  <c r="I215" i="13"/>
  <c r="I214" i="13"/>
  <c r="I213" i="13"/>
  <c r="H212" i="13"/>
  <c r="H211" i="13"/>
  <c r="H210" i="13"/>
  <c r="H209" i="13"/>
  <c r="H208" i="13"/>
  <c r="H207" i="13"/>
  <c r="H206" i="13"/>
  <c r="H205" i="13"/>
  <c r="H204" i="13"/>
  <c r="H203" i="13"/>
  <c r="H202" i="13"/>
  <c r="H201" i="13"/>
  <c r="H200" i="13"/>
  <c r="H199" i="13"/>
  <c r="H198" i="13"/>
  <c r="H197" i="13"/>
  <c r="H196" i="13"/>
  <c r="H195" i="13"/>
  <c r="H194" i="13"/>
  <c r="H193" i="13"/>
  <c r="H192" i="13"/>
  <c r="H191" i="13"/>
  <c r="H190" i="13"/>
  <c r="H189" i="13"/>
  <c r="I176" i="13"/>
  <c r="H176" i="13"/>
  <c r="I175" i="13"/>
  <c r="H175" i="13"/>
  <c r="I174" i="13"/>
  <c r="H174" i="13"/>
  <c r="I173" i="13"/>
  <c r="H173" i="13"/>
  <c r="I172" i="13"/>
  <c r="H172" i="13"/>
  <c r="I171" i="13"/>
  <c r="H171" i="13"/>
  <c r="I170" i="13"/>
  <c r="H170" i="13"/>
  <c r="I169" i="13"/>
  <c r="H169" i="13"/>
  <c r="I168" i="13"/>
  <c r="H168" i="13"/>
  <c r="I167" i="13"/>
  <c r="H167" i="13"/>
  <c r="I166" i="13"/>
  <c r="H166" i="13"/>
  <c r="I165" i="13"/>
  <c r="H165" i="13"/>
  <c r="I164" i="13"/>
  <c r="H164" i="13"/>
  <c r="I163" i="13"/>
  <c r="H163" i="13"/>
  <c r="I162" i="13"/>
  <c r="H162" i="13"/>
  <c r="I161" i="13"/>
  <c r="H161" i="13"/>
  <c r="I160" i="13"/>
  <c r="H160" i="13"/>
  <c r="I159" i="13"/>
  <c r="H159" i="13"/>
  <c r="I158" i="13"/>
  <c r="H158" i="13"/>
  <c r="I157" i="13"/>
  <c r="H157" i="13"/>
  <c r="I156" i="13"/>
  <c r="H156" i="13"/>
  <c r="I155" i="13"/>
  <c r="H155" i="13"/>
  <c r="I154" i="13"/>
  <c r="H154" i="13"/>
  <c r="I153" i="13"/>
  <c r="H153" i="13"/>
  <c r="I152" i="13"/>
  <c r="H152" i="13"/>
  <c r="I151" i="13"/>
  <c r="H151" i="13"/>
  <c r="I150" i="13"/>
  <c r="H150" i="13"/>
  <c r="I149" i="13"/>
  <c r="H149" i="13"/>
  <c r="I148" i="13"/>
  <c r="H148" i="13"/>
  <c r="I147" i="13"/>
  <c r="H147" i="13"/>
  <c r="I146" i="13"/>
  <c r="H146" i="13"/>
  <c r="I145" i="13"/>
  <c r="H145" i="13"/>
  <c r="I144" i="13"/>
  <c r="H144" i="13"/>
  <c r="I143" i="13"/>
  <c r="H143" i="13"/>
  <c r="I142" i="13"/>
  <c r="H142" i="13"/>
  <c r="I141" i="13"/>
  <c r="H141" i="13"/>
  <c r="I140" i="13"/>
  <c r="H140" i="13"/>
  <c r="I139" i="13"/>
  <c r="H139" i="13"/>
  <c r="I138" i="13"/>
  <c r="H138" i="13"/>
  <c r="I137" i="13"/>
  <c r="H137" i="13"/>
  <c r="I136" i="13"/>
  <c r="H136" i="13"/>
  <c r="I135" i="13"/>
  <c r="H135" i="13"/>
  <c r="I134" i="13"/>
  <c r="H134" i="13"/>
  <c r="I133" i="13"/>
  <c r="H133" i="13"/>
  <c r="I132" i="13"/>
  <c r="H132" i="13"/>
  <c r="I131" i="13"/>
  <c r="H131" i="13"/>
  <c r="I130" i="13"/>
  <c r="H130" i="13"/>
  <c r="I129" i="13"/>
  <c r="H129" i="13"/>
  <c r="I128" i="13"/>
  <c r="H128" i="13"/>
  <c r="I127" i="13"/>
  <c r="H127" i="13"/>
  <c r="I126" i="13"/>
  <c r="H126" i="13"/>
  <c r="I125" i="13"/>
  <c r="H125" i="13"/>
  <c r="I124" i="13"/>
  <c r="H124" i="13"/>
  <c r="I123" i="13"/>
  <c r="H123" i="13"/>
  <c r="I122" i="13"/>
  <c r="H122" i="13"/>
  <c r="I121" i="13"/>
  <c r="H121" i="13"/>
  <c r="I120" i="13"/>
  <c r="H120" i="13"/>
  <c r="I119" i="13"/>
  <c r="H119" i="13"/>
  <c r="I118" i="13"/>
  <c r="H118" i="13"/>
  <c r="I117" i="13"/>
  <c r="H117" i="13"/>
  <c r="I116" i="13"/>
  <c r="H116" i="13"/>
  <c r="I115" i="13"/>
  <c r="H115" i="13"/>
  <c r="I114" i="13"/>
  <c r="H114" i="13"/>
  <c r="I113" i="13"/>
  <c r="H113" i="13"/>
  <c r="I112" i="13"/>
  <c r="H112" i="13"/>
  <c r="I111" i="13"/>
  <c r="H111" i="13"/>
  <c r="I110" i="13"/>
  <c r="H110" i="13"/>
  <c r="I109" i="13"/>
  <c r="H109" i="13"/>
  <c r="I108" i="13"/>
  <c r="H108" i="13"/>
  <c r="I107" i="13"/>
  <c r="H107" i="13"/>
  <c r="I106" i="13"/>
  <c r="H106" i="13"/>
  <c r="I105" i="13"/>
  <c r="H105" i="13"/>
  <c r="I104" i="13"/>
  <c r="H104" i="13"/>
  <c r="I103" i="13"/>
  <c r="H103" i="13"/>
  <c r="I102" i="13"/>
  <c r="H102" i="13"/>
  <c r="I101" i="13"/>
  <c r="H101" i="13"/>
  <c r="I100" i="13"/>
  <c r="H100" i="13"/>
  <c r="I99" i="13"/>
  <c r="H99" i="13"/>
  <c r="I98" i="13"/>
  <c r="H98" i="13"/>
  <c r="I97" i="13"/>
  <c r="H97" i="13"/>
  <c r="I96" i="13"/>
  <c r="H96" i="13"/>
  <c r="I95" i="13"/>
  <c r="H95" i="13"/>
  <c r="I94" i="13"/>
  <c r="H94" i="13"/>
  <c r="I93" i="13"/>
  <c r="H93" i="13"/>
  <c r="I92" i="13"/>
  <c r="H92" i="13"/>
  <c r="I91" i="13"/>
  <c r="H91" i="13"/>
  <c r="I90" i="13"/>
  <c r="H90" i="13"/>
  <c r="I89" i="13"/>
  <c r="H89" i="13"/>
  <c r="I88" i="13"/>
  <c r="H88" i="13"/>
  <c r="I87" i="13"/>
  <c r="H87" i="13"/>
  <c r="I86" i="13"/>
  <c r="H86" i="13"/>
  <c r="I85" i="13"/>
  <c r="H85" i="13"/>
  <c r="I84" i="13"/>
  <c r="H84" i="13"/>
  <c r="I83" i="13"/>
  <c r="H83" i="13"/>
  <c r="I82" i="13"/>
  <c r="H82" i="13"/>
  <c r="I81" i="13"/>
  <c r="H81" i="13"/>
  <c r="I80" i="13"/>
  <c r="H80" i="13"/>
  <c r="I79" i="13"/>
  <c r="H79" i="13"/>
  <c r="I78" i="13"/>
  <c r="H78" i="13"/>
  <c r="I77" i="13"/>
  <c r="H77" i="13"/>
  <c r="I76" i="13"/>
  <c r="H76" i="13"/>
  <c r="I75" i="13"/>
  <c r="H75" i="13"/>
  <c r="I74" i="13"/>
  <c r="I73" i="13"/>
  <c r="I72" i="13"/>
  <c r="H72" i="13" s="1"/>
  <c r="I71" i="13"/>
  <c r="H71" i="13"/>
  <c r="I70" i="13"/>
  <c r="I69" i="13"/>
  <c r="I68" i="13"/>
  <c r="H68" i="13" s="1"/>
  <c r="I67" i="13"/>
  <c r="H67" i="13"/>
  <c r="I66" i="13"/>
  <c r="I65" i="13"/>
  <c r="H65" i="13"/>
  <c r="I64" i="13"/>
  <c r="H64" i="13"/>
  <c r="I63" i="13"/>
  <c r="H63" i="13"/>
  <c r="I62" i="13"/>
  <c r="H62" i="13" s="1"/>
  <c r="I61" i="13"/>
  <c r="I60" i="13"/>
  <c r="H60" i="13" s="1"/>
  <c r="I59" i="13"/>
  <c r="H59" i="13"/>
  <c r="I58" i="13"/>
  <c r="I57" i="13"/>
  <c r="H57" i="13"/>
  <c r="I56" i="13"/>
  <c r="H56" i="13" s="1"/>
  <c r="I55" i="13"/>
  <c r="H55" i="13" s="1"/>
  <c r="I54" i="13"/>
  <c r="H54" i="13" s="1"/>
  <c r="I53" i="13"/>
  <c r="H53" i="13" s="1"/>
  <c r="I52" i="13"/>
  <c r="H52" i="13" s="1"/>
  <c r="I51" i="13"/>
  <c r="I50" i="13"/>
  <c r="H50" i="13" s="1"/>
  <c r="I49" i="13"/>
  <c r="H49" i="13" s="1"/>
  <c r="I48" i="13"/>
  <c r="H48" i="13" s="1"/>
  <c r="I47" i="13"/>
  <c r="I46" i="13"/>
  <c r="H46" i="13"/>
  <c r="I45" i="13"/>
  <c r="H45" i="13" s="1"/>
  <c r="I44" i="13"/>
  <c r="I43" i="13"/>
  <c r="I42" i="13"/>
  <c r="I41" i="13"/>
  <c r="H41" i="13"/>
  <c r="I40" i="13"/>
  <c r="H40" i="13"/>
  <c r="I39" i="13"/>
  <c r="H39" i="13" s="1"/>
  <c r="I38" i="13"/>
  <c r="I37" i="13"/>
  <c r="I36" i="13"/>
  <c r="H36" i="13" s="1"/>
  <c r="I35" i="13"/>
  <c r="H35" i="13" s="1"/>
  <c r="I34" i="13"/>
  <c r="H34" i="13"/>
  <c r="I33" i="13"/>
  <c r="H33" i="13"/>
  <c r="I32" i="13"/>
  <c r="I31" i="13"/>
  <c r="H31" i="13" s="1"/>
  <c r="I30" i="13"/>
  <c r="H30" i="13" s="1"/>
  <c r="I29" i="13"/>
  <c r="H29" i="13" s="1"/>
  <c r="I28" i="13"/>
  <c r="H28" i="13" s="1"/>
  <c r="I27" i="13"/>
  <c r="I26" i="13"/>
  <c r="H26" i="13" s="1"/>
  <c r="I25" i="13"/>
  <c r="I24" i="13"/>
  <c r="H24" i="13" s="1"/>
  <c r="I23" i="13"/>
  <c r="H23" i="13"/>
  <c r="I22" i="13"/>
  <c r="H22" i="13"/>
  <c r="I21" i="13"/>
  <c r="I20" i="13"/>
  <c r="I19" i="13"/>
  <c r="H19" i="13"/>
  <c r="I18" i="13"/>
  <c r="I17" i="13"/>
  <c r="I16" i="13"/>
  <c r="I15" i="13"/>
  <c r="I14" i="13"/>
  <c r="I13" i="13"/>
  <c r="H13" i="13" s="1"/>
  <c r="I12" i="13"/>
  <c r="I11" i="13"/>
  <c r="H11" i="13" s="1"/>
  <c r="I10" i="13"/>
  <c r="I9" i="13"/>
  <c r="H9" i="13"/>
  <c r="I8" i="13"/>
  <c r="K248" i="13"/>
  <c r="J256" i="13"/>
  <c r="I689" i="12"/>
  <c r="H689" i="12"/>
  <c r="I688" i="12"/>
  <c r="H688" i="12"/>
  <c r="I687" i="12"/>
  <c r="H687" i="12" s="1"/>
  <c r="J686" i="12"/>
  <c r="I686" i="12"/>
  <c r="H686" i="12" s="1"/>
  <c r="I685" i="12"/>
  <c r="H685" i="12" s="1"/>
  <c r="I684" i="12"/>
  <c r="H684" i="12" s="1"/>
  <c r="I683" i="12"/>
  <c r="I682" i="12"/>
  <c r="H682" i="12" s="1"/>
  <c r="I681" i="12"/>
  <c r="H681" i="12"/>
  <c r="I680" i="12"/>
  <c r="H680" i="12" s="1"/>
  <c r="I679" i="12"/>
  <c r="H679" i="12" s="1"/>
  <c r="I678" i="12"/>
  <c r="H678" i="12" s="1"/>
  <c r="I677" i="12"/>
  <c r="H677" i="12" s="1"/>
  <c r="I676" i="12"/>
  <c r="H676" i="12" s="1"/>
  <c r="I675" i="12"/>
  <c r="H675" i="12" s="1"/>
  <c r="I674" i="12"/>
  <c r="I673" i="12"/>
  <c r="H673" i="12" s="1"/>
  <c r="I672" i="12"/>
  <c r="I671" i="12"/>
  <c r="H671" i="12" s="1"/>
  <c r="I670" i="12"/>
  <c r="H670" i="12" s="1"/>
  <c r="I669" i="12"/>
  <c r="H669" i="12" s="1"/>
  <c r="I668" i="12"/>
  <c r="H668" i="12" s="1"/>
  <c r="I667" i="12"/>
  <c r="H667" i="12" s="1"/>
  <c r="I666" i="12"/>
  <c r="H666" i="12"/>
  <c r="I665" i="12"/>
  <c r="H665" i="12" s="1"/>
  <c r="I664" i="12"/>
  <c r="I663" i="12"/>
  <c r="H663" i="12" s="1"/>
  <c r="I662" i="12"/>
  <c r="H662" i="12" s="1"/>
  <c r="I661" i="12"/>
  <c r="H661" i="12" s="1"/>
  <c r="I660" i="12"/>
  <c r="H660" i="12"/>
  <c r="I659" i="12"/>
  <c r="I658" i="12"/>
  <c r="I657" i="12"/>
  <c r="H657" i="12" s="1"/>
  <c r="I656" i="12"/>
  <c r="H656" i="12" s="1"/>
  <c r="I655" i="12"/>
  <c r="H655" i="12" s="1"/>
  <c r="I654" i="12"/>
  <c r="H654" i="12" s="1"/>
  <c r="I653" i="12"/>
  <c r="H653" i="12"/>
  <c r="I652" i="12"/>
  <c r="H652" i="12" s="1"/>
  <c r="I651" i="12"/>
  <c r="H651" i="12"/>
  <c r="I650" i="12"/>
  <c r="I649" i="12"/>
  <c r="I648" i="12"/>
  <c r="I647" i="12"/>
  <c r="H647" i="12" s="1"/>
  <c r="I646" i="12"/>
  <c r="I645" i="12"/>
  <c r="H645" i="12" s="1"/>
  <c r="I644" i="12"/>
  <c r="H644" i="12" s="1"/>
  <c r="I643" i="12"/>
  <c r="H643" i="12" s="1"/>
  <c r="I642" i="12"/>
  <c r="H642" i="12" s="1"/>
  <c r="I641" i="12"/>
  <c r="I640" i="12"/>
  <c r="I639" i="12"/>
  <c r="H639" i="12" s="1"/>
  <c r="J638" i="12"/>
  <c r="I638" i="12"/>
  <c r="I637" i="12"/>
  <c r="I636" i="12"/>
  <c r="I635" i="12"/>
  <c r="H635" i="12"/>
  <c r="I634" i="12"/>
  <c r="H634" i="12"/>
  <c r="I633" i="12"/>
  <c r="H633" i="12" s="1"/>
  <c r="I632" i="12"/>
  <c r="H632" i="12" s="1"/>
  <c r="I631" i="12"/>
  <c r="I630" i="12"/>
  <c r="H630" i="12"/>
  <c r="I629" i="12"/>
  <c r="I628" i="12"/>
  <c r="H628" i="12" s="1"/>
  <c r="I627" i="12"/>
  <c r="H627" i="12" s="1"/>
  <c r="I626" i="12"/>
  <c r="I625" i="12"/>
  <c r="H625" i="12" s="1"/>
  <c r="I624" i="12"/>
  <c r="H624" i="12" s="1"/>
  <c r="I623" i="12"/>
  <c r="I622" i="12"/>
  <c r="H622" i="12"/>
  <c r="J621" i="12"/>
  <c r="I621" i="12"/>
  <c r="H621" i="12" s="1"/>
  <c r="I620" i="12"/>
  <c r="H620" i="12" s="1"/>
  <c r="I619" i="12"/>
  <c r="H619" i="12" s="1"/>
  <c r="I618" i="12"/>
  <c r="H618" i="12" s="1"/>
  <c r="I617" i="12"/>
  <c r="I616" i="12"/>
  <c r="H616" i="12" s="1"/>
  <c r="I615" i="12"/>
  <c r="H615" i="12" s="1"/>
  <c r="I614" i="12"/>
  <c r="H614" i="12" s="1"/>
  <c r="I613" i="12"/>
  <c r="I612" i="12"/>
  <c r="I611" i="12"/>
  <c r="I610" i="12"/>
  <c r="H610" i="12" s="1"/>
  <c r="J609" i="12"/>
  <c r="I609" i="12"/>
  <c r="H609" i="12"/>
  <c r="I608" i="12"/>
  <c r="H608" i="12" s="1"/>
  <c r="I607" i="12"/>
  <c r="H607" i="12" s="1"/>
  <c r="I606" i="12"/>
  <c r="H606" i="12" s="1"/>
  <c r="I605" i="12"/>
  <c r="H605" i="12" s="1"/>
  <c r="I604" i="12"/>
  <c r="K604" i="12" s="1"/>
  <c r="I603" i="12"/>
  <c r="H603" i="12" s="1"/>
  <c r="I602" i="12"/>
  <c r="H602" i="12" s="1"/>
  <c r="J601" i="12"/>
  <c r="I601" i="12"/>
  <c r="I600" i="12"/>
  <c r="I599" i="12"/>
  <c r="H599" i="12" s="1"/>
  <c r="I598" i="12"/>
  <c r="H598" i="12" s="1"/>
  <c r="I597" i="12"/>
  <c r="H597" i="12" s="1"/>
  <c r="I596" i="12"/>
  <c r="H596" i="12"/>
  <c r="I595" i="12"/>
  <c r="H595" i="12" s="1"/>
  <c r="I594" i="12"/>
  <c r="H594" i="12" s="1"/>
  <c r="I593" i="12"/>
  <c r="H593" i="12" s="1"/>
  <c r="I592" i="12"/>
  <c r="H592" i="12" s="1"/>
  <c r="I591" i="12"/>
  <c r="H591" i="12" s="1"/>
  <c r="I590" i="12"/>
  <c r="I589" i="12"/>
  <c r="I588" i="12"/>
  <c r="H588" i="12" s="1"/>
  <c r="I587" i="12"/>
  <c r="I586" i="12"/>
  <c r="I585" i="12"/>
  <c r="H585" i="12" s="1"/>
  <c r="I584" i="12"/>
  <c r="H584" i="12" s="1"/>
  <c r="I583" i="12"/>
  <c r="H583" i="12" s="1"/>
  <c r="I582" i="12"/>
  <c r="H582" i="12" s="1"/>
  <c r="I581" i="12"/>
  <c r="H581" i="12"/>
  <c r="I580" i="12"/>
  <c r="H580" i="12"/>
  <c r="I579" i="12"/>
  <c r="H579" i="12" s="1"/>
  <c r="I578" i="12"/>
  <c r="I577" i="12"/>
  <c r="H577" i="12" s="1"/>
  <c r="I576" i="12"/>
  <c r="H576" i="12" s="1"/>
  <c r="I575" i="12"/>
  <c r="I574" i="12"/>
  <c r="H574" i="12" s="1"/>
  <c r="I573" i="12"/>
  <c r="H573" i="12" s="1"/>
  <c r="I572" i="12"/>
  <c r="H572" i="12" s="1"/>
  <c r="I571" i="12"/>
  <c r="H571" i="12" s="1"/>
  <c r="I570" i="12"/>
  <c r="H570" i="12" s="1"/>
  <c r="I569" i="12"/>
  <c r="H569" i="12" s="1"/>
  <c r="I568" i="12"/>
  <c r="I567" i="12"/>
  <c r="H567" i="12" s="1"/>
  <c r="I566" i="12"/>
  <c r="H566" i="12" s="1"/>
  <c r="I565" i="12"/>
  <c r="H565" i="12" s="1"/>
  <c r="I564" i="12"/>
  <c r="H564" i="12"/>
  <c r="I563" i="12"/>
  <c r="H563" i="12" s="1"/>
  <c r="I562" i="12"/>
  <c r="H562" i="12" s="1"/>
  <c r="I561" i="12"/>
  <c r="H561" i="12" s="1"/>
  <c r="I560" i="12"/>
  <c r="H560" i="12" s="1"/>
  <c r="I559" i="12"/>
  <c r="H559" i="12" s="1"/>
  <c r="I558" i="12"/>
  <c r="H558" i="12"/>
  <c r="I557" i="12"/>
  <c r="H557" i="12" s="1"/>
  <c r="I556" i="12"/>
  <c r="H556" i="12" s="1"/>
  <c r="I555" i="12"/>
  <c r="H555" i="12" s="1"/>
  <c r="I554" i="12"/>
  <c r="H553" i="12"/>
  <c r="I552" i="12"/>
  <c r="I551" i="12"/>
  <c r="H551" i="12" s="1"/>
  <c r="I550" i="12"/>
  <c r="H550" i="12" s="1"/>
  <c r="I549" i="12"/>
  <c r="H549" i="12" s="1"/>
  <c r="I548" i="12"/>
  <c r="H548" i="12" s="1"/>
  <c r="I547" i="12"/>
  <c r="H547" i="12" s="1"/>
  <c r="I546" i="12"/>
  <c r="H546" i="12" s="1"/>
  <c r="I545" i="12"/>
  <c r="H545" i="12" s="1"/>
  <c r="J544" i="12"/>
  <c r="I544" i="12"/>
  <c r="H544" i="12" s="1"/>
  <c r="I543" i="12"/>
  <c r="H543" i="12" s="1"/>
  <c r="I542" i="12"/>
  <c r="I541" i="12"/>
  <c r="H541" i="12"/>
  <c r="I540" i="12"/>
  <c r="H540" i="12" s="1"/>
  <c r="I539" i="12"/>
  <c r="H539" i="12" s="1"/>
  <c r="I538" i="12"/>
  <c r="H538" i="12" s="1"/>
  <c r="I537" i="12"/>
  <c r="K537" i="12" s="1"/>
  <c r="I536" i="12"/>
  <c r="I535" i="12"/>
  <c r="H535" i="12" s="1"/>
  <c r="I534" i="12"/>
  <c r="H534" i="12" s="1"/>
  <c r="I533" i="12"/>
  <c r="H533" i="12" s="1"/>
  <c r="I532" i="12"/>
  <c r="H532" i="12" s="1"/>
  <c r="I531" i="12"/>
  <c r="I530" i="12"/>
  <c r="H530" i="12" s="1"/>
  <c r="I529" i="12"/>
  <c r="K529" i="12" s="1"/>
  <c r="I528" i="12"/>
  <c r="I527" i="12"/>
  <c r="H527" i="12" s="1"/>
  <c r="I526" i="12"/>
  <c r="H526" i="12" s="1"/>
  <c r="I525" i="12"/>
  <c r="H525" i="12"/>
  <c r="I524" i="12"/>
  <c r="H524" i="12" s="1"/>
  <c r="I523" i="12"/>
  <c r="H523" i="12"/>
  <c r="I522" i="12"/>
  <c r="H522" i="12" s="1"/>
  <c r="I521" i="12"/>
  <c r="H521" i="12"/>
  <c r="I520" i="12"/>
  <c r="H520" i="12" s="1"/>
  <c r="I519" i="12"/>
  <c r="I518" i="12"/>
  <c r="H518" i="12" s="1"/>
  <c r="I517" i="12"/>
  <c r="H517" i="12"/>
  <c r="I516" i="12"/>
  <c r="H516" i="12" s="1"/>
  <c r="I515" i="12"/>
  <c r="H515" i="12" s="1"/>
  <c r="I514" i="12"/>
  <c r="H514" i="12" s="1"/>
  <c r="I513" i="12"/>
  <c r="H513" i="12" s="1"/>
  <c r="I512" i="12"/>
  <c r="H512" i="12" s="1"/>
  <c r="I511" i="12"/>
  <c r="H511" i="12" s="1"/>
  <c r="I510" i="12"/>
  <c r="H510" i="12" s="1"/>
  <c r="I509" i="12"/>
  <c r="H509" i="12" s="1"/>
  <c r="I508" i="12"/>
  <c r="H508" i="12" s="1"/>
  <c r="J507" i="12"/>
  <c r="I507" i="12"/>
  <c r="I506" i="12"/>
  <c r="I505" i="12"/>
  <c r="H505" i="12" s="1"/>
  <c r="I504" i="12"/>
  <c r="H504" i="12" s="1"/>
  <c r="I503" i="12"/>
  <c r="H503" i="12" s="1"/>
  <c r="I502" i="12"/>
  <c r="H502" i="12" s="1"/>
  <c r="I501" i="12"/>
  <c r="H501" i="12" s="1"/>
  <c r="I500" i="12"/>
  <c r="H500" i="12" s="1"/>
  <c r="I499" i="12"/>
  <c r="I498" i="12"/>
  <c r="H498" i="12" s="1"/>
  <c r="I497" i="12"/>
  <c r="H497" i="12" s="1"/>
  <c r="I496" i="12"/>
  <c r="H496" i="12" s="1"/>
  <c r="I495" i="12"/>
  <c r="H495" i="12" s="1"/>
  <c r="I494" i="12"/>
  <c r="H494" i="12" s="1"/>
  <c r="I493" i="12"/>
  <c r="H493" i="12" s="1"/>
  <c r="I492" i="12"/>
  <c r="H492" i="12" s="1"/>
  <c r="I491" i="12"/>
  <c r="H491" i="12" s="1"/>
  <c r="I490" i="12"/>
  <c r="H490" i="12" s="1"/>
  <c r="I489" i="12"/>
  <c r="H489" i="12" s="1"/>
  <c r="J488" i="12"/>
  <c r="I488" i="12"/>
  <c r="I487" i="12"/>
  <c r="I486" i="12"/>
  <c r="H486" i="12" s="1"/>
  <c r="I485" i="12"/>
  <c r="H485" i="12"/>
  <c r="I484" i="12"/>
  <c r="H484" i="12" s="1"/>
  <c r="I483" i="12"/>
  <c r="H483" i="12" s="1"/>
  <c r="J482" i="12"/>
  <c r="I482" i="12"/>
  <c r="H482" i="12" s="1"/>
  <c r="I481" i="12"/>
  <c r="I480" i="12"/>
  <c r="H480" i="12" s="1"/>
  <c r="I479" i="12"/>
  <c r="H479" i="12" s="1"/>
  <c r="I478" i="12"/>
  <c r="H478" i="12"/>
  <c r="I477" i="12"/>
  <c r="H477" i="12" s="1"/>
  <c r="I476" i="12"/>
  <c r="K476" i="12" s="1"/>
  <c r="I475" i="12"/>
  <c r="H475" i="12"/>
  <c r="I474" i="12"/>
  <c r="H474" i="12" s="1"/>
  <c r="I473" i="12"/>
  <c r="H473" i="12" s="1"/>
  <c r="H472" i="12"/>
  <c r="H471" i="12"/>
  <c r="H470" i="12"/>
  <c r="H469" i="12"/>
  <c r="H468" i="12"/>
  <c r="H467" i="12"/>
  <c r="I466" i="12"/>
  <c r="H466" i="12" s="1"/>
  <c r="I465" i="12"/>
  <c r="H465" i="12" s="1"/>
  <c r="I464" i="12"/>
  <c r="H464" i="12" s="1"/>
  <c r="I463" i="12"/>
  <c r="H463" i="12" s="1"/>
  <c r="I462" i="12"/>
  <c r="H462" i="12" s="1"/>
  <c r="I461" i="12"/>
  <c r="H461" i="12"/>
  <c r="I460" i="12"/>
  <c r="K460" i="12" s="1"/>
  <c r="I459" i="12"/>
  <c r="H459" i="12" s="1"/>
  <c r="I458" i="12"/>
  <c r="H458" i="12" s="1"/>
  <c r="I457" i="12"/>
  <c r="H457" i="12" s="1"/>
  <c r="I456" i="12"/>
  <c r="I455" i="12"/>
  <c r="H455" i="12"/>
  <c r="I454" i="12"/>
  <c r="I453" i="12"/>
  <c r="I452" i="12"/>
  <c r="I451" i="12"/>
  <c r="I450" i="12"/>
  <c r="I449" i="12"/>
  <c r="I448" i="12"/>
  <c r="I447" i="12"/>
  <c r="I446" i="12"/>
  <c r="K446" i="12" s="1"/>
  <c r="I445" i="12"/>
  <c r="I444" i="12"/>
  <c r="I443" i="12"/>
  <c r="I442" i="12"/>
  <c r="K442" i="12" s="1"/>
  <c r="I441" i="12"/>
  <c r="K441" i="12" s="1"/>
  <c r="I440" i="12"/>
  <c r="I439" i="12"/>
  <c r="I438" i="12"/>
  <c r="I437" i="12"/>
  <c r="I436" i="12"/>
  <c r="I435" i="12"/>
  <c r="I434" i="12"/>
  <c r="I433" i="12"/>
  <c r="I432" i="12"/>
  <c r="I431" i="12"/>
  <c r="I430" i="12"/>
  <c r="I429" i="12"/>
  <c r="I428" i="12"/>
  <c r="J427" i="12"/>
  <c r="I427" i="12"/>
  <c r="I426" i="12"/>
  <c r="J425" i="12"/>
  <c r="I425" i="12"/>
  <c r="I424" i="12"/>
  <c r="I423" i="12"/>
  <c r="I422" i="12"/>
  <c r="I421" i="12"/>
  <c r="I420" i="12"/>
  <c r="I419" i="12"/>
  <c r="I418" i="12"/>
  <c r="I417" i="12"/>
  <c r="I416" i="12"/>
  <c r="I415" i="12"/>
  <c r="I414" i="12"/>
  <c r="K414" i="12" s="1"/>
  <c r="I413" i="12"/>
  <c r="I412" i="12"/>
  <c r="I411" i="12"/>
  <c r="I410" i="12"/>
  <c r="J409" i="12"/>
  <c r="I409" i="12"/>
  <c r="K409" i="12" s="1"/>
  <c r="I408" i="12"/>
  <c r="I407" i="12"/>
  <c r="I406" i="12"/>
  <c r="I405" i="12"/>
  <c r="I404" i="12"/>
  <c r="I403" i="12"/>
  <c r="I402" i="12"/>
  <c r="I401" i="12"/>
  <c r="K401" i="12" s="1"/>
  <c r="I400" i="12"/>
  <c r="I399" i="12"/>
  <c r="I398" i="12"/>
  <c r="J397" i="12"/>
  <c r="I397" i="12"/>
  <c r="K397" i="12" s="1"/>
  <c r="I396" i="12"/>
  <c r="I395" i="12"/>
  <c r="I394" i="12"/>
  <c r="I393" i="12"/>
  <c r="I392" i="12"/>
  <c r="I391" i="12"/>
  <c r="I390" i="12"/>
  <c r="I389" i="12"/>
  <c r="I388" i="12"/>
  <c r="I387" i="12"/>
  <c r="I386" i="12"/>
  <c r="I385" i="12"/>
  <c r="I384" i="12"/>
  <c r="K384" i="12" s="1"/>
  <c r="J383" i="12"/>
  <c r="I383" i="12"/>
  <c r="I382" i="12"/>
  <c r="I381" i="12"/>
  <c r="I380" i="12"/>
  <c r="I379" i="12"/>
  <c r="K379" i="12" s="1"/>
  <c r="I378" i="12"/>
  <c r="I377" i="12"/>
  <c r="I376" i="12"/>
  <c r="I375" i="12"/>
  <c r="I374" i="12"/>
  <c r="I373" i="12"/>
  <c r="I372" i="12"/>
  <c r="K372" i="12" s="1"/>
  <c r="I371" i="12"/>
  <c r="I370" i="12"/>
  <c r="I369" i="12"/>
  <c r="I368" i="12"/>
  <c r="I367" i="12"/>
  <c r="I366" i="12"/>
  <c r="K366" i="12" s="1"/>
  <c r="I365" i="12"/>
  <c r="K365" i="12" s="1"/>
  <c r="I364" i="12"/>
  <c r="H364" i="12"/>
  <c r="I363" i="12"/>
  <c r="H363" i="12"/>
  <c r="I362" i="12"/>
  <c r="H362" i="12"/>
  <c r="I361" i="12"/>
  <c r="H361" i="12"/>
  <c r="I360" i="12"/>
  <c r="H360" i="12"/>
  <c r="I359" i="12"/>
  <c r="H359" i="12"/>
  <c r="I358" i="12"/>
  <c r="H358" i="12"/>
  <c r="I357" i="12"/>
  <c r="H357" i="12"/>
  <c r="I356" i="12"/>
  <c r="H356" i="12"/>
  <c r="I355" i="12"/>
  <c r="H355" i="12"/>
  <c r="I354" i="12"/>
  <c r="H354" i="12"/>
  <c r="I353" i="12"/>
  <c r="H353" i="12"/>
  <c r="I352" i="12"/>
  <c r="H352" i="12"/>
  <c r="I351" i="12"/>
  <c r="H351" i="12"/>
  <c r="I350" i="12"/>
  <c r="H350" i="12"/>
  <c r="I349" i="12"/>
  <c r="K349" i="12" s="1"/>
  <c r="H349" i="12"/>
  <c r="I348" i="12"/>
  <c r="H348" i="12"/>
  <c r="I347" i="12"/>
  <c r="H347" i="12"/>
  <c r="I346" i="12"/>
  <c r="H346" i="12"/>
  <c r="I345" i="12"/>
  <c r="H345" i="12"/>
  <c r="I344" i="12"/>
  <c r="K344" i="12" s="1"/>
  <c r="H344" i="12"/>
  <c r="I343" i="12"/>
  <c r="K343" i="12" s="1"/>
  <c r="H343" i="12"/>
  <c r="I342" i="12"/>
  <c r="H342" i="12"/>
  <c r="I341" i="12"/>
  <c r="H341" i="12"/>
  <c r="I340" i="12"/>
  <c r="H340" i="12"/>
  <c r="I339" i="12"/>
  <c r="H339" i="12"/>
  <c r="J338" i="12"/>
  <c r="I338" i="12"/>
  <c r="H338" i="12"/>
  <c r="I337" i="12"/>
  <c r="H337" i="12"/>
  <c r="I336" i="12"/>
  <c r="H336" i="12"/>
  <c r="J335" i="12"/>
  <c r="I335" i="12"/>
  <c r="K335" i="12" s="1"/>
  <c r="H335" i="12"/>
  <c r="I334" i="12"/>
  <c r="H334" i="12"/>
  <c r="I333" i="12"/>
  <c r="H333" i="12"/>
  <c r="I332" i="12"/>
  <c r="H332" i="12"/>
  <c r="I331" i="12"/>
  <c r="H331" i="12"/>
  <c r="I330" i="12"/>
  <c r="K330" i="12" s="1"/>
  <c r="H330" i="12"/>
  <c r="I329" i="12"/>
  <c r="H329" i="12"/>
  <c r="I328" i="12"/>
  <c r="H328" i="12"/>
  <c r="I327" i="12"/>
  <c r="H327" i="12"/>
  <c r="I326" i="12"/>
  <c r="H326" i="12"/>
  <c r="I325" i="12"/>
  <c r="H325" i="12"/>
  <c r="J324" i="12"/>
  <c r="I324" i="12"/>
  <c r="K324" i="12" s="1"/>
  <c r="H324" i="12"/>
  <c r="I323" i="12"/>
  <c r="H323" i="12"/>
  <c r="I322" i="12"/>
  <c r="H322" i="12"/>
  <c r="I321" i="12"/>
  <c r="H321" i="12"/>
  <c r="J320" i="12"/>
  <c r="I320" i="12"/>
  <c r="I319" i="12"/>
  <c r="I318" i="12"/>
  <c r="I317" i="12"/>
  <c r="I316" i="12"/>
  <c r="I315" i="12"/>
  <c r="K315" i="12" s="1"/>
  <c r="I314" i="12"/>
  <c r="I313" i="12"/>
  <c r="I312" i="12"/>
  <c r="K312" i="12" s="1"/>
  <c r="I311" i="12"/>
  <c r="K311" i="12" s="1"/>
  <c r="I310" i="12"/>
  <c r="I309" i="12"/>
  <c r="K309" i="12" s="1"/>
  <c r="J308" i="12"/>
  <c r="I308" i="12"/>
  <c r="I307" i="12"/>
  <c r="I306" i="12"/>
  <c r="I305" i="12"/>
  <c r="K304" i="12"/>
  <c r="J304" i="12"/>
  <c r="I304" i="12"/>
  <c r="I303" i="12"/>
  <c r="K303" i="12" s="1"/>
  <c r="I302" i="12"/>
  <c r="I301" i="12"/>
  <c r="I300" i="12"/>
  <c r="I299" i="12"/>
  <c r="I298" i="12"/>
  <c r="I297" i="12"/>
  <c r="I296" i="12"/>
  <c r="J295" i="12"/>
  <c r="I295" i="12"/>
  <c r="I294" i="12"/>
  <c r="I293" i="12"/>
  <c r="I292" i="12"/>
  <c r="I291" i="12"/>
  <c r="I290" i="12"/>
  <c r="I289" i="12"/>
  <c r="K289" i="12" s="1"/>
  <c r="I288" i="12"/>
  <c r="K288" i="12" s="1"/>
  <c r="I287" i="12"/>
  <c r="I286" i="12"/>
  <c r="I285" i="12"/>
  <c r="K285" i="12" s="1"/>
  <c r="I284" i="12"/>
  <c r="I283" i="12"/>
  <c r="I282" i="12"/>
  <c r="I281" i="12"/>
  <c r="I280" i="12"/>
  <c r="K280" i="12" s="1"/>
  <c r="I279" i="12"/>
  <c r="K279" i="12" s="1"/>
  <c r="I278" i="12"/>
  <c r="K278" i="12" s="1"/>
  <c r="I277" i="12"/>
  <c r="I276" i="12"/>
  <c r="I275" i="12"/>
  <c r="I274" i="12"/>
  <c r="I273" i="12"/>
  <c r="I272" i="12"/>
  <c r="I271" i="12"/>
  <c r="K271" i="12" s="1"/>
  <c r="I270" i="12"/>
  <c r="I269" i="12"/>
  <c r="I268" i="12"/>
  <c r="I267" i="12"/>
  <c r="I266" i="12"/>
  <c r="I265" i="12"/>
  <c r="I264" i="12"/>
  <c r="K264" i="12" s="1"/>
  <c r="I263" i="12"/>
  <c r="K263" i="12" s="1"/>
  <c r="I262" i="12"/>
  <c r="I261" i="12"/>
  <c r="J260" i="12"/>
  <c r="I260" i="12"/>
  <c r="I259" i="12"/>
  <c r="I258" i="12"/>
  <c r="I257" i="12"/>
  <c r="J256" i="12"/>
  <c r="I256" i="12"/>
  <c r="K256" i="12" s="1"/>
  <c r="I255" i="12"/>
  <c r="I254" i="12"/>
  <c r="K254" i="12" s="1"/>
  <c r="I253" i="12"/>
  <c r="I252" i="12"/>
  <c r="I251" i="12"/>
  <c r="I250" i="12"/>
  <c r="I249" i="12"/>
  <c r="I248" i="12"/>
  <c r="I247" i="12"/>
  <c r="K247" i="12" s="1"/>
  <c r="I246" i="12"/>
  <c r="K246" i="12" s="1"/>
  <c r="I245" i="12"/>
  <c r="I244" i="12"/>
  <c r="I243" i="12"/>
  <c r="I242" i="12"/>
  <c r="K242" i="12" s="1"/>
  <c r="I241" i="12"/>
  <c r="I240" i="12"/>
  <c r="K240" i="12" s="1"/>
  <c r="I239" i="12"/>
  <c r="K239" i="12" s="1"/>
  <c r="I238" i="12"/>
  <c r="I237" i="12"/>
  <c r="I236" i="12"/>
  <c r="I235" i="12"/>
  <c r="I234" i="12"/>
  <c r="I233" i="12"/>
  <c r="J232" i="12"/>
  <c r="I232" i="12"/>
  <c r="K232" i="12" s="1"/>
  <c r="I231" i="12"/>
  <c r="I230" i="12"/>
  <c r="I229" i="12"/>
  <c r="I228" i="12"/>
  <c r="I227" i="12"/>
  <c r="I226" i="12"/>
  <c r="I225" i="12"/>
  <c r="I224" i="12"/>
  <c r="J223" i="12"/>
  <c r="I223" i="12"/>
  <c r="K223" i="12" s="1"/>
  <c r="I222" i="12"/>
  <c r="J221" i="12"/>
  <c r="I221" i="12"/>
  <c r="I220" i="12"/>
  <c r="I219" i="12"/>
  <c r="I218" i="12"/>
  <c r="H217" i="12"/>
  <c r="K216" i="12"/>
  <c r="H216" i="12"/>
  <c r="H215" i="12"/>
  <c r="H214" i="12"/>
  <c r="K213" i="12"/>
  <c r="H213" i="12"/>
  <c r="H212" i="12"/>
  <c r="H211" i="12"/>
  <c r="H210" i="12"/>
  <c r="K209" i="12"/>
  <c r="J209" i="12"/>
  <c r="H209" i="12"/>
  <c r="J208" i="12"/>
  <c r="H208" i="12"/>
  <c r="H207" i="12"/>
  <c r="H206" i="12"/>
  <c r="H205" i="12"/>
  <c r="H204" i="12"/>
  <c r="H203" i="12"/>
  <c r="H202" i="12"/>
  <c r="H201" i="12"/>
  <c r="K200" i="12"/>
  <c r="J200" i="12"/>
  <c r="H200" i="12"/>
  <c r="H199" i="12"/>
  <c r="H198" i="12"/>
  <c r="H197" i="12"/>
  <c r="H196" i="12"/>
  <c r="H195" i="12"/>
  <c r="H194" i="12"/>
  <c r="K189" i="12"/>
  <c r="J189" i="12"/>
  <c r="K183" i="12"/>
  <c r="J183" i="12"/>
  <c r="I181" i="12"/>
  <c r="H181" i="12"/>
  <c r="I180" i="12"/>
  <c r="H180" i="12"/>
  <c r="J179" i="12"/>
  <c r="I179" i="12"/>
  <c r="K179" i="12" s="1"/>
  <c r="H179" i="12"/>
  <c r="I178" i="12"/>
  <c r="H178" i="12"/>
  <c r="I177" i="12"/>
  <c r="K177" i="12" s="1"/>
  <c r="H177" i="12"/>
  <c r="I176" i="12"/>
  <c r="H176" i="12"/>
  <c r="I175" i="12"/>
  <c r="H175" i="12"/>
  <c r="I174" i="12"/>
  <c r="K174" i="12" s="1"/>
  <c r="H174" i="12"/>
  <c r="I173" i="12"/>
  <c r="H173" i="12"/>
  <c r="J172" i="12"/>
  <c r="I172" i="12"/>
  <c r="K172" i="12" s="1"/>
  <c r="H172" i="12"/>
  <c r="I171" i="12"/>
  <c r="H171" i="12"/>
  <c r="I170" i="12"/>
  <c r="H170" i="12"/>
  <c r="I169" i="12"/>
  <c r="K169" i="12" s="1"/>
  <c r="H169" i="12"/>
  <c r="I168" i="12"/>
  <c r="H168" i="12"/>
  <c r="I167" i="12"/>
  <c r="H167" i="12"/>
  <c r="I166" i="12"/>
  <c r="H166" i="12"/>
  <c r="I165" i="12"/>
  <c r="K165" i="12" s="1"/>
  <c r="H165" i="12"/>
  <c r="I164" i="12"/>
  <c r="H164" i="12"/>
  <c r="I163" i="12"/>
  <c r="H163" i="12"/>
  <c r="I162" i="12"/>
  <c r="H162" i="12"/>
  <c r="I161" i="12"/>
  <c r="H161" i="12"/>
  <c r="I160" i="12"/>
  <c r="K160" i="12" s="1"/>
  <c r="H160" i="12"/>
  <c r="I159" i="12"/>
  <c r="H159" i="12"/>
  <c r="I158" i="12"/>
  <c r="H158" i="12"/>
  <c r="I157" i="12"/>
  <c r="H157" i="12"/>
  <c r="I156" i="12"/>
  <c r="H156" i="12"/>
  <c r="I155" i="12"/>
  <c r="K155" i="12" s="1"/>
  <c r="H155" i="12"/>
  <c r="I154" i="12"/>
  <c r="H154" i="12"/>
  <c r="I153" i="12"/>
  <c r="H153" i="12"/>
  <c r="I152" i="12"/>
  <c r="H152" i="12"/>
  <c r="I151" i="12"/>
  <c r="H151" i="12"/>
  <c r="I150" i="12"/>
  <c r="K150" i="12" s="1"/>
  <c r="H150" i="12"/>
  <c r="I149" i="12"/>
  <c r="H149" i="12"/>
  <c r="I148" i="12"/>
  <c r="H148" i="12"/>
  <c r="J147" i="12"/>
  <c r="I147" i="12"/>
  <c r="K147" i="12" s="1"/>
  <c r="H147" i="12"/>
  <c r="I146" i="12"/>
  <c r="H146" i="12"/>
  <c r="I145" i="12"/>
  <c r="H145" i="12"/>
  <c r="I144" i="12"/>
  <c r="H144" i="12"/>
  <c r="I143" i="12"/>
  <c r="H143" i="12"/>
  <c r="I142" i="12"/>
  <c r="H142" i="12"/>
  <c r="I141" i="12"/>
  <c r="H141" i="12"/>
  <c r="I140" i="12"/>
  <c r="H140" i="12"/>
  <c r="I139" i="12"/>
  <c r="H139" i="12"/>
  <c r="I138" i="12"/>
  <c r="H138" i="12"/>
  <c r="I137" i="12"/>
  <c r="K137" i="12" s="1"/>
  <c r="H137" i="12"/>
  <c r="I136" i="12"/>
  <c r="H136" i="12"/>
  <c r="I135" i="12"/>
  <c r="H135" i="12"/>
  <c r="I134" i="12"/>
  <c r="H134" i="12"/>
  <c r="J133" i="12"/>
  <c r="I133" i="12"/>
  <c r="H133" i="12"/>
  <c r="I132" i="12"/>
  <c r="H132" i="12"/>
  <c r="I131" i="12"/>
  <c r="H131" i="12"/>
  <c r="I130" i="12"/>
  <c r="H130" i="12"/>
  <c r="I129" i="12"/>
  <c r="K129" i="12" s="1"/>
  <c r="H129" i="12"/>
  <c r="I128" i="12"/>
  <c r="H128" i="12"/>
  <c r="K127" i="12"/>
  <c r="I127" i="12"/>
  <c r="H127" i="12"/>
  <c r="I126" i="12"/>
  <c r="H126" i="12"/>
  <c r="I125" i="12"/>
  <c r="H125" i="12"/>
  <c r="I124" i="12"/>
  <c r="K124" i="12" s="1"/>
  <c r="H124" i="12"/>
  <c r="I123" i="12"/>
  <c r="H123" i="12"/>
  <c r="I122" i="12"/>
  <c r="K122" i="12" s="1"/>
  <c r="H122" i="12"/>
  <c r="I121" i="12"/>
  <c r="H121" i="12"/>
  <c r="I120" i="12"/>
  <c r="H120" i="12"/>
  <c r="I119" i="12"/>
  <c r="H119" i="12"/>
  <c r="I118" i="12"/>
  <c r="K118" i="12" s="1"/>
  <c r="H118" i="12"/>
  <c r="I117" i="12"/>
  <c r="H117" i="12"/>
  <c r="I116" i="12"/>
  <c r="H116" i="12"/>
  <c r="I115" i="12"/>
  <c r="K115" i="12" s="1"/>
  <c r="H115" i="12"/>
  <c r="I114" i="12"/>
  <c r="H114" i="12"/>
  <c r="I113" i="12"/>
  <c r="H113" i="12"/>
  <c r="I112" i="12"/>
  <c r="H112" i="12"/>
  <c r="I111" i="12"/>
  <c r="H111" i="12"/>
  <c r="I110" i="12"/>
  <c r="H110" i="12"/>
  <c r="I109" i="12"/>
  <c r="H109" i="12"/>
  <c r="J108" i="12"/>
  <c r="I108" i="12"/>
  <c r="H108" i="12"/>
  <c r="I107" i="12"/>
  <c r="H107" i="12"/>
  <c r="J106" i="12"/>
  <c r="I106" i="12"/>
  <c r="K106" i="12" s="1"/>
  <c r="H106" i="12"/>
  <c r="I105" i="12"/>
  <c r="K105" i="12" s="1"/>
  <c r="H105" i="12"/>
  <c r="I104" i="12"/>
  <c r="H104" i="12"/>
  <c r="I103" i="12"/>
  <c r="H103" i="12"/>
  <c r="I102" i="12"/>
  <c r="H102" i="12"/>
  <c r="I101" i="12"/>
  <c r="H101" i="12"/>
  <c r="J100" i="12"/>
  <c r="I100" i="12"/>
  <c r="H100" i="12"/>
  <c r="I99" i="12"/>
  <c r="K99" i="12" s="1"/>
  <c r="H99" i="12"/>
  <c r="I98" i="12"/>
  <c r="K98" i="12" s="1"/>
  <c r="H98" i="12"/>
  <c r="I97" i="12"/>
  <c r="K97" i="12" s="1"/>
  <c r="H97" i="12"/>
  <c r="I96" i="12"/>
  <c r="H96" i="12"/>
  <c r="I95" i="12"/>
  <c r="H95" i="12"/>
  <c r="J94" i="12"/>
  <c r="I94" i="12"/>
  <c r="K94" i="12" s="1"/>
  <c r="H94" i="12"/>
  <c r="I93" i="12"/>
  <c r="K93" i="12" s="1"/>
  <c r="H93" i="12"/>
  <c r="I92" i="12"/>
  <c r="H92" i="12"/>
  <c r="I91" i="12"/>
  <c r="H91" i="12"/>
  <c r="I90" i="12"/>
  <c r="K90" i="12" s="1"/>
  <c r="H90" i="12"/>
  <c r="I89" i="12"/>
  <c r="K89" i="12" s="1"/>
  <c r="H89" i="12"/>
  <c r="I88" i="12"/>
  <c r="H88" i="12"/>
  <c r="I87" i="12"/>
  <c r="H87" i="12"/>
  <c r="I86" i="12"/>
  <c r="H86" i="12"/>
  <c r="I85" i="12"/>
  <c r="K85" i="12" s="1"/>
  <c r="H85" i="12"/>
  <c r="I84" i="12"/>
  <c r="H84" i="12"/>
  <c r="I83" i="12"/>
  <c r="H83" i="12"/>
  <c r="J82" i="12"/>
  <c r="I82" i="12"/>
  <c r="H82" i="12"/>
  <c r="I81" i="12"/>
  <c r="K81" i="12" s="1"/>
  <c r="H81" i="12"/>
  <c r="I80" i="12"/>
  <c r="H80" i="12"/>
  <c r="J79" i="12"/>
  <c r="I79" i="12"/>
  <c r="H79" i="12" s="1"/>
  <c r="I78" i="12"/>
  <c r="H78" i="12" s="1"/>
  <c r="I77" i="12"/>
  <c r="H77" i="12" s="1"/>
  <c r="J76" i="12"/>
  <c r="I76" i="12"/>
  <c r="H76" i="12" s="1"/>
  <c r="I75" i="12"/>
  <c r="H75" i="12" s="1"/>
  <c r="I74" i="12"/>
  <c r="K74" i="12" s="1"/>
  <c r="H74" i="12"/>
  <c r="I73" i="12"/>
  <c r="H73" i="12" s="1"/>
  <c r="I72" i="12"/>
  <c r="H72" i="12" s="1"/>
  <c r="I71" i="12"/>
  <c r="H71" i="12" s="1"/>
  <c r="J70" i="12"/>
  <c r="I70" i="12"/>
  <c r="K70" i="12" s="1"/>
  <c r="I69" i="12"/>
  <c r="H69" i="12" s="1"/>
  <c r="I68" i="12"/>
  <c r="H68" i="12" s="1"/>
  <c r="I67" i="12"/>
  <c r="H67" i="12" s="1"/>
  <c r="I66" i="12"/>
  <c r="H66" i="12" s="1"/>
  <c r="I65" i="12"/>
  <c r="I64" i="12"/>
  <c r="H64" i="12" s="1"/>
  <c r="I63" i="12"/>
  <c r="H63" i="12"/>
  <c r="I62" i="12"/>
  <c r="H62" i="12" s="1"/>
  <c r="I61" i="12"/>
  <c r="H61" i="12" s="1"/>
  <c r="I60" i="12"/>
  <c r="K60" i="12" s="1"/>
  <c r="I59" i="12"/>
  <c r="H59" i="12" s="1"/>
  <c r="I58" i="12"/>
  <c r="H58" i="12" s="1"/>
  <c r="I57" i="12"/>
  <c r="H57" i="12"/>
  <c r="I56" i="12"/>
  <c r="I55" i="12"/>
  <c r="H55" i="12" s="1"/>
  <c r="I54" i="12"/>
  <c r="H54" i="12" s="1"/>
  <c r="I53" i="12"/>
  <c r="H53" i="12"/>
  <c r="I52" i="12"/>
  <c r="I51" i="12"/>
  <c r="H51" i="12" s="1"/>
  <c r="I50" i="12"/>
  <c r="H50" i="12"/>
  <c r="I49" i="12"/>
  <c r="H49" i="12" s="1"/>
  <c r="I48" i="12"/>
  <c r="H48" i="12" s="1"/>
  <c r="I47" i="12"/>
  <c r="H47" i="12" s="1"/>
  <c r="J46" i="12"/>
  <c r="I46" i="12"/>
  <c r="H46" i="12" s="1"/>
  <c r="I45" i="12"/>
  <c r="H45" i="12" s="1"/>
  <c r="I44" i="12"/>
  <c r="H44" i="12" s="1"/>
  <c r="J43" i="12"/>
  <c r="I43" i="12"/>
  <c r="H43" i="12" s="1"/>
  <c r="I42" i="12"/>
  <c r="H42" i="12" s="1"/>
  <c r="I41" i="12"/>
  <c r="H41" i="12" s="1"/>
  <c r="J40" i="12"/>
  <c r="I40" i="12"/>
  <c r="H40" i="12" s="1"/>
  <c r="I39" i="12"/>
  <c r="H39" i="12" s="1"/>
  <c r="I38" i="12"/>
  <c r="K38" i="12" s="1"/>
  <c r="I37" i="12"/>
  <c r="H37" i="12" s="1"/>
  <c r="I36" i="12"/>
  <c r="H36" i="12" s="1"/>
  <c r="I35" i="12"/>
  <c r="H35" i="12" s="1"/>
  <c r="J34" i="12"/>
  <c r="I34" i="12"/>
  <c r="H34" i="12" s="1"/>
  <c r="I33" i="12"/>
  <c r="I32" i="12"/>
  <c r="H32" i="12"/>
  <c r="I31" i="12"/>
  <c r="I30" i="12"/>
  <c r="H30" i="12"/>
  <c r="I29" i="12"/>
  <c r="K29" i="12" s="1"/>
  <c r="I28" i="12"/>
  <c r="H28" i="12" s="1"/>
  <c r="J27" i="12"/>
  <c r="I27" i="12"/>
  <c r="H27" i="12" s="1"/>
  <c r="I26" i="12"/>
  <c r="H26" i="12" s="1"/>
  <c r="I25" i="12"/>
  <c r="H25" i="12" s="1"/>
  <c r="I24" i="12"/>
  <c r="H24" i="12" s="1"/>
  <c r="I23" i="12"/>
  <c r="H23" i="12" s="1"/>
  <c r="I22" i="12"/>
  <c r="H22" i="12" s="1"/>
  <c r="I21" i="12"/>
  <c r="H21" i="12"/>
  <c r="I20" i="12"/>
  <c r="H20" i="12" s="1"/>
  <c r="I19" i="12"/>
  <c r="H19" i="12" s="1"/>
  <c r="I18" i="12"/>
  <c r="H18" i="12" s="1"/>
  <c r="I17" i="12"/>
  <c r="H17" i="12" s="1"/>
  <c r="I16" i="12"/>
  <c r="J15" i="12"/>
  <c r="I15" i="12"/>
  <c r="K15" i="12" s="1"/>
  <c r="H15" i="12"/>
  <c r="I14" i="12"/>
  <c r="H14" i="12" s="1"/>
  <c r="I13" i="12"/>
  <c r="H13" i="12"/>
  <c r="K625" i="12"/>
  <c r="J407" i="12"/>
  <c r="H38" i="12" l="1"/>
  <c r="B90" i="19"/>
  <c r="K89" i="19"/>
  <c r="G89" i="19"/>
  <c r="J89" i="19"/>
  <c r="D89" i="19"/>
  <c r="L89" i="19"/>
  <c r="N89" i="19"/>
  <c r="M89" i="19"/>
  <c r="H89" i="19"/>
  <c r="I89" i="19"/>
  <c r="F89" i="19"/>
  <c r="E89" i="19"/>
  <c r="C89" i="19"/>
  <c r="B83" i="18"/>
  <c r="G82" i="18"/>
  <c r="E82" i="18"/>
  <c r="C82" i="18"/>
  <c r="F82" i="18"/>
  <c r="D82" i="18"/>
  <c r="L82" i="18"/>
  <c r="M82" i="18"/>
  <c r="K82" i="18"/>
  <c r="J82" i="18"/>
  <c r="H82" i="18"/>
  <c r="I82" i="18"/>
  <c r="N82" i="18"/>
  <c r="L223" i="12"/>
  <c r="E42" i="15"/>
  <c r="F42" i="15" s="1"/>
  <c r="K59" i="13"/>
  <c r="K295" i="13"/>
  <c r="K382" i="13"/>
  <c r="K88" i="13"/>
  <c r="K329" i="13"/>
  <c r="K335" i="13"/>
  <c r="K341" i="13"/>
  <c r="K359" i="13"/>
  <c r="K617" i="13"/>
  <c r="K32" i="13"/>
  <c r="K285" i="13"/>
  <c r="K318" i="13"/>
  <c r="K432" i="13"/>
  <c r="K167" i="13"/>
  <c r="K274" i="13"/>
  <c r="K342" i="13"/>
  <c r="K275" i="13"/>
  <c r="K299" i="13"/>
  <c r="K23" i="13"/>
  <c r="K84" i="13"/>
  <c r="K102" i="13"/>
  <c r="K132" i="13"/>
  <c r="K138" i="13"/>
  <c r="K144" i="13"/>
  <c r="K276" i="13"/>
  <c r="K241" i="13"/>
  <c r="J71" i="13"/>
  <c r="K64" i="13"/>
  <c r="K103" i="13"/>
  <c r="K115" i="13"/>
  <c r="K133" i="13"/>
  <c r="K242" i="13"/>
  <c r="K549" i="13"/>
  <c r="K255" i="13"/>
  <c r="K267" i="13"/>
  <c r="K654" i="13"/>
  <c r="K18" i="13"/>
  <c r="K46" i="13"/>
  <c r="K152" i="13"/>
  <c r="K233" i="13"/>
  <c r="K461" i="13"/>
  <c r="K38" i="13"/>
  <c r="K58" i="13"/>
  <c r="K187" i="13"/>
  <c r="K107" i="13"/>
  <c r="K262" i="13"/>
  <c r="K286" i="13"/>
  <c r="J324" i="13"/>
  <c r="K354" i="13"/>
  <c r="K171" i="13"/>
  <c r="K188" i="13"/>
  <c r="K211" i="13"/>
  <c r="K223" i="13"/>
  <c r="K369" i="13"/>
  <c r="K381" i="13"/>
  <c r="K43" i="13"/>
  <c r="K123" i="13"/>
  <c r="K205" i="13"/>
  <c r="K239" i="13"/>
  <c r="K292" i="13"/>
  <c r="K304" i="13"/>
  <c r="K377" i="13"/>
  <c r="K249" i="13"/>
  <c r="K293" i="13"/>
  <c r="K305" i="13"/>
  <c r="K339" i="13"/>
  <c r="K378" i="13"/>
  <c r="K402" i="13"/>
  <c r="K29" i="13"/>
  <c r="H38" i="13"/>
  <c r="K176" i="13"/>
  <c r="K218" i="13"/>
  <c r="K229" i="13"/>
  <c r="K250" i="13"/>
  <c r="K368" i="13"/>
  <c r="K555" i="13"/>
  <c r="J167" i="13"/>
  <c r="K65" i="13"/>
  <c r="K74" i="13"/>
  <c r="K80" i="13"/>
  <c r="K156" i="13"/>
  <c r="K162" i="13"/>
  <c r="K224" i="13"/>
  <c r="K421" i="13"/>
  <c r="K433" i="13"/>
  <c r="K454" i="13"/>
  <c r="H18" i="13"/>
  <c r="K25" i="13"/>
  <c r="K98" i="13"/>
  <c r="K116" i="13"/>
  <c r="K139" i="13"/>
  <c r="K151" i="13"/>
  <c r="K213" i="13"/>
  <c r="K278" i="13"/>
  <c r="K343" i="13"/>
  <c r="K349" i="13"/>
  <c r="K75" i="13"/>
  <c r="K128" i="13"/>
  <c r="K157" i="13"/>
  <c r="K193" i="13"/>
  <c r="K204" i="13"/>
  <c r="K214" i="13"/>
  <c r="K257" i="13"/>
  <c r="K268" i="13"/>
  <c r="K423" i="13"/>
  <c r="K455" i="13"/>
  <c r="K480" i="13"/>
  <c r="H43" i="13"/>
  <c r="K111" i="13"/>
  <c r="K269" i="13"/>
  <c r="K315" i="13"/>
  <c r="K388" i="13"/>
  <c r="K412" i="13"/>
  <c r="K436" i="13"/>
  <c r="J529" i="13"/>
  <c r="J289" i="13"/>
  <c r="J253" i="13"/>
  <c r="J197" i="13"/>
  <c r="J9" i="13"/>
  <c r="J596" i="13"/>
  <c r="J282" i="13"/>
  <c r="J108" i="13"/>
  <c r="J477" i="13"/>
  <c r="J295" i="13"/>
  <c r="J181" i="13"/>
  <c r="J117" i="13"/>
  <c r="J20" i="13"/>
  <c r="J277" i="13"/>
  <c r="J232" i="13"/>
  <c r="J72" i="13"/>
  <c r="J61" i="13"/>
  <c r="J201" i="13"/>
  <c r="J559" i="13"/>
  <c r="J285" i="13"/>
  <c r="J274" i="13"/>
  <c r="J222" i="13"/>
  <c r="J192" i="13"/>
  <c r="J42" i="13"/>
  <c r="J606" i="13"/>
  <c r="J512" i="13"/>
  <c r="J447" i="13"/>
  <c r="J136" i="13"/>
  <c r="J114" i="13"/>
  <c r="J91" i="13"/>
  <c r="J31" i="13"/>
  <c r="J572" i="13"/>
  <c r="J302" i="13"/>
  <c r="J53" i="13"/>
  <c r="K50" i="13"/>
  <c r="J83" i="13"/>
  <c r="J111" i="13"/>
  <c r="J554" i="13"/>
  <c r="K581" i="13"/>
  <c r="K627" i="13"/>
  <c r="K202" i="13"/>
  <c r="K181" i="13"/>
  <c r="K212" i="13"/>
  <c r="K194" i="13"/>
  <c r="K177" i="13"/>
  <c r="K633" i="13"/>
  <c r="K618" i="13"/>
  <c r="K605" i="13"/>
  <c r="K564" i="13"/>
  <c r="K523" i="13"/>
  <c r="K470" i="13"/>
  <c r="K462" i="13"/>
  <c r="K417" i="13"/>
  <c r="K307" i="13"/>
  <c r="K301" i="13"/>
  <c r="K283" i="13"/>
  <c r="K264" i="13"/>
  <c r="K226" i="13"/>
  <c r="K220" i="13"/>
  <c r="K207" i="13"/>
  <c r="K190" i="13"/>
  <c r="K164" i="13"/>
  <c r="K135" i="13"/>
  <c r="K113" i="13"/>
  <c r="K90" i="13"/>
  <c r="K86" i="13"/>
  <c r="K72" i="13"/>
  <c r="K597" i="13"/>
  <c r="K544" i="13"/>
  <c r="K529" i="13"/>
  <c r="K444" i="13"/>
  <c r="K425" i="13"/>
  <c r="K201" i="13"/>
  <c r="K179" i="13"/>
  <c r="K77" i="13"/>
  <c r="K206" i="13"/>
  <c r="K189" i="13"/>
  <c r="K178" i="13"/>
  <c r="K198" i="13"/>
  <c r="K184" i="13"/>
  <c r="K565" i="13"/>
  <c r="K524" i="13"/>
  <c r="K410" i="13"/>
  <c r="K383" i="13"/>
  <c r="K375" i="13"/>
  <c r="K302" i="13"/>
  <c r="K296" i="13"/>
  <c r="K279" i="13"/>
  <c r="K266" i="13"/>
  <c r="K260" i="13"/>
  <c r="K247" i="13"/>
  <c r="K240" i="13"/>
  <c r="K234" i="13"/>
  <c r="K215" i="13"/>
  <c r="K203" i="13"/>
  <c r="K183" i="13"/>
  <c r="K127" i="13"/>
  <c r="K118" i="13"/>
  <c r="K96" i="13"/>
  <c r="K87" i="13"/>
  <c r="K53" i="13"/>
  <c r="K26" i="13"/>
  <c r="K558" i="13"/>
  <c r="K518" i="13"/>
  <c r="K504" i="13"/>
  <c r="K483" i="13"/>
  <c r="K437" i="13"/>
  <c r="K418" i="13"/>
  <c r="K401" i="13"/>
  <c r="K289" i="13"/>
  <c r="K284" i="13"/>
  <c r="K273" i="13"/>
  <c r="K253" i="13"/>
  <c r="K227" i="13"/>
  <c r="K221" i="13"/>
  <c r="K208" i="13"/>
  <c r="K197" i="13"/>
  <c r="K191" i="13"/>
  <c r="K182" i="13"/>
  <c r="K174" i="13"/>
  <c r="K160" i="13"/>
  <c r="K145" i="13"/>
  <c r="K140" i="13"/>
  <c r="K122" i="13"/>
  <c r="K82" i="13"/>
  <c r="K78" i="13"/>
  <c r="K67" i="13"/>
  <c r="K62" i="13"/>
  <c r="K41" i="13"/>
  <c r="J22" i="13"/>
  <c r="K79" i="13"/>
  <c r="K89" i="13"/>
  <c r="K106" i="13"/>
  <c r="K161" i="13"/>
  <c r="K186" i="13"/>
  <c r="J204" i="13"/>
  <c r="K231" i="13"/>
  <c r="J303" i="13"/>
  <c r="K314" i="13"/>
  <c r="K330" i="13"/>
  <c r="K422" i="13"/>
  <c r="K434" i="13"/>
  <c r="K481" i="13"/>
  <c r="J653" i="13"/>
  <c r="K672" i="13"/>
  <c r="H8" i="13"/>
  <c r="K8" i="13"/>
  <c r="J188" i="13"/>
  <c r="J39" i="13"/>
  <c r="K60" i="13"/>
  <c r="J286" i="13"/>
  <c r="K10" i="13"/>
  <c r="K33" i="13"/>
  <c r="K39" i="13"/>
  <c r="K54" i="13"/>
  <c r="K91" i="13"/>
  <c r="K97" i="13"/>
  <c r="K108" i="13"/>
  <c r="K129" i="13"/>
  <c r="K146" i="13"/>
  <c r="K168" i="13"/>
  <c r="K252" i="13"/>
  <c r="J261" i="13"/>
  <c r="K287" i="13"/>
  <c r="K306" i="13"/>
  <c r="K362" i="13"/>
  <c r="K414" i="13"/>
  <c r="K426" i="13"/>
  <c r="K448" i="13"/>
  <c r="K475" i="13"/>
  <c r="K515" i="13"/>
  <c r="J80" i="13"/>
  <c r="K76" i="13"/>
  <c r="K119" i="13"/>
  <c r="K124" i="13"/>
  <c r="K158" i="13"/>
  <c r="K199" i="13"/>
  <c r="K217" i="13"/>
  <c r="K225" i="13"/>
  <c r="J235" i="13"/>
  <c r="K243" i="13"/>
  <c r="K261" i="13"/>
  <c r="K270" i="13"/>
  <c r="K288" i="13"/>
  <c r="K298" i="13"/>
  <c r="K363" i="13"/>
  <c r="K394" i="13"/>
  <c r="J404" i="13"/>
  <c r="K449" i="13"/>
  <c r="K457" i="13"/>
  <c r="H576" i="13"/>
  <c r="K576" i="13"/>
  <c r="J630" i="13"/>
  <c r="K648" i="13"/>
  <c r="K11" i="13"/>
  <c r="K34" i="13"/>
  <c r="K40" i="13"/>
  <c r="K47" i="13"/>
  <c r="K55" i="13"/>
  <c r="K92" i="13"/>
  <c r="K109" i="13"/>
  <c r="K147" i="13"/>
  <c r="K235" i="13"/>
  <c r="K254" i="13"/>
  <c r="K280" i="13"/>
  <c r="K333" i="13"/>
  <c r="K405" i="13"/>
  <c r="K439" i="13"/>
  <c r="K458" i="13"/>
  <c r="K484" i="13"/>
  <c r="K492" i="13"/>
  <c r="K623" i="13"/>
  <c r="J11" i="13"/>
  <c r="K19" i="13"/>
  <c r="K27" i="13"/>
  <c r="H27" i="13"/>
  <c r="K70" i="13"/>
  <c r="K120" i="13"/>
  <c r="K125" i="13"/>
  <c r="K136" i="13"/>
  <c r="L136" i="13" s="1"/>
  <c r="K142" i="13"/>
  <c r="K200" i="13"/>
  <c r="J218" i="13"/>
  <c r="K236" i="13"/>
  <c r="K290" i="13"/>
  <c r="K323" i="13"/>
  <c r="K365" i="13"/>
  <c r="K450" i="13"/>
  <c r="K614" i="13"/>
  <c r="K678" i="13"/>
  <c r="K48" i="13"/>
  <c r="K93" i="13"/>
  <c r="K104" i="13"/>
  <c r="J120" i="13"/>
  <c r="K131" i="13"/>
  <c r="K170" i="13"/>
  <c r="K175" i="13"/>
  <c r="K192" i="13"/>
  <c r="K228" i="13"/>
  <c r="J236" i="13"/>
  <c r="K246" i="13"/>
  <c r="K263" i="13"/>
  <c r="J281" i="13"/>
  <c r="K300" i="13"/>
  <c r="K310" i="13"/>
  <c r="K386" i="13"/>
  <c r="K396" i="13"/>
  <c r="K407" i="13"/>
  <c r="K441" i="13"/>
  <c r="K459" i="13"/>
  <c r="H501" i="13"/>
  <c r="K501" i="13"/>
  <c r="K637" i="13"/>
  <c r="J12" i="13"/>
  <c r="K28" i="13"/>
  <c r="J63" i="13"/>
  <c r="K71" i="13"/>
  <c r="K99" i="13"/>
  <c r="K137" i="13"/>
  <c r="K143" i="13"/>
  <c r="K210" i="13"/>
  <c r="K219" i="13"/>
  <c r="K256" i="13"/>
  <c r="L256" i="13" s="1"/>
  <c r="K282" i="13"/>
  <c r="K291" i="13"/>
  <c r="K311" i="13"/>
  <c r="K324" i="13"/>
  <c r="J329" i="13"/>
  <c r="K340" i="13"/>
  <c r="K346" i="13"/>
  <c r="K367" i="13"/>
  <c r="K376" i="13"/>
  <c r="K387" i="13"/>
  <c r="K419" i="13"/>
  <c r="K431" i="13"/>
  <c r="K442" i="13"/>
  <c r="K460" i="13"/>
  <c r="K469" i="13"/>
  <c r="K588" i="13"/>
  <c r="H10" i="13"/>
  <c r="K15" i="13"/>
  <c r="K21" i="13"/>
  <c r="K37" i="13"/>
  <c r="H47" i="13"/>
  <c r="H58" i="13"/>
  <c r="H74" i="13"/>
  <c r="K114" i="13"/>
  <c r="K165" i="13"/>
  <c r="K309" i="13"/>
  <c r="K322" i="13"/>
  <c r="K327" i="13"/>
  <c r="K337" i="13"/>
  <c r="K352" i="13"/>
  <c r="K392" i="13"/>
  <c r="K447" i="13"/>
  <c r="H458" i="13"/>
  <c r="H614" i="13"/>
  <c r="K16" i="13"/>
  <c r="K101" i="13"/>
  <c r="K110" i="13"/>
  <c r="K317" i="13"/>
  <c r="K332" i="13"/>
  <c r="K358" i="13"/>
  <c r="K428" i="13"/>
  <c r="K22" i="13"/>
  <c r="K31" i="13"/>
  <c r="K63" i="13"/>
  <c r="K68" i="13"/>
  <c r="K83" i="13"/>
  <c r="K141" i="13"/>
  <c r="K166" i="13"/>
  <c r="K411" i="13"/>
  <c r="K429" i="13"/>
  <c r="H25" i="13"/>
  <c r="K45" i="13"/>
  <c r="K51" i="13"/>
  <c r="K94" i="13"/>
  <c r="K130" i="13"/>
  <c r="K232" i="13"/>
  <c r="K244" i="13"/>
  <c r="K277" i="13"/>
  <c r="K320" i="13"/>
  <c r="K325" i="13"/>
  <c r="K345" i="13"/>
  <c r="K398" i="13"/>
  <c r="K509" i="13"/>
  <c r="K550" i="13"/>
  <c r="H672" i="13"/>
  <c r="K13" i="13"/>
  <c r="K35" i="13"/>
  <c r="K56" i="13"/>
  <c r="K81" i="13"/>
  <c r="K117" i="13"/>
  <c r="K121" i="13"/>
  <c r="K149" i="13"/>
  <c r="K154" i="13"/>
  <c r="K159" i="13"/>
  <c r="K173" i="13"/>
  <c r="K238" i="13"/>
  <c r="K271" i="13"/>
  <c r="K372" i="13"/>
  <c r="K399" i="13"/>
  <c r="K451" i="13"/>
  <c r="H457" i="13"/>
  <c r="K482" i="13"/>
  <c r="K9" i="13"/>
  <c r="K30" i="13"/>
  <c r="K52" i="13"/>
  <c r="K95" i="13"/>
  <c r="K126" i="13"/>
  <c r="K321" i="13"/>
  <c r="K326" i="13"/>
  <c r="K336" i="13"/>
  <c r="K373" i="13"/>
  <c r="K400" i="13"/>
  <c r="K408" i="13"/>
  <c r="K656" i="13"/>
  <c r="K85" i="13"/>
  <c r="K112" i="13"/>
  <c r="K134" i="13"/>
  <c r="K148" i="13"/>
  <c r="K153" i="13"/>
  <c r="K172" i="13"/>
  <c r="K355" i="13"/>
  <c r="K370" i="13"/>
  <c r="K397" i="13"/>
  <c r="K443" i="13"/>
  <c r="K528" i="13"/>
  <c r="K569" i="13"/>
  <c r="H15" i="13"/>
  <c r="H21" i="13"/>
  <c r="K36" i="13"/>
  <c r="K57" i="13"/>
  <c r="K73" i="13"/>
  <c r="K100" i="13"/>
  <c r="K105" i="13"/>
  <c r="K150" i="13"/>
  <c r="K155" i="13"/>
  <c r="K169" i="13"/>
  <c r="K259" i="13"/>
  <c r="K265" i="13"/>
  <c r="K308" i="13"/>
  <c r="K357" i="13"/>
  <c r="K374" i="13"/>
  <c r="K391" i="13"/>
  <c r="K409" i="13"/>
  <c r="K680" i="12"/>
  <c r="K502" i="12"/>
  <c r="H460" i="12"/>
  <c r="H60" i="12"/>
  <c r="K18" i="12"/>
  <c r="K24" i="12"/>
  <c r="H476" i="12"/>
  <c r="K59" i="12"/>
  <c r="K79" i="12"/>
  <c r="L79" i="12" s="1"/>
  <c r="H529" i="12"/>
  <c r="H537" i="12"/>
  <c r="H604" i="12"/>
  <c r="H29" i="12"/>
  <c r="L70" i="12"/>
  <c r="L147" i="12"/>
  <c r="L324" i="12"/>
  <c r="L335" i="12"/>
  <c r="D43" i="15"/>
  <c r="J43" i="15"/>
  <c r="C43" i="15"/>
  <c r="I43" i="15"/>
  <c r="B44" i="15"/>
  <c r="K42" i="15"/>
  <c r="L42" i="15" s="1"/>
  <c r="L409" i="12"/>
  <c r="L94" i="12"/>
  <c r="L256" i="12"/>
  <c r="L106" i="12"/>
  <c r="L189" i="12"/>
  <c r="L397" i="12"/>
  <c r="H14" i="13"/>
  <c r="K14" i="13"/>
  <c r="K20" i="13"/>
  <c r="H20" i="13"/>
  <c r="K69" i="13"/>
  <c r="H69" i="13"/>
  <c r="H17" i="13"/>
  <c r="K17" i="13"/>
  <c r="K61" i="13"/>
  <c r="H61" i="13"/>
  <c r="H66" i="13"/>
  <c r="K66" i="13"/>
  <c r="K42" i="13"/>
  <c r="H42" i="13"/>
  <c r="H12" i="13"/>
  <c r="K12" i="13"/>
  <c r="H44" i="13"/>
  <c r="K44" i="13"/>
  <c r="K660" i="13"/>
  <c r="H660" i="13"/>
  <c r="J17" i="13"/>
  <c r="J44" i="13"/>
  <c r="J55" i="13"/>
  <c r="J66" i="13"/>
  <c r="J85" i="13"/>
  <c r="J93" i="13"/>
  <c r="J126" i="13"/>
  <c r="J132" i="13"/>
  <c r="J149" i="13"/>
  <c r="J161" i="13"/>
  <c r="J195" i="13"/>
  <c r="J248" i="13"/>
  <c r="L248" i="13" s="1"/>
  <c r="J294" i="13"/>
  <c r="J358" i="13"/>
  <c r="J435" i="13"/>
  <c r="K478" i="13"/>
  <c r="H478" i="13"/>
  <c r="K571" i="13"/>
  <c r="K625" i="13"/>
  <c r="H625" i="13"/>
  <c r="J25" i="13"/>
  <c r="J36" i="13"/>
  <c r="J47" i="13"/>
  <c r="J58" i="13"/>
  <c r="J88" i="13"/>
  <c r="J96" i="13"/>
  <c r="J99" i="13"/>
  <c r="J102" i="13"/>
  <c r="J129" i="13"/>
  <c r="J139" i="13"/>
  <c r="J155" i="13"/>
  <c r="J164" i="13"/>
  <c r="J180" i="13"/>
  <c r="J187" i="13"/>
  <c r="J209" i="13"/>
  <c r="J223" i="13"/>
  <c r="J227" i="13"/>
  <c r="J240" i="13"/>
  <c r="J244" i="13"/>
  <c r="J269" i="13"/>
  <c r="J314" i="13"/>
  <c r="J321" i="13"/>
  <c r="J332" i="13"/>
  <c r="J336" i="13"/>
  <c r="J347" i="13"/>
  <c r="J351" i="13"/>
  <c r="J364" i="13"/>
  <c r="J376" i="13"/>
  <c r="J441" i="13"/>
  <c r="H497" i="13"/>
  <c r="K497" i="13"/>
  <c r="J518" i="13"/>
  <c r="J523" i="13"/>
  <c r="J544" i="13"/>
  <c r="J619" i="13"/>
  <c r="H502" i="13"/>
  <c r="K502" i="13"/>
  <c r="J249" i="13"/>
  <c r="J257" i="13"/>
  <c r="J344" i="13"/>
  <c r="J365" i="13"/>
  <c r="J487" i="13"/>
  <c r="J638" i="13"/>
  <c r="J660" i="13"/>
  <c r="J15" i="13"/>
  <c r="J23" i="13"/>
  <c r="J34" i="13"/>
  <c r="H37" i="13"/>
  <c r="H51" i="13"/>
  <c r="H70" i="13"/>
  <c r="J75" i="13"/>
  <c r="J94" i="13"/>
  <c r="J159" i="13"/>
  <c r="J162" i="13"/>
  <c r="J215" i="13"/>
  <c r="J228" i="13"/>
  <c r="J241" i="13"/>
  <c r="J270" i="13"/>
  <c r="J315" i="13"/>
  <c r="J326" i="13"/>
  <c r="J352" i="13"/>
  <c r="J388" i="13"/>
  <c r="J424" i="13"/>
  <c r="J430" i="13"/>
  <c r="J458" i="13"/>
  <c r="J514" i="13"/>
  <c r="K540" i="13"/>
  <c r="H551" i="13"/>
  <c r="K551" i="13"/>
  <c r="H615" i="13"/>
  <c r="K615" i="13"/>
  <c r="J681" i="13"/>
  <c r="J669" i="13"/>
  <c r="J657" i="13"/>
  <c r="J645" i="13"/>
  <c r="J633" i="13"/>
  <c r="J621" i="13"/>
  <c r="J609" i="13"/>
  <c r="J597" i="13"/>
  <c r="J585" i="13"/>
  <c r="J573" i="13"/>
  <c r="J561" i="13"/>
  <c r="J549" i="13"/>
  <c r="J539" i="13"/>
  <c r="J527" i="13"/>
  <c r="J515" i="13"/>
  <c r="J503" i="13"/>
  <c r="J491" i="13"/>
  <c r="J479" i="13"/>
  <c r="J467" i="13"/>
  <c r="J464" i="13"/>
  <c r="J461" i="13"/>
  <c r="J449" i="13"/>
  <c r="J446" i="13"/>
  <c r="J443" i="13"/>
  <c r="J440" i="13"/>
  <c r="J437" i="13"/>
  <c r="J434" i="13"/>
  <c r="J431" i="13"/>
  <c r="J678" i="13"/>
  <c r="J666" i="13"/>
  <c r="J654" i="13"/>
  <c r="J642" i="13"/>
  <c r="J673" i="13"/>
  <c r="J661" i="13"/>
  <c r="J649" i="13"/>
  <c r="J637" i="13"/>
  <c r="J625" i="13"/>
  <c r="J613" i="13"/>
  <c r="J601" i="13"/>
  <c r="J589" i="13"/>
  <c r="J577" i="13"/>
  <c r="J565" i="13"/>
  <c r="J553" i="13"/>
  <c r="J543" i="13"/>
  <c r="J531" i="13"/>
  <c r="J519" i="13"/>
  <c r="J634" i="13"/>
  <c r="J623" i="13"/>
  <c r="J620" i="13"/>
  <c r="J612" i="13"/>
  <c r="J598" i="13"/>
  <c r="J587" i="13"/>
  <c r="J584" i="13"/>
  <c r="J576" i="13"/>
  <c r="J562" i="13"/>
  <c r="J551" i="13"/>
  <c r="J520" i="13"/>
  <c r="J509" i="13"/>
  <c r="J504" i="13"/>
  <c r="J473" i="13"/>
  <c r="J468" i="13"/>
  <c r="J465" i="13"/>
  <c r="J459" i="13"/>
  <c r="J442" i="13"/>
  <c r="J429" i="13"/>
  <c r="J426" i="13"/>
  <c r="J423" i="13"/>
  <c r="J420" i="13"/>
  <c r="J417" i="13"/>
  <c r="J414" i="13"/>
  <c r="J411" i="13"/>
  <c r="J408" i="13"/>
  <c r="J405" i="13"/>
  <c r="J402" i="13"/>
  <c r="J399" i="13"/>
  <c r="J396" i="13"/>
  <c r="J393" i="13"/>
  <c r="J390" i="13"/>
  <c r="J387" i="13"/>
  <c r="J384" i="13"/>
  <c r="J381" i="13"/>
  <c r="J378" i="13"/>
  <c r="J375" i="13"/>
  <c r="J372" i="13"/>
  <c r="J369" i="13"/>
  <c r="J680" i="13"/>
  <c r="J668" i="13"/>
  <c r="J656" i="13"/>
  <c r="J644" i="13"/>
  <c r="J627" i="13"/>
  <c r="J616" i="13"/>
  <c r="J605" i="13"/>
  <c r="J591" i="13"/>
  <c r="J580" i="13"/>
  <c r="J569" i="13"/>
  <c r="J555" i="13"/>
  <c r="J524" i="13"/>
  <c r="J513" i="13"/>
  <c r="J618" i="13"/>
  <c r="J607" i="13"/>
  <c r="J582" i="13"/>
  <c r="J571" i="13"/>
  <c r="J540" i="13"/>
  <c r="J684" i="13"/>
  <c r="J655" i="13"/>
  <c r="J648" i="13"/>
  <c r="J614" i="13"/>
  <c r="J603" i="13"/>
  <c r="J590" i="13"/>
  <c r="J556" i="13"/>
  <c r="J536" i="13"/>
  <c r="J517" i="13"/>
  <c r="J511" i="13"/>
  <c r="J508" i="13"/>
  <c r="J505" i="13"/>
  <c r="J502" i="13"/>
  <c r="J494" i="13"/>
  <c r="J483" i="13"/>
  <c r="J472" i="13"/>
  <c r="J676" i="13"/>
  <c r="J679" i="13"/>
  <c r="J672" i="13"/>
  <c r="J675" i="13"/>
  <c r="J650" i="13"/>
  <c r="J639" i="13"/>
  <c r="J626" i="13"/>
  <c r="J592" i="13"/>
  <c r="J575" i="13"/>
  <c r="J558" i="13"/>
  <c r="J538" i="13"/>
  <c r="J507" i="13"/>
  <c r="J498" i="13"/>
  <c r="J490" i="13"/>
  <c r="J482" i="13"/>
  <c r="J471" i="13"/>
  <c r="J410" i="13"/>
  <c r="J397" i="13"/>
  <c r="J374" i="13"/>
  <c r="J349" i="13"/>
  <c r="J337" i="13"/>
  <c r="J325" i="13"/>
  <c r="J670" i="13"/>
  <c r="J662" i="13"/>
  <c r="J658" i="13"/>
  <c r="J600" i="13"/>
  <c r="J593" i="13"/>
  <c r="J470" i="13"/>
  <c r="J460" i="13"/>
  <c r="J457" i="13"/>
  <c r="J454" i="13"/>
  <c r="J451" i="13"/>
  <c r="J444" i="13"/>
  <c r="J433" i="13"/>
  <c r="L433" i="13" s="1"/>
  <c r="J419" i="13"/>
  <c r="J412" i="13"/>
  <c r="J398" i="13"/>
  <c r="J377" i="13"/>
  <c r="J355" i="13"/>
  <c r="J350" i="13"/>
  <c r="J345" i="13"/>
  <c r="J340" i="13"/>
  <c r="J308" i="13"/>
  <c r="J171" i="13"/>
  <c r="J636" i="13"/>
  <c r="J632" i="13"/>
  <c r="J629" i="13"/>
  <c r="J557" i="13"/>
  <c r="J528" i="13"/>
  <c r="J521" i="13"/>
  <c r="J475" i="13"/>
  <c r="J462" i="13"/>
  <c r="J428" i="13"/>
  <c r="J421" i="13"/>
  <c r="J407" i="13"/>
  <c r="J400" i="13"/>
  <c r="J386" i="13"/>
  <c r="J359" i="13"/>
  <c r="J354" i="13"/>
  <c r="J310" i="13"/>
  <c r="J186" i="13"/>
  <c r="J182" i="13"/>
  <c r="J178" i="13"/>
  <c r="J170" i="13"/>
  <c r="J158" i="13"/>
  <c r="J146" i="13"/>
  <c r="J134" i="13"/>
  <c r="J122" i="13"/>
  <c r="J110" i="13"/>
  <c r="J98" i="13"/>
  <c r="J86" i="13"/>
  <c r="J74" i="13"/>
  <c r="J62" i="13"/>
  <c r="J50" i="13"/>
  <c r="J38" i="13"/>
  <c r="J26" i="13"/>
  <c r="J14" i="13"/>
  <c r="J651" i="13"/>
  <c r="J635" i="13"/>
  <c r="J628" i="13"/>
  <c r="J624" i="13"/>
  <c r="J617" i="13"/>
  <c r="J594" i="13"/>
  <c r="J583" i="13"/>
  <c r="J484" i="13"/>
  <c r="J445" i="13"/>
  <c r="J438" i="13"/>
  <c r="J413" i="13"/>
  <c r="J382" i="13"/>
  <c r="J368" i="13"/>
  <c r="J323" i="13"/>
  <c r="J318" i="13"/>
  <c r="J309" i="13"/>
  <c r="J185" i="13"/>
  <c r="J671" i="13"/>
  <c r="J667" i="13"/>
  <c r="J663" i="13"/>
  <c r="J659" i="13"/>
  <c r="J646" i="13"/>
  <c r="J631" i="13"/>
  <c r="J574" i="13"/>
  <c r="J570" i="13"/>
  <c r="J552" i="13"/>
  <c r="J516" i="13"/>
  <c r="J506" i="13"/>
  <c r="J496" i="13"/>
  <c r="J493" i="13"/>
  <c r="J474" i="13"/>
  <c r="J452" i="13"/>
  <c r="J427" i="13"/>
  <c r="J406" i="13"/>
  <c r="J392" i="13"/>
  <c r="J385" i="13"/>
  <c r="J371" i="13"/>
  <c r="J361" i="13"/>
  <c r="J348" i="13"/>
  <c r="J343" i="13"/>
  <c r="J338" i="13"/>
  <c r="J333" i="13"/>
  <c r="J328" i="13"/>
  <c r="J615" i="13"/>
  <c r="J610" i="13"/>
  <c r="J579" i="13"/>
  <c r="J568" i="13"/>
  <c r="J564" i="13"/>
  <c r="J550" i="13"/>
  <c r="J537" i="13"/>
  <c r="J533" i="13"/>
  <c r="J486" i="13"/>
  <c r="J455" i="13"/>
  <c r="J395" i="13"/>
  <c r="J356" i="13"/>
  <c r="J301" i="13"/>
  <c r="J291" i="13"/>
  <c r="J278" i="13"/>
  <c r="J265" i="13"/>
  <c r="J255" i="13"/>
  <c r="J242" i="13"/>
  <c r="J229" i="13"/>
  <c r="J219" i="13"/>
  <c r="J206" i="13"/>
  <c r="J193" i="13"/>
  <c r="J165" i="13"/>
  <c r="J160" i="13"/>
  <c r="J674" i="13"/>
  <c r="J608" i="13"/>
  <c r="J652" i="13"/>
  <c r="J647" i="13"/>
  <c r="J641" i="13"/>
  <c r="J622" i="13"/>
  <c r="J599" i="13"/>
  <c r="J677" i="13"/>
  <c r="J665" i="13"/>
  <c r="J578" i="13"/>
  <c r="J534" i="13"/>
  <c r="J522" i="13"/>
  <c r="J450" i="13"/>
  <c r="J436" i="13"/>
  <c r="J401" i="13"/>
  <c r="J335" i="13"/>
  <c r="J322" i="13"/>
  <c r="L322" i="13" s="1"/>
  <c r="J287" i="13"/>
  <c r="J280" i="13"/>
  <c r="J273" i="13"/>
  <c r="J266" i="13"/>
  <c r="J252" i="13"/>
  <c r="J245" i="13"/>
  <c r="J231" i="13"/>
  <c r="J214" i="13"/>
  <c r="J200" i="13"/>
  <c r="J179" i="13"/>
  <c r="J133" i="13"/>
  <c r="J128" i="13"/>
  <c r="J123" i="13"/>
  <c r="J118" i="13"/>
  <c r="J113" i="13"/>
  <c r="J682" i="13"/>
  <c r="J640" i="13"/>
  <c r="J566" i="13"/>
  <c r="J530" i="13"/>
  <c r="J466" i="13"/>
  <c r="J370" i="13"/>
  <c r="J362" i="13"/>
  <c r="J319" i="13"/>
  <c r="J316" i="13"/>
  <c r="J312" i="13"/>
  <c r="J304" i="13"/>
  <c r="J297" i="13"/>
  <c r="J290" i="13"/>
  <c r="J276" i="13"/>
  <c r="L276" i="13" s="1"/>
  <c r="J259" i="13"/>
  <c r="J238" i="13"/>
  <c r="J224" i="13"/>
  <c r="J217" i="13"/>
  <c r="J210" i="13"/>
  <c r="J203" i="13"/>
  <c r="J196" i="13"/>
  <c r="J189" i="13"/>
  <c r="J184" i="13"/>
  <c r="J175" i="13"/>
  <c r="J172" i="13"/>
  <c r="J169" i="13"/>
  <c r="J153" i="13"/>
  <c r="J148" i="13"/>
  <c r="J143" i="13"/>
  <c r="J138" i="13"/>
  <c r="J105" i="13"/>
  <c r="J100" i="13"/>
  <c r="J602" i="13"/>
  <c r="J489" i="13"/>
  <c r="J478" i="13"/>
  <c r="J469" i="13"/>
  <c r="J453" i="13"/>
  <c r="J439" i="13"/>
  <c r="J394" i="13"/>
  <c r="J357" i="13"/>
  <c r="J341" i="13"/>
  <c r="J307" i="13"/>
  <c r="J293" i="13"/>
  <c r="J279" i="13"/>
  <c r="J258" i="13"/>
  <c r="J220" i="13"/>
  <c r="J213" i="13"/>
  <c r="J199" i="13"/>
  <c r="J183" i="13"/>
  <c r="J166" i="13"/>
  <c r="J145" i="13"/>
  <c r="J140" i="13"/>
  <c r="J135" i="13"/>
  <c r="J130" i="13"/>
  <c r="J125" i="13"/>
  <c r="J97" i="13"/>
  <c r="J92" i="13"/>
  <c r="J87" i="13"/>
  <c r="J82" i="13"/>
  <c r="J77" i="13"/>
  <c r="J69" i="13"/>
  <c r="J64" i="13"/>
  <c r="J46" i="13"/>
  <c r="L46" i="13" s="1"/>
  <c r="J41" i="13"/>
  <c r="J33" i="13"/>
  <c r="J28" i="13"/>
  <c r="J10" i="13"/>
  <c r="J581" i="13"/>
  <c r="J560" i="13"/>
  <c r="J542" i="13"/>
  <c r="J501" i="13"/>
  <c r="J497" i="13"/>
  <c r="J492" i="13"/>
  <c r="J448" i="13"/>
  <c r="J422" i="13"/>
  <c r="J418" i="13"/>
  <c r="J383" i="13"/>
  <c r="J330" i="13"/>
  <c r="J306" i="13"/>
  <c r="J299" i="13"/>
  <c r="J264" i="13"/>
  <c r="J247" i="13"/>
  <c r="J233" i="13"/>
  <c r="J226" i="13"/>
  <c r="J212" i="13"/>
  <c r="J205" i="13"/>
  <c r="J198" i="13"/>
  <c r="J191" i="13"/>
  <c r="J174" i="13"/>
  <c r="J168" i="13"/>
  <c r="J157" i="13"/>
  <c r="J152" i="13"/>
  <c r="J147" i="13"/>
  <c r="J142" i="13"/>
  <c r="J137" i="13"/>
  <c r="J643" i="13"/>
  <c r="J595" i="13"/>
  <c r="J545" i="13"/>
  <c r="J532" i="13"/>
  <c r="J18" i="13"/>
  <c r="J29" i="13"/>
  <c r="J45" i="13"/>
  <c r="J48" i="13"/>
  <c r="J56" i="13"/>
  <c r="J67" i="13"/>
  <c r="J78" i="13"/>
  <c r="J89" i="13"/>
  <c r="J103" i="13"/>
  <c r="J106" i="13"/>
  <c r="J127" i="13"/>
  <c r="J150" i="13"/>
  <c r="J156" i="13"/>
  <c r="J202" i="13"/>
  <c r="J211" i="13"/>
  <c r="L211" i="13" s="1"/>
  <c r="J237" i="13"/>
  <c r="J262" i="13"/>
  <c r="J283" i="13"/>
  <c r="J300" i="13"/>
  <c r="J305" i="13"/>
  <c r="J360" i="13"/>
  <c r="J463" i="13"/>
  <c r="J480" i="13"/>
  <c r="K510" i="13"/>
  <c r="H510" i="13"/>
  <c r="J567" i="13"/>
  <c r="J586" i="13"/>
  <c r="J604" i="13"/>
  <c r="K616" i="13"/>
  <c r="H616" i="13"/>
  <c r="H16" i="13"/>
  <c r="H32" i="13"/>
  <c r="J37" i="13"/>
  <c r="J51" i="13"/>
  <c r="J59" i="13"/>
  <c r="L59" i="13" s="1"/>
  <c r="J70" i="13"/>
  <c r="H73" i="13"/>
  <c r="J115" i="13"/>
  <c r="J121" i="13"/>
  <c r="J124" i="13"/>
  <c r="J246" i="13"/>
  <c r="J250" i="13"/>
  <c r="J254" i="13"/>
  <c r="J275" i="13"/>
  <c r="J296" i="13"/>
  <c r="J366" i="13"/>
  <c r="J425" i="13"/>
  <c r="J488" i="13"/>
  <c r="J510" i="13"/>
  <c r="J535" i="13"/>
  <c r="J541" i="13"/>
  <c r="J546" i="13"/>
  <c r="H622" i="13"/>
  <c r="K622" i="13"/>
  <c r="K634" i="13"/>
  <c r="H634" i="13"/>
  <c r="J13" i="13"/>
  <c r="J21" i="13"/>
  <c r="J40" i="13"/>
  <c r="J54" i="13"/>
  <c r="J65" i="13"/>
  <c r="J81" i="13"/>
  <c r="J109" i="13"/>
  <c r="J112" i="13"/>
  <c r="J131" i="13"/>
  <c r="J144" i="13"/>
  <c r="J176" i="13"/>
  <c r="J207" i="13"/>
  <c r="J216" i="13"/>
  <c r="J221" i="13"/>
  <c r="J225" i="13"/>
  <c r="J267" i="13"/>
  <c r="J271" i="13"/>
  <c r="J292" i="13"/>
  <c r="J311" i="13"/>
  <c r="J334" i="13"/>
  <c r="J373" i="13"/>
  <c r="J379" i="13"/>
  <c r="J389" i="13"/>
  <c r="H489" i="13"/>
  <c r="K489" i="13"/>
  <c r="J563" i="13"/>
  <c r="H575" i="13"/>
  <c r="K575" i="13"/>
  <c r="H600" i="13"/>
  <c r="K600" i="13"/>
  <c r="J16" i="13"/>
  <c r="J24" i="13"/>
  <c r="J32" i="13"/>
  <c r="J43" i="13"/>
  <c r="J73" i="13"/>
  <c r="J84" i="13"/>
  <c r="J101" i="13"/>
  <c r="J141" i="13"/>
  <c r="J154" i="13"/>
  <c r="J173" i="13"/>
  <c r="J190" i="13"/>
  <c r="J234" i="13"/>
  <c r="J263" i="13"/>
  <c r="J284" i="13"/>
  <c r="J288" i="13"/>
  <c r="J327" i="13"/>
  <c r="J342" i="13"/>
  <c r="J367" i="13"/>
  <c r="J409" i="13"/>
  <c r="J415" i="13"/>
  <c r="J432" i="13"/>
  <c r="L432" i="13" s="1"/>
  <c r="H460" i="13"/>
  <c r="H476" i="13"/>
  <c r="K476" i="13"/>
  <c r="J485" i="13"/>
  <c r="J499" i="13"/>
  <c r="J525" i="13"/>
  <c r="K531" i="13"/>
  <c r="H531" i="13"/>
  <c r="J611" i="13"/>
  <c r="H636" i="13"/>
  <c r="K636" i="13"/>
  <c r="J683" i="13"/>
  <c r="K24" i="13"/>
  <c r="J27" i="13"/>
  <c r="J35" i="13"/>
  <c r="J49" i="13"/>
  <c r="J57" i="13"/>
  <c r="J76" i="13"/>
  <c r="J95" i="13"/>
  <c r="J151" i="13"/>
  <c r="J163" i="13"/>
  <c r="J177" i="13"/>
  <c r="J194" i="13"/>
  <c r="J230" i="13"/>
  <c r="J239" i="13"/>
  <c r="J251" i="13"/>
  <c r="J272" i="13"/>
  <c r="J320" i="13"/>
  <c r="J346" i="13"/>
  <c r="J353" i="13"/>
  <c r="J403" i="13"/>
  <c r="J476" i="13"/>
  <c r="J481" i="13"/>
  <c r="K495" i="13"/>
  <c r="H495" i="13"/>
  <c r="K500" i="13"/>
  <c r="H500" i="13"/>
  <c r="J547" i="13"/>
  <c r="J588" i="13"/>
  <c r="H684" i="13"/>
  <c r="K684" i="13"/>
  <c r="J8" i="13"/>
  <c r="J19" i="13"/>
  <c r="J30" i="13"/>
  <c r="K49" i="13"/>
  <c r="J52" i="13"/>
  <c r="J60" i="13"/>
  <c r="J68" i="13"/>
  <c r="J79" i="13"/>
  <c r="J90" i="13"/>
  <c r="J104" i="13"/>
  <c r="J107" i="13"/>
  <c r="J116" i="13"/>
  <c r="J119" i="13"/>
  <c r="J208" i="13"/>
  <c r="J243" i="13"/>
  <c r="J260" i="13"/>
  <c r="J268" i="13"/>
  <c r="J298" i="13"/>
  <c r="J313" i="13"/>
  <c r="J317" i="13"/>
  <c r="J331" i="13"/>
  <c r="J339" i="13"/>
  <c r="J363" i="13"/>
  <c r="J380" i="13"/>
  <c r="J391" i="13"/>
  <c r="J416" i="13"/>
  <c r="J456" i="13"/>
  <c r="J495" i="13"/>
  <c r="J500" i="13"/>
  <c r="K506" i="13"/>
  <c r="H506" i="13"/>
  <c r="J526" i="13"/>
  <c r="H537" i="13"/>
  <c r="K537" i="13"/>
  <c r="H559" i="13"/>
  <c r="K559" i="13"/>
  <c r="H577" i="13"/>
  <c r="K577" i="13"/>
  <c r="K644" i="13"/>
  <c r="H644" i="13"/>
  <c r="J664" i="13"/>
  <c r="K649" i="13"/>
  <c r="H649" i="13"/>
  <c r="K673" i="13"/>
  <c r="H673" i="13"/>
  <c r="K350" i="13"/>
  <c r="K360" i="13"/>
  <c r="K379" i="13"/>
  <c r="K393" i="13"/>
  <c r="K403" i="13"/>
  <c r="K427" i="13"/>
  <c r="K456" i="13"/>
  <c r="H456" i="13"/>
  <c r="K472" i="13"/>
  <c r="H477" i="13"/>
  <c r="K477" i="13"/>
  <c r="K488" i="13"/>
  <c r="H488" i="13"/>
  <c r="K511" i="13"/>
  <c r="K532" i="13"/>
  <c r="K585" i="13"/>
  <c r="H611" i="13"/>
  <c r="K611" i="13"/>
  <c r="K621" i="13"/>
  <c r="K548" i="13"/>
  <c r="L548" i="13" s="1"/>
  <c r="K606" i="13"/>
  <c r="K570" i="13"/>
  <c r="K496" i="13"/>
  <c r="K683" i="13"/>
  <c r="K674" i="13"/>
  <c r="K671" i="13"/>
  <c r="K662" i="13"/>
  <c r="K659" i="13"/>
  <c r="K650" i="13"/>
  <c r="K647" i="13"/>
  <c r="K638" i="13"/>
  <c r="K602" i="13"/>
  <c r="K566" i="13"/>
  <c r="K624" i="13"/>
  <c r="K610" i="13"/>
  <c r="K499" i="13"/>
  <c r="K682" i="13"/>
  <c r="K646" i="13"/>
  <c r="K582" i="13"/>
  <c r="K666" i="13"/>
  <c r="K630" i="13"/>
  <c r="K619" i="13"/>
  <c r="K589" i="13"/>
  <c r="K554" i="13"/>
  <c r="K536" i="13"/>
  <c r="K463" i="13"/>
  <c r="K384" i="13"/>
  <c r="K643" i="13"/>
  <c r="K553" i="13"/>
  <c r="K494" i="13"/>
  <c r="K667" i="13"/>
  <c r="K655" i="13"/>
  <c r="K601" i="13"/>
  <c r="K590" i="13"/>
  <c r="K574" i="13"/>
  <c r="K552" i="13"/>
  <c r="K520" i="13"/>
  <c r="K516" i="13"/>
  <c r="K493" i="13"/>
  <c r="K420" i="13"/>
  <c r="K371" i="13"/>
  <c r="K642" i="13"/>
  <c r="K578" i="13"/>
  <c r="K563" i="13"/>
  <c r="K541" i="13"/>
  <c r="K527" i="13"/>
  <c r="K464" i="13"/>
  <c r="K430" i="13"/>
  <c r="K545" i="13"/>
  <c r="K503" i="13"/>
  <c r="K467" i="13"/>
  <c r="K438" i="13"/>
  <c r="K334" i="13"/>
  <c r="K294" i="13"/>
  <c r="K281" i="13"/>
  <c r="K258" i="13"/>
  <c r="K245" i="13"/>
  <c r="K222" i="13"/>
  <c r="K209" i="13"/>
  <c r="K196" i="13"/>
  <c r="K185" i="13"/>
  <c r="K180" i="13"/>
  <c r="K669" i="13"/>
  <c r="K613" i="13"/>
  <c r="K599" i="13"/>
  <c r="K679" i="13"/>
  <c r="K626" i="13"/>
  <c r="K594" i="13"/>
  <c r="K163" i="13"/>
  <c r="K195" i="13"/>
  <c r="K216" i="13"/>
  <c r="K230" i="13"/>
  <c r="K237" i="13"/>
  <c r="K251" i="13"/>
  <c r="K272" i="13"/>
  <c r="K303" i="13"/>
  <c r="K338" i="13"/>
  <c r="K347" i="13"/>
  <c r="K361" i="13"/>
  <c r="K404" i="13"/>
  <c r="K435" i="13"/>
  <c r="K465" i="13"/>
  <c r="K473" i="13"/>
  <c r="K485" i="13"/>
  <c r="K498" i="13"/>
  <c r="H507" i="13"/>
  <c r="K507" i="13"/>
  <c r="K533" i="13"/>
  <c r="K543" i="13"/>
  <c r="K547" i="13"/>
  <c r="H557" i="13"/>
  <c r="K557" i="13"/>
  <c r="K561" i="13"/>
  <c r="K586" i="13"/>
  <c r="K591" i="13"/>
  <c r="K612" i="13"/>
  <c r="H629" i="13"/>
  <c r="K629" i="13"/>
  <c r="H639" i="13"/>
  <c r="K639" i="13"/>
  <c r="K645" i="13"/>
  <c r="H657" i="13"/>
  <c r="K657" i="13"/>
  <c r="K675" i="13"/>
  <c r="K348" i="13"/>
  <c r="K351" i="13"/>
  <c r="K366" i="13"/>
  <c r="K380" i="13"/>
  <c r="K385" i="13"/>
  <c r="K389" i="13"/>
  <c r="K395" i="13"/>
  <c r="K415" i="13"/>
  <c r="K424" i="13"/>
  <c r="K474" i="13"/>
  <c r="H474" i="13"/>
  <c r="K512" i="13"/>
  <c r="H517" i="13"/>
  <c r="K517" i="13"/>
  <c r="K522" i="13"/>
  <c r="K587" i="13"/>
  <c r="K592" i="13"/>
  <c r="K607" i="13"/>
  <c r="K297" i="13"/>
  <c r="K313" i="13"/>
  <c r="K319" i="13"/>
  <c r="K390" i="13"/>
  <c r="K406" i="13"/>
  <c r="K416" i="13"/>
  <c r="K440" i="13"/>
  <c r="K446" i="13"/>
  <c r="K466" i="13"/>
  <c r="K479" i="13"/>
  <c r="K508" i="13"/>
  <c r="K526" i="13"/>
  <c r="K530" i="13"/>
  <c r="K539" i="13"/>
  <c r="K562" i="13"/>
  <c r="K567" i="13"/>
  <c r="H567" i="13"/>
  <c r="K583" i="13"/>
  <c r="H593" i="13"/>
  <c r="K593" i="13"/>
  <c r="K598" i="13"/>
  <c r="K635" i="13"/>
  <c r="K658" i="13"/>
  <c r="K670" i="13"/>
  <c r="K603" i="13"/>
  <c r="K608" i="13"/>
  <c r="H608" i="13"/>
  <c r="K663" i="13"/>
  <c r="K604" i="13"/>
  <c r="H604" i="13"/>
  <c r="K653" i="13"/>
  <c r="H653" i="13"/>
  <c r="K680" i="13"/>
  <c r="H680" i="13"/>
  <c r="K312" i="13"/>
  <c r="K316" i="13"/>
  <c r="K328" i="13"/>
  <c r="K331" i="13"/>
  <c r="K353" i="13"/>
  <c r="K364" i="13"/>
  <c r="K452" i="13"/>
  <c r="K490" i="13"/>
  <c r="K521" i="13"/>
  <c r="K620" i="13"/>
  <c r="K413" i="13"/>
  <c r="K445" i="13"/>
  <c r="K628" i="13"/>
  <c r="H628" i="13"/>
  <c r="K651" i="13"/>
  <c r="K356" i="13"/>
  <c r="K468" i="13"/>
  <c r="K471" i="13"/>
  <c r="K487" i="13"/>
  <c r="K513" i="13"/>
  <c r="K542" i="13"/>
  <c r="H542" i="13"/>
  <c r="K556" i="13"/>
  <c r="H579" i="13"/>
  <c r="K579" i="13"/>
  <c r="K681" i="13"/>
  <c r="K344" i="13"/>
  <c r="K453" i="13"/>
  <c r="K491" i="13"/>
  <c r="H525" i="13"/>
  <c r="K525" i="13"/>
  <c r="K572" i="13"/>
  <c r="H572" i="13"/>
  <c r="K580" i="13"/>
  <c r="K584" i="13"/>
  <c r="H595" i="13"/>
  <c r="K595" i="13"/>
  <c r="K505" i="13"/>
  <c r="H519" i="13"/>
  <c r="K519" i="13"/>
  <c r="K535" i="13"/>
  <c r="H535" i="13"/>
  <c r="K568" i="13"/>
  <c r="H568" i="13"/>
  <c r="K609" i="13"/>
  <c r="K661" i="13"/>
  <c r="H661" i="13"/>
  <c r="K668" i="13"/>
  <c r="K665" i="13"/>
  <c r="H665" i="13"/>
  <c r="K514" i="13"/>
  <c r="K546" i="13"/>
  <c r="H546" i="13"/>
  <c r="K573" i="13"/>
  <c r="H631" i="13"/>
  <c r="K631" i="13"/>
  <c r="K641" i="13"/>
  <c r="H641" i="13"/>
  <c r="K677" i="13"/>
  <c r="H677" i="13"/>
  <c r="K560" i="13"/>
  <c r="K596" i="13"/>
  <c r="K632" i="13"/>
  <c r="K538" i="13"/>
  <c r="K486" i="13"/>
  <c r="K534" i="13"/>
  <c r="K640" i="13"/>
  <c r="H640" i="13"/>
  <c r="K652" i="13"/>
  <c r="H652" i="13"/>
  <c r="K664" i="13"/>
  <c r="H664" i="13"/>
  <c r="K676" i="13"/>
  <c r="H676" i="13"/>
  <c r="K481" i="12"/>
  <c r="H481" i="12"/>
  <c r="H601" i="12"/>
  <c r="K601" i="12"/>
  <c r="L601" i="12" s="1"/>
  <c r="K648" i="12"/>
  <c r="H648" i="12"/>
  <c r="L172" i="12"/>
  <c r="L183" i="12"/>
  <c r="K465" i="12"/>
  <c r="H506" i="12"/>
  <c r="K506" i="12"/>
  <c r="K575" i="12"/>
  <c r="H575" i="12"/>
  <c r="K27" i="12"/>
  <c r="L27" i="12" s="1"/>
  <c r="K33" i="12"/>
  <c r="H33" i="12"/>
  <c r="K43" i="12"/>
  <c r="L43" i="12" s="1"/>
  <c r="K48" i="12"/>
  <c r="J53" i="12"/>
  <c r="H70" i="12"/>
  <c r="K84" i="12"/>
  <c r="K109" i="12"/>
  <c r="K146" i="12"/>
  <c r="J150" i="12"/>
  <c r="L150" i="12" s="1"/>
  <c r="J169" i="12"/>
  <c r="L169" i="12" s="1"/>
  <c r="J188" i="12"/>
  <c r="K255" i="12"/>
  <c r="K270" i="12"/>
  <c r="K286" i="12"/>
  <c r="K295" i="12"/>
  <c r="L295" i="12" s="1"/>
  <c r="K320" i="12"/>
  <c r="L320" i="12" s="1"/>
  <c r="K334" i="12"/>
  <c r="K353" i="12"/>
  <c r="K358" i="12"/>
  <c r="K373" i="12"/>
  <c r="J390" i="12"/>
  <c r="K454" i="12"/>
  <c r="K501" i="12"/>
  <c r="K549" i="12"/>
  <c r="K568" i="12"/>
  <c r="H568" i="12"/>
  <c r="K595" i="12"/>
  <c r="K621" i="12"/>
  <c r="L621" i="12" s="1"/>
  <c r="K663" i="12"/>
  <c r="H65" i="12"/>
  <c r="K65" i="12"/>
  <c r="K40" i="12"/>
  <c r="L40" i="12" s="1"/>
  <c r="L209" i="12"/>
  <c r="L304" i="12"/>
  <c r="K672" i="12"/>
  <c r="H672" i="12"/>
  <c r="J685" i="12"/>
  <c r="J680" i="12"/>
  <c r="J687" i="12"/>
  <c r="J675" i="12"/>
  <c r="J663" i="12"/>
  <c r="J651" i="12"/>
  <c r="J639" i="12"/>
  <c r="J627" i="12"/>
  <c r="J615" i="12"/>
  <c r="J603" i="12"/>
  <c r="J591" i="12"/>
  <c r="J579" i="12"/>
  <c r="J567" i="12"/>
  <c r="J555" i="12"/>
  <c r="J545" i="12"/>
  <c r="J533" i="12"/>
  <c r="J521" i="12"/>
  <c r="J509" i="12"/>
  <c r="J497" i="12"/>
  <c r="J485" i="12"/>
  <c r="J473" i="12"/>
  <c r="J455" i="12"/>
  <c r="J682" i="12"/>
  <c r="J670" i="12"/>
  <c r="J658" i="12"/>
  <c r="J646" i="12"/>
  <c r="J634" i="12"/>
  <c r="J622" i="12"/>
  <c r="J610" i="12"/>
  <c r="J598" i="12"/>
  <c r="J586" i="12"/>
  <c r="J574" i="12"/>
  <c r="J562" i="12"/>
  <c r="J552" i="12"/>
  <c r="J540" i="12"/>
  <c r="J528" i="12"/>
  <c r="J516" i="12"/>
  <c r="J504" i="12"/>
  <c r="J492" i="12"/>
  <c r="J480" i="12"/>
  <c r="J470" i="12"/>
  <c r="J467" i="12"/>
  <c r="J462" i="12"/>
  <c r="J452" i="12"/>
  <c r="J449" i="12"/>
  <c r="J446" i="12"/>
  <c r="L446" i="12" s="1"/>
  <c r="J443" i="12"/>
  <c r="J440" i="12"/>
  <c r="J437" i="12"/>
  <c r="J434" i="12"/>
  <c r="J431" i="12"/>
  <c r="J688" i="12"/>
  <c r="J676" i="12"/>
  <c r="J664" i="12"/>
  <c r="J652" i="12"/>
  <c r="J640" i="12"/>
  <c r="J628" i="12"/>
  <c r="J616" i="12"/>
  <c r="J604" i="12"/>
  <c r="L604" i="12" s="1"/>
  <c r="J592" i="12"/>
  <c r="J580" i="12"/>
  <c r="J568" i="12"/>
  <c r="J556" i="12"/>
  <c r="J546" i="12"/>
  <c r="J534" i="12"/>
  <c r="J522" i="12"/>
  <c r="J510" i="12"/>
  <c r="J498" i="12"/>
  <c r="J486" i="12"/>
  <c r="J474" i="12"/>
  <c r="J456" i="12"/>
  <c r="J689" i="12"/>
  <c r="J679" i="12"/>
  <c r="J655" i="12"/>
  <c r="J649" i="12"/>
  <c r="J602" i="12"/>
  <c r="J596" i="12"/>
  <c r="J593" i="12"/>
  <c r="J587" i="12"/>
  <c r="J581" i="12"/>
  <c r="J575" i="12"/>
  <c r="J537" i="12"/>
  <c r="L537" i="12" s="1"/>
  <c r="J531" i="12"/>
  <c r="J472" i="12"/>
  <c r="J468" i="12"/>
  <c r="J678" i="12"/>
  <c r="J643" i="12"/>
  <c r="J618" i="12"/>
  <c r="J590" i="12"/>
  <c r="J577" i="12"/>
  <c r="J564" i="12"/>
  <c r="J558" i="12"/>
  <c r="J539" i="12"/>
  <c r="J517" i="12"/>
  <c r="J495" i="12"/>
  <c r="J489" i="12"/>
  <c r="J453" i="12"/>
  <c r="J444" i="12"/>
  <c r="J428" i="12"/>
  <c r="J415" i="12"/>
  <c r="J405" i="12"/>
  <c r="J392" i="12"/>
  <c r="J357" i="12"/>
  <c r="J345" i="12"/>
  <c r="J333" i="12"/>
  <c r="J681" i="12"/>
  <c r="J674" i="12"/>
  <c r="J636" i="12"/>
  <c r="J633" i="12"/>
  <c r="J599" i="12"/>
  <c r="J551" i="12"/>
  <c r="J542" i="12"/>
  <c r="J536" i="12"/>
  <c r="J514" i="12"/>
  <c r="J479" i="12"/>
  <c r="J448" i="12"/>
  <c r="J435" i="12"/>
  <c r="J418" i="12"/>
  <c r="J408" i="12"/>
  <c r="J395" i="12"/>
  <c r="J382" i="12"/>
  <c r="J379" i="12"/>
  <c r="L379" i="12" s="1"/>
  <c r="J376" i="12"/>
  <c r="J373" i="12"/>
  <c r="J370" i="12"/>
  <c r="J367" i="12"/>
  <c r="J364" i="12"/>
  <c r="J352" i="12"/>
  <c r="J340" i="12"/>
  <c r="J328" i="12"/>
  <c r="J318" i="12"/>
  <c r="J315" i="12"/>
  <c r="L315" i="12" s="1"/>
  <c r="J312" i="12"/>
  <c r="L312" i="12" s="1"/>
  <c r="J309" i="12"/>
  <c r="L309" i="12" s="1"/>
  <c r="J306" i="12"/>
  <c r="J303" i="12"/>
  <c r="L303" i="12" s="1"/>
  <c r="J300" i="12"/>
  <c r="J297" i="12"/>
  <c r="J294" i="12"/>
  <c r="J291" i="12"/>
  <c r="J288" i="12"/>
  <c r="L288" i="12" s="1"/>
  <c r="J285" i="12"/>
  <c r="L285" i="12" s="1"/>
  <c r="J282" i="12"/>
  <c r="J279" i="12"/>
  <c r="L279" i="12" s="1"/>
  <c r="J276" i="12"/>
  <c r="J273" i="12"/>
  <c r="J270" i="12"/>
  <c r="J267" i="12"/>
  <c r="J264" i="12"/>
  <c r="L264" i="12" s="1"/>
  <c r="J261" i="12"/>
  <c r="J258" i="12"/>
  <c r="J255" i="12"/>
  <c r="J252" i="12"/>
  <c r="J249" i="12"/>
  <c r="J246" i="12"/>
  <c r="L246" i="12" s="1"/>
  <c r="J243" i="12"/>
  <c r="J240" i="12"/>
  <c r="L240" i="12" s="1"/>
  <c r="J237" i="12"/>
  <c r="J234" i="12"/>
  <c r="J231" i="12"/>
  <c r="J228" i="12"/>
  <c r="J225" i="12"/>
  <c r="J222" i="12"/>
  <c r="J219" i="12"/>
  <c r="J216" i="12"/>
  <c r="L216" i="12" s="1"/>
  <c r="J213" i="12"/>
  <c r="L213" i="12" s="1"/>
  <c r="J210" i="12"/>
  <c r="J207" i="12"/>
  <c r="J204" i="12"/>
  <c r="J201" i="12"/>
  <c r="J198" i="12"/>
  <c r="J195" i="12"/>
  <c r="J173" i="12"/>
  <c r="J161" i="12"/>
  <c r="J149" i="12"/>
  <c r="J137" i="12"/>
  <c r="L137" i="12" s="1"/>
  <c r="J661" i="12"/>
  <c r="J645" i="12"/>
  <c r="J623" i="12"/>
  <c r="J620" i="12"/>
  <c r="J617" i="12"/>
  <c r="J614" i="12"/>
  <c r="J576" i="12"/>
  <c r="J570" i="12"/>
  <c r="J563" i="12"/>
  <c r="J560" i="12"/>
  <c r="J557" i="12"/>
  <c r="J548" i="12"/>
  <c r="J529" i="12"/>
  <c r="L529" i="12" s="1"/>
  <c r="J526" i="12"/>
  <c r="J494" i="12"/>
  <c r="J476" i="12"/>
  <c r="L476" i="12" s="1"/>
  <c r="J469" i="12"/>
  <c r="J465" i="12"/>
  <c r="J424" i="12"/>
  <c r="J414" i="12"/>
  <c r="L414" i="12" s="1"/>
  <c r="J401" i="12"/>
  <c r="L401" i="12" s="1"/>
  <c r="J388" i="12"/>
  <c r="J354" i="12"/>
  <c r="J342" i="12"/>
  <c r="J330" i="12"/>
  <c r="L330" i="12" s="1"/>
  <c r="J653" i="12"/>
  <c r="J684" i="12"/>
  <c r="J671" i="12"/>
  <c r="J656" i="12"/>
  <c r="J644" i="12"/>
  <c r="J588" i="12"/>
  <c r="J584" i="12"/>
  <c r="J572" i="12"/>
  <c r="J554" i="12"/>
  <c r="J550" i="12"/>
  <c r="J524" i="12"/>
  <c r="J520" i="12"/>
  <c r="J505" i="12"/>
  <c r="J463" i="12"/>
  <c r="J422" i="12"/>
  <c r="J410" i="12"/>
  <c r="J406" i="12"/>
  <c r="J402" i="12"/>
  <c r="J386" i="12"/>
  <c r="J374" i="12"/>
  <c r="J360" i="12"/>
  <c r="J343" i="12"/>
  <c r="L343" i="12" s="1"/>
  <c r="J326" i="12"/>
  <c r="J307" i="12"/>
  <c r="J284" i="12"/>
  <c r="J271" i="12"/>
  <c r="L271" i="12" s="1"/>
  <c r="J248" i="12"/>
  <c r="J235" i="12"/>
  <c r="J660" i="12"/>
  <c r="J632" i="12"/>
  <c r="J543" i="12"/>
  <c r="J527" i="12"/>
  <c r="J512" i="12"/>
  <c r="J490" i="12"/>
  <c r="J483" i="12"/>
  <c r="J459" i="12"/>
  <c r="J445" i="12"/>
  <c r="J417" i="12"/>
  <c r="J351" i="12"/>
  <c r="J337" i="12"/>
  <c r="J323" i="12"/>
  <c r="J317" i="12"/>
  <c r="J310" i="12"/>
  <c r="J607" i="12"/>
  <c r="J595" i="12"/>
  <c r="J547" i="12"/>
  <c r="J502" i="12"/>
  <c r="J478" i="12"/>
  <c r="J460" i="12"/>
  <c r="L460" i="12" s="1"/>
  <c r="J393" i="12"/>
  <c r="J389" i="12"/>
  <c r="J305" i="12"/>
  <c r="J280" i="12"/>
  <c r="L280" i="12" s="1"/>
  <c r="J266" i="12"/>
  <c r="J259" i="12"/>
  <c r="J245" i="12"/>
  <c r="J238" i="12"/>
  <c r="J224" i="12"/>
  <c r="J214" i="12"/>
  <c r="J186" i="12"/>
  <c r="J156" i="12"/>
  <c r="J151" i="12"/>
  <c r="J146" i="12"/>
  <c r="J141" i="12"/>
  <c r="J126" i="12"/>
  <c r="J114" i="12"/>
  <c r="J102" i="12"/>
  <c r="J90" i="12"/>
  <c r="L90" i="12" s="1"/>
  <c r="J78" i="12"/>
  <c r="J66" i="12"/>
  <c r="J54" i="12"/>
  <c r="J42" i="12"/>
  <c r="J30" i="12"/>
  <c r="J18" i="12"/>
  <c r="J648" i="12"/>
  <c r="J631" i="12"/>
  <c r="J606" i="12"/>
  <c r="J561" i="12"/>
  <c r="J538" i="12"/>
  <c r="J513" i="12"/>
  <c r="J438" i="12"/>
  <c r="J657" i="12"/>
  <c r="J635" i="12"/>
  <c r="J619" i="12"/>
  <c r="J582" i="12"/>
  <c r="J578" i="12"/>
  <c r="J530" i="12"/>
  <c r="J450" i="12"/>
  <c r="J433" i="12"/>
  <c r="J384" i="12"/>
  <c r="L384" i="12" s="1"/>
  <c r="J380" i="12"/>
  <c r="J363" i="12"/>
  <c r="J332" i="12"/>
  <c r="J329" i="12"/>
  <c r="J290" i="12"/>
  <c r="J283" i="12"/>
  <c r="J269" i="12"/>
  <c r="J217" i="12"/>
  <c r="J194" i="12"/>
  <c r="J190" i="12"/>
  <c r="J171" i="12"/>
  <c r="J166" i="12"/>
  <c r="J121" i="12"/>
  <c r="J109" i="12"/>
  <c r="J97" i="12"/>
  <c r="L97" i="12" s="1"/>
  <c r="J85" i="12"/>
  <c r="L85" i="12" s="1"/>
  <c r="J73" i="12"/>
  <c r="J61" i="12"/>
  <c r="J49" i="12"/>
  <c r="J37" i="12"/>
  <c r="J25" i="12"/>
  <c r="J13" i="12"/>
  <c r="J625" i="12"/>
  <c r="L625" i="12" s="1"/>
  <c r="J611" i="12"/>
  <c r="J589" i="12"/>
  <c r="J565" i="12"/>
  <c r="J523" i="12"/>
  <c r="J500" i="12"/>
  <c r="J496" i="12"/>
  <c r="J491" i="12"/>
  <c r="J487" i="12"/>
  <c r="J457" i="12"/>
  <c r="J439" i="12"/>
  <c r="J411" i="12"/>
  <c r="J396" i="12"/>
  <c r="J391" i="12"/>
  <c r="J381" i="12"/>
  <c r="J371" i="12"/>
  <c r="J366" i="12"/>
  <c r="L366" i="12" s="1"/>
  <c r="J362" i="12"/>
  <c r="J293" i="12"/>
  <c r="J289" i="12"/>
  <c r="L289" i="12" s="1"/>
  <c r="J281" i="12"/>
  <c r="J242" i="12"/>
  <c r="L242" i="12" s="1"/>
  <c r="J230" i="12"/>
  <c r="J226" i="12"/>
  <c r="J211" i="12"/>
  <c r="J196" i="12"/>
  <c r="J192" i="12"/>
  <c r="J181" i="12"/>
  <c r="J170" i="12"/>
  <c r="J162" i="12"/>
  <c r="J134" i="12"/>
  <c r="J131" i="12"/>
  <c r="J123" i="12"/>
  <c r="J115" i="12"/>
  <c r="L115" i="12" s="1"/>
  <c r="J107" i="12"/>
  <c r="J99" i="12"/>
  <c r="L99" i="12" s="1"/>
  <c r="J91" i="12"/>
  <c r="J83" i="12"/>
  <c r="J72" i="12"/>
  <c r="J64" i="12"/>
  <c r="J50" i="12"/>
  <c r="J36" i="12"/>
  <c r="J28" i="12"/>
  <c r="J14" i="12"/>
  <c r="J683" i="12"/>
  <c r="J629" i="12"/>
  <c r="J624" i="12"/>
  <c r="J481" i="12"/>
  <c r="J426" i="12"/>
  <c r="J400" i="12"/>
  <c r="J358" i="12"/>
  <c r="J348" i="12"/>
  <c r="J673" i="12"/>
  <c r="J665" i="12"/>
  <c r="J518" i="12"/>
  <c r="J508" i="12"/>
  <c r="J503" i="12"/>
  <c r="J466" i="12"/>
  <c r="J432" i="12"/>
  <c r="J421" i="12"/>
  <c r="J416" i="12"/>
  <c r="J355" i="12"/>
  <c r="J339" i="12"/>
  <c r="J336" i="12"/>
  <c r="J325" i="12"/>
  <c r="J322" i="12"/>
  <c r="J319" i="12"/>
  <c r="J314" i="12"/>
  <c r="J301" i="12"/>
  <c r="J277" i="12"/>
  <c r="J265" i="12"/>
  <c r="J257" i="12"/>
  <c r="J218" i="12"/>
  <c r="J203" i="12"/>
  <c r="J159" i="12"/>
  <c r="J145" i="12"/>
  <c r="J142" i="12"/>
  <c r="J128" i="12"/>
  <c r="J120" i="12"/>
  <c r="J104" i="12"/>
  <c r="J96" i="12"/>
  <c r="J80" i="12"/>
  <c r="J58" i="12"/>
  <c r="J47" i="12"/>
  <c r="J44" i="12"/>
  <c r="J22" i="12"/>
  <c r="J650" i="12"/>
  <c r="J605" i="12"/>
  <c r="J597" i="12"/>
  <c r="J583" i="12"/>
  <c r="J569" i="12"/>
  <c r="J451" i="12"/>
  <c r="J375" i="12"/>
  <c r="J253" i="12"/>
  <c r="J241" i="12"/>
  <c r="J233" i="12"/>
  <c r="J191" i="12"/>
  <c r="J178" i="12"/>
  <c r="J175" i="12"/>
  <c r="J167" i="12"/>
  <c r="J139" i="12"/>
  <c r="J136" i="12"/>
  <c r="J112" i="12"/>
  <c r="J88" i="12"/>
  <c r="J69" i="12"/>
  <c r="J55" i="12"/>
  <c r="J677" i="12"/>
  <c r="J641" i="12"/>
  <c r="J630" i="12"/>
  <c r="J594" i="12"/>
  <c r="J458" i="12"/>
  <c r="J394" i="12"/>
  <c r="J341" i="12"/>
  <c r="J268" i="12"/>
  <c r="J174" i="12"/>
  <c r="L174" i="12" s="1"/>
  <c r="J168" i="12"/>
  <c r="J158" i="12"/>
  <c r="J155" i="12"/>
  <c r="L155" i="12" s="1"/>
  <c r="J132" i="12"/>
  <c r="J93" i="12"/>
  <c r="L93" i="12" s="1"/>
  <c r="J81" i="12"/>
  <c r="L81" i="12" s="1"/>
  <c r="J20" i="12"/>
  <c r="J17" i="12"/>
  <c r="J316" i="12"/>
  <c r="J239" i="12"/>
  <c r="L239" i="12" s="1"/>
  <c r="J666" i="12"/>
  <c r="J566" i="12"/>
  <c r="J525" i="12"/>
  <c r="J499" i="12"/>
  <c r="J484" i="12"/>
  <c r="J436" i="12"/>
  <c r="J98" i="12"/>
  <c r="L98" i="12" s="1"/>
  <c r="J67" i="12"/>
  <c r="J442" i="12"/>
  <c r="L442" i="12" s="1"/>
  <c r="J368" i="12"/>
  <c r="J163" i="12"/>
  <c r="J113" i="12"/>
  <c r="J16" i="12"/>
  <c r="J667" i="12"/>
  <c r="J475" i="12"/>
  <c r="J430" i="12"/>
  <c r="J412" i="12"/>
  <c r="J369" i="12"/>
  <c r="J302" i="12"/>
  <c r="J292" i="12"/>
  <c r="J287" i="12"/>
  <c r="J278" i="12"/>
  <c r="L278" i="12" s="1"/>
  <c r="J254" i="12"/>
  <c r="L254" i="12" s="1"/>
  <c r="J244" i="12"/>
  <c r="J187" i="12"/>
  <c r="J164" i="12"/>
  <c r="J152" i="12"/>
  <c r="J135" i="12"/>
  <c r="J117" i="12"/>
  <c r="J105" i="12"/>
  <c r="L105" i="12" s="1"/>
  <c r="J51" i="12"/>
  <c r="J48" i="12"/>
  <c r="J45" i="12"/>
  <c r="J32" i="12"/>
  <c r="J29" i="12"/>
  <c r="L29" i="12" s="1"/>
  <c r="J26" i="12"/>
  <c r="J662" i="12"/>
  <c r="J608" i="12"/>
  <c r="J532" i="12"/>
  <c r="J423" i="12"/>
  <c r="J399" i="12"/>
  <c r="J344" i="12"/>
  <c r="L344" i="12" s="1"/>
  <c r="J296" i="12"/>
  <c r="J272" i="12"/>
  <c r="J263" i="12"/>
  <c r="L263" i="12" s="1"/>
  <c r="J220" i="12"/>
  <c r="J206" i="12"/>
  <c r="J202" i="12"/>
  <c r="J193" i="12"/>
  <c r="J185" i="12"/>
  <c r="J180" i="12"/>
  <c r="J177" i="12"/>
  <c r="L177" i="12" s="1"/>
  <c r="J138" i="12"/>
  <c r="J129" i="12"/>
  <c r="L129" i="12" s="1"/>
  <c r="J77" i="12"/>
  <c r="J74" i="12"/>
  <c r="L74" i="12" s="1"/>
  <c r="J71" i="12"/>
  <c r="J41" i="12"/>
  <c r="J23" i="12"/>
  <c r="J613" i="12"/>
  <c r="J541" i="12"/>
  <c r="J515" i="12"/>
  <c r="J461" i="12"/>
  <c r="J429" i="12"/>
  <c r="J404" i="12"/>
  <c r="J387" i="12"/>
  <c r="J359" i="12"/>
  <c r="J347" i="12"/>
  <c r="J311" i="12"/>
  <c r="L311" i="12" s="1"/>
  <c r="J229" i="12"/>
  <c r="J215" i="12"/>
  <c r="J197" i="12"/>
  <c r="J148" i="12"/>
  <c r="J101" i="12"/>
  <c r="J95" i="12"/>
  <c r="J92" i="12"/>
  <c r="J86" i="12"/>
  <c r="J38" i="12"/>
  <c r="L38" i="12" s="1"/>
  <c r="J35" i="12"/>
  <c r="J19" i="12"/>
  <c r="J398" i="12"/>
  <c r="J321" i="12"/>
  <c r="J286" i="12"/>
  <c r="J262" i="12"/>
  <c r="J125" i="12"/>
  <c r="J119" i="12"/>
  <c r="J116" i="12"/>
  <c r="J110" i="12"/>
  <c r="J89" i="12"/>
  <c r="L89" i="12" s="1"/>
  <c r="J63" i="12"/>
  <c r="J60" i="12"/>
  <c r="L60" i="12" s="1"/>
  <c r="J57" i="12"/>
  <c r="J247" i="12"/>
  <c r="L247" i="12" s="1"/>
  <c r="J184" i="12"/>
  <c r="J176" i="12"/>
  <c r="J160" i="12"/>
  <c r="L160" i="12" s="1"/>
  <c r="J157" i="12"/>
  <c r="J154" i="12"/>
  <c r="J122" i="12"/>
  <c r="L122" i="12" s="1"/>
  <c r="J669" i="12"/>
  <c r="J612" i="12"/>
  <c r="J571" i="12"/>
  <c r="J535" i="12"/>
  <c r="J519" i="12"/>
  <c r="J668" i="12"/>
  <c r="J642" i="12"/>
  <c r="J626" i="12"/>
  <c r="J549" i="12"/>
  <c r="J477" i="12"/>
  <c r="J464" i="12"/>
  <c r="J420" i="12"/>
  <c r="J413" i="12"/>
  <c r="J372" i="12"/>
  <c r="L372" i="12" s="1"/>
  <c r="J353" i="12"/>
  <c r="J327" i="12"/>
  <c r="J143" i="12"/>
  <c r="J140" i="12"/>
  <c r="J130" i="12"/>
  <c r="J127" i="12"/>
  <c r="L127" i="12" s="1"/>
  <c r="J124" i="12"/>
  <c r="L124" i="12" s="1"/>
  <c r="J118" i="12"/>
  <c r="L118" i="12" s="1"/>
  <c r="J62" i="12"/>
  <c r="J59" i="12"/>
  <c r="J24" i="12"/>
  <c r="L24" i="12" s="1"/>
  <c r="J21" i="12"/>
  <c r="J672" i="12"/>
  <c r="J637" i="12"/>
  <c r="J600" i="12"/>
  <c r="J573" i="12"/>
  <c r="J506" i="12"/>
  <c r="J501" i="12"/>
  <c r="J471" i="12"/>
  <c r="J454" i="12"/>
  <c r="J365" i="12"/>
  <c r="L365" i="12" s="1"/>
  <c r="J361" i="12"/>
  <c r="J349" i="12"/>
  <c r="L349" i="12" s="1"/>
  <c r="J334" i="12"/>
  <c r="J313" i="12"/>
  <c r="J274" i="12"/>
  <c r="J236" i="12"/>
  <c r="J199" i="12"/>
  <c r="J182" i="12"/>
  <c r="J165" i="12"/>
  <c r="L165" i="12" s="1"/>
  <c r="J87" i="12"/>
  <c r="J84" i="12"/>
  <c r="J75" i="12"/>
  <c r="J65" i="12"/>
  <c r="J52" i="12"/>
  <c r="J39" i="12"/>
  <c r="J33" i="12"/>
  <c r="H16" i="12"/>
  <c r="K16" i="12"/>
  <c r="K56" i="12"/>
  <c r="H56" i="12"/>
  <c r="K91" i="12"/>
  <c r="J103" i="12"/>
  <c r="J111" i="12"/>
  <c r="K152" i="12"/>
  <c r="J250" i="12"/>
  <c r="K274" i="12"/>
  <c r="J298" i="12"/>
  <c r="J331" i="12"/>
  <c r="J350" i="12"/>
  <c r="K385" i="12"/>
  <c r="J419" i="12"/>
  <c r="J447" i="12"/>
  <c r="K478" i="12"/>
  <c r="K497" i="12"/>
  <c r="J585" i="12"/>
  <c r="J659" i="12"/>
  <c r="J56" i="12"/>
  <c r="K103" i="12"/>
  <c r="K144" i="12"/>
  <c r="K157" i="12"/>
  <c r="K175" i="12"/>
  <c r="K195" i="12"/>
  <c r="K218" i="12"/>
  <c r="K227" i="12"/>
  <c r="K235" i="12"/>
  <c r="K243" i="12"/>
  <c r="K251" i="12"/>
  <c r="K282" i="12"/>
  <c r="K290" i="12"/>
  <c r="K306" i="12"/>
  <c r="K327" i="12"/>
  <c r="K331" i="12"/>
  <c r="L331" i="12" s="1"/>
  <c r="K341" i="12"/>
  <c r="J346" i="12"/>
  <c r="K361" i="12"/>
  <c r="K368" i="12"/>
  <c r="L368" i="12" s="1"/>
  <c r="J377" i="12"/>
  <c r="J385" i="12"/>
  <c r="K394" i="12"/>
  <c r="J403" i="12"/>
  <c r="K448" i="12"/>
  <c r="K524" i="12"/>
  <c r="K585" i="12"/>
  <c r="H612" i="12"/>
  <c r="K612" i="12"/>
  <c r="L200" i="12"/>
  <c r="H637" i="12"/>
  <c r="K637" i="12"/>
  <c r="K34" i="12"/>
  <c r="L34" i="12" s="1"/>
  <c r="K76" i="12"/>
  <c r="L76" i="12" s="1"/>
  <c r="L232" i="12"/>
  <c r="H631" i="12"/>
  <c r="K631" i="12"/>
  <c r="H638" i="12"/>
  <c r="K638" i="12"/>
  <c r="L638" i="12" s="1"/>
  <c r="L15" i="12"/>
  <c r="L179" i="12"/>
  <c r="K687" i="12"/>
  <c r="K470" i="12"/>
  <c r="K467" i="12"/>
  <c r="K669" i="12"/>
  <c r="K584" i="12"/>
  <c r="K572" i="12"/>
  <c r="K551" i="12"/>
  <c r="K461" i="12"/>
  <c r="K685" i="12"/>
  <c r="K681" i="12"/>
  <c r="K633" i="12"/>
  <c r="K627" i="12"/>
  <c r="K580" i="12"/>
  <c r="K533" i="12"/>
  <c r="K514" i="12"/>
  <c r="K498" i="12"/>
  <c r="K479" i="12"/>
  <c r="K652" i="12"/>
  <c r="K608" i="12"/>
  <c r="K596" i="12"/>
  <c r="K573" i="12"/>
  <c r="K567" i="12"/>
  <c r="K545" i="12"/>
  <c r="K491" i="12"/>
  <c r="K459" i="12"/>
  <c r="K667" i="12"/>
  <c r="K686" i="12"/>
  <c r="L686" i="12" s="1"/>
  <c r="K656" i="12"/>
  <c r="K632" i="12"/>
  <c r="K603" i="12"/>
  <c r="K543" i="12"/>
  <c r="K527" i="12"/>
  <c r="K490" i="12"/>
  <c r="K483" i="12"/>
  <c r="K455" i="12"/>
  <c r="K357" i="12"/>
  <c r="K675" i="12"/>
  <c r="K624" i="12"/>
  <c r="K609" i="12"/>
  <c r="L609" i="12" s="1"/>
  <c r="K606" i="12"/>
  <c r="K564" i="12"/>
  <c r="K472" i="12"/>
  <c r="K679" i="12"/>
  <c r="K657" i="12"/>
  <c r="K591" i="12"/>
  <c r="K530" i="12"/>
  <c r="K494" i="12"/>
  <c r="K486" i="12"/>
  <c r="K469" i="12"/>
  <c r="K424" i="12"/>
  <c r="K329" i="12"/>
  <c r="K294" i="12"/>
  <c r="K252" i="12"/>
  <c r="K231" i="12"/>
  <c r="K217" i="12"/>
  <c r="K204" i="12"/>
  <c r="K194" i="12"/>
  <c r="K190" i="12"/>
  <c r="K166" i="12"/>
  <c r="K161" i="12"/>
  <c r="K666" i="12"/>
  <c r="K662" i="12"/>
  <c r="K639" i="12"/>
  <c r="K602" i="12"/>
  <c r="K565" i="12"/>
  <c r="K534" i="12"/>
  <c r="K485" i="12"/>
  <c r="K468" i="12"/>
  <c r="K410" i="12"/>
  <c r="K644" i="12"/>
  <c r="K615" i="12"/>
  <c r="K561" i="12"/>
  <c r="K558" i="12"/>
  <c r="K550" i="12"/>
  <c r="K538" i="12"/>
  <c r="L538" i="12" s="1"/>
  <c r="K509" i="12"/>
  <c r="K428" i="12"/>
  <c r="K415" i="12"/>
  <c r="K406" i="12"/>
  <c r="K360" i="12"/>
  <c r="K326" i="12"/>
  <c r="K207" i="12"/>
  <c r="K197" i="12"/>
  <c r="K579" i="12"/>
  <c r="K518" i="12"/>
  <c r="K508" i="12"/>
  <c r="K503" i="12"/>
  <c r="K466" i="12"/>
  <c r="K339" i="12"/>
  <c r="K336" i="12"/>
  <c r="K314" i="12"/>
  <c r="K273" i="12"/>
  <c r="K222" i="12"/>
  <c r="K203" i="12"/>
  <c r="K142" i="12"/>
  <c r="K47" i="12"/>
  <c r="K654" i="12"/>
  <c r="K588" i="12"/>
  <c r="L588" i="12" s="1"/>
  <c r="K678" i="12"/>
  <c r="K620" i="12"/>
  <c r="K597" i="12"/>
  <c r="K451" i="12"/>
  <c r="K386" i="12"/>
  <c r="K348" i="12"/>
  <c r="K305" i="12"/>
  <c r="K245" i="12"/>
  <c r="K214" i="12"/>
  <c r="K191" i="12"/>
  <c r="K186" i="12"/>
  <c r="K178" i="12"/>
  <c r="K136" i="12"/>
  <c r="K668" i="12"/>
  <c r="K495" i="12"/>
  <c r="K477" i="12"/>
  <c r="K345" i="12"/>
  <c r="K268" i="12"/>
  <c r="K210" i="12"/>
  <c r="K206" i="12"/>
  <c r="K199" i="12"/>
  <c r="K185" i="12"/>
  <c r="K164" i="12"/>
  <c r="K66" i="12"/>
  <c r="K496" i="12"/>
  <c r="K453" i="12"/>
  <c r="K430" i="12"/>
  <c r="K412" i="12"/>
  <c r="K302" i="12"/>
  <c r="K230" i="12"/>
  <c r="K187" i="12"/>
  <c r="K123" i="12"/>
  <c r="K114" i="12"/>
  <c r="K102" i="12"/>
  <c r="K14" i="12"/>
  <c r="K110" i="12"/>
  <c r="K676" i="12"/>
  <c r="K661" i="12"/>
  <c r="K655" i="12"/>
  <c r="K618" i="12"/>
  <c r="K592" i="12"/>
  <c r="K560" i="12"/>
  <c r="K489" i="12"/>
  <c r="K281" i="12"/>
  <c r="K571" i="12"/>
  <c r="K473" i="12"/>
  <c r="K422" i="12"/>
  <c r="K350" i="12"/>
  <c r="K134" i="12"/>
  <c r="K50" i="12"/>
  <c r="K645" i="12"/>
  <c r="K614" i="12"/>
  <c r="K577" i="12"/>
  <c r="K526" i="12"/>
  <c r="K521" i="12"/>
  <c r="K500" i="12"/>
  <c r="K202" i="12"/>
  <c r="K198" i="12"/>
  <c r="K193" i="12"/>
  <c r="K126" i="12"/>
  <c r="K71" i="12"/>
  <c r="K54" i="12"/>
  <c r="K23" i="12"/>
  <c r="K651" i="12"/>
  <c r="K515" i="12"/>
  <c r="K333" i="12"/>
  <c r="K258" i="12"/>
  <c r="K224" i="12"/>
  <c r="K215" i="12"/>
  <c r="K211" i="12"/>
  <c r="K95" i="12"/>
  <c r="K86" i="12"/>
  <c r="K83" i="12"/>
  <c r="K64" i="12"/>
  <c r="K35" i="12"/>
  <c r="K576" i="12"/>
  <c r="K566" i="12"/>
  <c r="K556" i="12"/>
  <c r="K484" i="12"/>
  <c r="K321" i="12"/>
  <c r="K170" i="12"/>
  <c r="K119" i="12"/>
  <c r="K107" i="12"/>
  <c r="K392" i="12"/>
  <c r="K374" i="12"/>
  <c r="K192" i="12"/>
  <c r="K184" i="12"/>
  <c r="K173" i="12"/>
  <c r="K154" i="12"/>
  <c r="K151" i="12"/>
  <c r="K141" i="12"/>
  <c r="K131" i="12"/>
  <c r="K205" i="12"/>
  <c r="K201" i="12"/>
  <c r="K53" i="12"/>
  <c r="K28" i="12"/>
  <c r="K607" i="12"/>
  <c r="K555" i="12"/>
  <c r="K539" i="12"/>
  <c r="K471" i="12"/>
  <c r="K313" i="12"/>
  <c r="K182" i="12"/>
  <c r="K162" i="12"/>
  <c r="K75" i="12"/>
  <c r="K72" i="12"/>
  <c r="K39" i="12"/>
  <c r="K544" i="12"/>
  <c r="L544" i="12" s="1"/>
  <c r="K425" i="12"/>
  <c r="L425" i="12" s="1"/>
  <c r="K407" i="12"/>
  <c r="L407" i="12" s="1"/>
  <c r="K389" i="12"/>
  <c r="K383" i="12"/>
  <c r="L383" i="12" s="1"/>
  <c r="K377" i="12"/>
  <c r="K356" i="12"/>
  <c r="K338" i="12"/>
  <c r="L338" i="12" s="1"/>
  <c r="K298" i="12"/>
  <c r="K293" i="12"/>
  <c r="K250" i="12"/>
  <c r="K226" i="12"/>
  <c r="K221" i="12"/>
  <c r="L221" i="12" s="1"/>
  <c r="K212" i="12"/>
  <c r="K208" i="12"/>
  <c r="L208" i="12" s="1"/>
  <c r="K188" i="12"/>
  <c r="K111" i="12"/>
  <c r="K108" i="12"/>
  <c r="L108" i="12" s="1"/>
  <c r="K36" i="12"/>
  <c r="K21" i="12"/>
  <c r="K26" i="12"/>
  <c r="K30" i="12"/>
  <c r="K87" i="12"/>
  <c r="K112" i="12"/>
  <c r="K130" i="12"/>
  <c r="J144" i="12"/>
  <c r="K219" i="12"/>
  <c r="J227" i="12"/>
  <c r="K236" i="12"/>
  <c r="K244" i="12"/>
  <c r="J251" i="12"/>
  <c r="K266" i="12"/>
  <c r="J275" i="12"/>
  <c r="K283" i="12"/>
  <c r="K291" i="12"/>
  <c r="J299" i="12"/>
  <c r="K346" i="12"/>
  <c r="K403" i="12"/>
  <c r="K449" i="12"/>
  <c r="J559" i="12"/>
  <c r="K17" i="12"/>
  <c r="H31" i="12"/>
  <c r="K31" i="12"/>
  <c r="K37" i="12"/>
  <c r="K46" i="12"/>
  <c r="L46" i="12" s="1"/>
  <c r="K51" i="12"/>
  <c r="K57" i="12"/>
  <c r="K73" i="12"/>
  <c r="K78" i="12"/>
  <c r="K82" i="12"/>
  <c r="L82" i="12" s="1"/>
  <c r="K96" i="12"/>
  <c r="K100" i="12"/>
  <c r="L100" i="12" s="1"/>
  <c r="K117" i="12"/>
  <c r="K135" i="12"/>
  <c r="K149" i="12"/>
  <c r="K176" i="12"/>
  <c r="K196" i="12"/>
  <c r="J212" i="12"/>
  <c r="K220" i="12"/>
  <c r="K228" i="12"/>
  <c r="K259" i="12"/>
  <c r="K267" i="12"/>
  <c r="K275" i="12"/>
  <c r="K292" i="12"/>
  <c r="K299" i="12"/>
  <c r="K307" i="12"/>
  <c r="J356" i="12"/>
  <c r="J378" i="12"/>
  <c r="K493" i="12"/>
  <c r="J511" i="12"/>
  <c r="K553" i="12"/>
  <c r="L553" i="12" s="1"/>
  <c r="K559" i="12"/>
  <c r="J654" i="12"/>
  <c r="J31" i="12"/>
  <c r="K42" i="12"/>
  <c r="H52" i="12"/>
  <c r="K52" i="12"/>
  <c r="K62" i="12"/>
  <c r="J68" i="12"/>
  <c r="K88" i="12"/>
  <c r="K113" i="12"/>
  <c r="K140" i="12"/>
  <c r="J153" i="12"/>
  <c r="K158" i="12"/>
  <c r="K163" i="12"/>
  <c r="J205" i="12"/>
  <c r="K229" i="12"/>
  <c r="L229" i="12" s="1"/>
  <c r="K237" i="12"/>
  <c r="K284" i="12"/>
  <c r="K318" i="12"/>
  <c r="K362" i="12"/>
  <c r="K378" i="12"/>
  <c r="K388" i="12"/>
  <c r="K431" i="12"/>
  <c r="J441" i="12"/>
  <c r="L441" i="12" s="1"/>
  <c r="K458" i="12"/>
  <c r="K488" i="12"/>
  <c r="L488" i="12" s="1"/>
  <c r="H488" i="12"/>
  <c r="J493" i="12"/>
  <c r="H519" i="12"/>
  <c r="K519" i="12"/>
  <c r="K540" i="12"/>
  <c r="K594" i="12"/>
  <c r="H600" i="12"/>
  <c r="K600" i="12"/>
  <c r="J647" i="12"/>
  <c r="K55" i="12"/>
  <c r="K143" i="12"/>
  <c r="K319" i="12"/>
  <c r="K395" i="12"/>
  <c r="K413" i="12"/>
  <c r="K432" i="12"/>
  <c r="H626" i="12"/>
  <c r="K626" i="12"/>
  <c r="K642" i="12"/>
  <c r="K658" i="12"/>
  <c r="H658" i="12"/>
  <c r="K49" i="12"/>
  <c r="K69" i="12"/>
  <c r="K121" i="12"/>
  <c r="K133" i="12"/>
  <c r="L133" i="12" s="1"/>
  <c r="K153" i="12"/>
  <c r="K159" i="12"/>
  <c r="L159" i="12" s="1"/>
  <c r="K241" i="12"/>
  <c r="K260" i="12"/>
  <c r="L260" i="12" s="1"/>
  <c r="K265" i="12"/>
  <c r="K308" i="12"/>
  <c r="L308" i="12" s="1"/>
  <c r="K342" i="12"/>
  <c r="K408" i="12"/>
  <c r="K433" i="12"/>
  <c r="K447" i="12"/>
  <c r="K492" i="12"/>
  <c r="K512" i="12"/>
  <c r="K563" i="12"/>
  <c r="K569" i="12"/>
  <c r="K616" i="12"/>
  <c r="K647" i="12"/>
  <c r="K659" i="12"/>
  <c r="H659" i="12"/>
  <c r="H664" i="12"/>
  <c r="K664" i="12"/>
  <c r="K22" i="12"/>
  <c r="K63" i="12"/>
  <c r="K116" i="12"/>
  <c r="K125" i="12"/>
  <c r="K257" i="12"/>
  <c r="K262" i="12"/>
  <c r="K19" i="12"/>
  <c r="K92" i="12"/>
  <c r="K101" i="12"/>
  <c r="K233" i="12"/>
  <c r="K276" i="12"/>
  <c r="K300" i="12"/>
  <c r="K316" i="12"/>
  <c r="K347" i="12"/>
  <c r="K363" i="12"/>
  <c r="K380" i="12"/>
  <c r="K429" i="12"/>
  <c r="K41" i="12"/>
  <c r="K67" i="12"/>
  <c r="K77" i="12"/>
  <c r="K138" i="12"/>
  <c r="K145" i="12"/>
  <c r="K167" i="12"/>
  <c r="K180" i="12"/>
  <c r="K234" i="12"/>
  <c r="K253" i="12"/>
  <c r="K272" i="12"/>
  <c r="K277" i="12"/>
  <c r="K296" i="12"/>
  <c r="K351" i="12"/>
  <c r="K355" i="12"/>
  <c r="K399" i="12"/>
  <c r="K423" i="12"/>
  <c r="K623" i="12"/>
  <c r="H623" i="12"/>
  <c r="K629" i="12"/>
  <c r="H629" i="12"/>
  <c r="K32" i="12"/>
  <c r="K248" i="12"/>
  <c r="K317" i="12"/>
  <c r="K337" i="12"/>
  <c r="K369" i="12"/>
  <c r="K375" i="12"/>
  <c r="K437" i="12"/>
  <c r="K552" i="12"/>
  <c r="H552" i="12"/>
  <c r="K582" i="12"/>
  <c r="K619" i="12"/>
  <c r="K688" i="12"/>
  <c r="K20" i="12"/>
  <c r="K132" i="12"/>
  <c r="K168" i="12"/>
  <c r="K249" i="12"/>
  <c r="K364" i="12"/>
  <c r="K480" i="12"/>
  <c r="K532" i="12"/>
  <c r="K641" i="12"/>
  <c r="H641" i="12"/>
  <c r="K328" i="12"/>
  <c r="K416" i="12"/>
  <c r="K436" i="12"/>
  <c r="K499" i="12"/>
  <c r="H499" i="12"/>
  <c r="K525" i="12"/>
  <c r="K536" i="12"/>
  <c r="H536" i="12"/>
  <c r="K546" i="12"/>
  <c r="K13" i="12"/>
  <c r="K359" i="12"/>
  <c r="K387" i="12"/>
  <c r="K404" i="12"/>
  <c r="H531" i="12"/>
  <c r="K531" i="12"/>
  <c r="K541" i="12"/>
  <c r="K581" i="12"/>
  <c r="H613" i="12"/>
  <c r="K613" i="12"/>
  <c r="K628" i="12"/>
  <c r="K417" i="12"/>
  <c r="K45" i="12"/>
  <c r="K58" i="12"/>
  <c r="K68" i="12"/>
  <c r="L68" i="12" s="1"/>
  <c r="K120" i="12"/>
  <c r="K139" i="12"/>
  <c r="K171" i="12"/>
  <c r="K225" i="12"/>
  <c r="K322" i="12"/>
  <c r="K400" i="12"/>
  <c r="K419" i="12"/>
  <c r="L419" i="12" s="1"/>
  <c r="K548" i="12"/>
  <c r="K562" i="12"/>
  <c r="K583" i="12"/>
  <c r="K44" i="12"/>
  <c r="K80" i="12"/>
  <c r="K104" i="12"/>
  <c r="K128" i="12"/>
  <c r="K301" i="12"/>
  <c r="K325" i="12"/>
  <c r="K332" i="12"/>
  <c r="K421" i="12"/>
  <c r="K438" i="12"/>
  <c r="K181" i="12"/>
  <c r="K371" i="12"/>
  <c r="K381" i="12"/>
  <c r="K391" i="12"/>
  <c r="K396" i="12"/>
  <c r="K445" i="12"/>
  <c r="K457" i="12"/>
  <c r="K513" i="12"/>
  <c r="H589" i="12"/>
  <c r="K589" i="12"/>
  <c r="K660" i="12"/>
  <c r="K25" i="12"/>
  <c r="K61" i="12"/>
  <c r="K148" i="12"/>
  <c r="K261" i="12"/>
  <c r="L261" i="12" s="1"/>
  <c r="K269" i="12"/>
  <c r="K297" i="12"/>
  <c r="K310" i="12"/>
  <c r="K352" i="12"/>
  <c r="K427" i="12"/>
  <c r="L427" i="12" s="1"/>
  <c r="K452" i="12"/>
  <c r="K528" i="12"/>
  <c r="H528" i="12"/>
  <c r="K630" i="12"/>
  <c r="K673" i="12"/>
  <c r="K156" i="12"/>
  <c r="K238" i="12"/>
  <c r="L238" i="12" s="1"/>
  <c r="K323" i="12"/>
  <c r="K367" i="12"/>
  <c r="K393" i="12"/>
  <c r="K474" i="12"/>
  <c r="K570" i="12"/>
  <c r="K574" i="12"/>
  <c r="K586" i="12"/>
  <c r="H586" i="12"/>
  <c r="K622" i="12"/>
  <c r="H649" i="12"/>
  <c r="K649" i="12"/>
  <c r="K450" i="12"/>
  <c r="K542" i="12"/>
  <c r="H542" i="12"/>
  <c r="H578" i="12"/>
  <c r="K578" i="12"/>
  <c r="K598" i="12"/>
  <c r="K610" i="12"/>
  <c r="K635" i="12"/>
  <c r="K653" i="12"/>
  <c r="H674" i="12"/>
  <c r="K674" i="12"/>
  <c r="K287" i="12"/>
  <c r="K354" i="12"/>
  <c r="K376" i="12"/>
  <c r="K420" i="12"/>
  <c r="K439" i="12"/>
  <c r="H456" i="12"/>
  <c r="K456" i="12"/>
  <c r="K464" i="12"/>
  <c r="K482" i="12"/>
  <c r="L482" i="12" s="1"/>
  <c r="K522" i="12"/>
  <c r="K587" i="12"/>
  <c r="H587" i="12"/>
  <c r="H650" i="12"/>
  <c r="K650" i="12"/>
  <c r="K434" i="12"/>
  <c r="K440" i="12"/>
  <c r="K463" i="12"/>
  <c r="K505" i="12"/>
  <c r="H554" i="12"/>
  <c r="K554" i="12"/>
  <c r="K557" i="12"/>
  <c r="K617" i="12"/>
  <c r="H617" i="12"/>
  <c r="K640" i="12"/>
  <c r="H640" i="12"/>
  <c r="K684" i="12"/>
  <c r="K340" i="12"/>
  <c r="K370" i="12"/>
  <c r="K382" i="12"/>
  <c r="K390" i="12"/>
  <c r="K398" i="12"/>
  <c r="K418" i="12"/>
  <c r="K426" i="12"/>
  <c r="K435" i="12"/>
  <c r="K487" i="12"/>
  <c r="H487" i="12"/>
  <c r="K535" i="12"/>
  <c r="K547" i="12"/>
  <c r="K636" i="12"/>
  <c r="H636" i="12"/>
  <c r="H683" i="12"/>
  <c r="K683" i="12"/>
  <c r="K411" i="12"/>
  <c r="K443" i="12"/>
  <c r="H507" i="12"/>
  <c r="K507" i="12"/>
  <c r="L507" i="12" s="1"/>
  <c r="K510" i="12"/>
  <c r="K523" i="12"/>
  <c r="K611" i="12"/>
  <c r="H611" i="12"/>
  <c r="K670" i="12"/>
  <c r="K677" i="12"/>
  <c r="K405" i="12"/>
  <c r="K444" i="12"/>
  <c r="K462" i="12"/>
  <c r="K517" i="12"/>
  <c r="K520" i="12"/>
  <c r="H590" i="12"/>
  <c r="K590" i="12"/>
  <c r="K593" i="12"/>
  <c r="K643" i="12"/>
  <c r="K402" i="12"/>
  <c r="K511" i="12"/>
  <c r="K646" i="12"/>
  <c r="H646" i="12"/>
  <c r="K665" i="12"/>
  <c r="K671" i="12"/>
  <c r="K475" i="12"/>
  <c r="K504" i="12"/>
  <c r="K516" i="12"/>
  <c r="K599" i="12"/>
  <c r="K605" i="12"/>
  <c r="K634" i="12"/>
  <c r="K689" i="12"/>
  <c r="K682" i="12"/>
  <c r="L324" i="13" l="1"/>
  <c r="B91" i="19"/>
  <c r="J90" i="19"/>
  <c r="D90" i="19"/>
  <c r="E90" i="19"/>
  <c r="H90" i="19"/>
  <c r="C90" i="19"/>
  <c r="M90" i="19"/>
  <c r="L90" i="19"/>
  <c r="F90" i="19"/>
  <c r="K90" i="19"/>
  <c r="I90" i="19"/>
  <c r="N90" i="19"/>
  <c r="G90" i="19"/>
  <c r="L638" i="13"/>
  <c r="L233" i="13"/>
  <c r="L88" i="13"/>
  <c r="L188" i="13"/>
  <c r="B84" i="18"/>
  <c r="D83" i="18"/>
  <c r="C83" i="18"/>
  <c r="J83" i="18"/>
  <c r="I83" i="18"/>
  <c r="K83" i="18"/>
  <c r="G83" i="18"/>
  <c r="L83" i="18"/>
  <c r="M83" i="18"/>
  <c r="F83" i="18"/>
  <c r="N83" i="18"/>
  <c r="E83" i="18"/>
  <c r="H83" i="18"/>
  <c r="L241" i="13"/>
  <c r="L437" i="13"/>
  <c r="L25" i="13"/>
  <c r="L18" i="12"/>
  <c r="L18" i="13"/>
  <c r="L597" i="12"/>
  <c r="L41" i="12"/>
  <c r="L342" i="13"/>
  <c r="L171" i="13"/>
  <c r="L264" i="13"/>
  <c r="L382" i="13"/>
  <c r="L109" i="13"/>
  <c r="L305" i="13"/>
  <c r="L11" i="13"/>
  <c r="L257" i="13"/>
  <c r="L152" i="13"/>
  <c r="L299" i="13"/>
  <c r="L335" i="13"/>
  <c r="L249" i="13"/>
  <c r="L198" i="13"/>
  <c r="L394" i="13"/>
  <c r="L354" i="13"/>
  <c r="L177" i="13"/>
  <c r="L103" i="13"/>
  <c r="L423" i="13"/>
  <c r="L162" i="13"/>
  <c r="L9" i="13"/>
  <c r="L286" i="13"/>
  <c r="L235" i="13"/>
  <c r="L295" i="13"/>
  <c r="L422" i="13"/>
  <c r="L449" i="13"/>
  <c r="L167" i="13"/>
  <c r="L424" i="12"/>
  <c r="L577" i="13"/>
  <c r="L680" i="12"/>
  <c r="L344" i="13"/>
  <c r="L38" i="13"/>
  <c r="L576" i="13"/>
  <c r="L31" i="13"/>
  <c r="L409" i="13"/>
  <c r="L243" i="13"/>
  <c r="L84" i="13"/>
  <c r="L207" i="13"/>
  <c r="L275" i="13"/>
  <c r="L89" i="13"/>
  <c r="L501" i="13"/>
  <c r="L118" i="13"/>
  <c r="L134" i="13"/>
  <c r="L374" i="13"/>
  <c r="L426" i="13"/>
  <c r="L329" i="13"/>
  <c r="L80" i="13"/>
  <c r="L469" i="13"/>
  <c r="L599" i="12"/>
  <c r="L151" i="13"/>
  <c r="L242" i="13"/>
  <c r="L223" i="13"/>
  <c r="L58" i="13"/>
  <c r="L43" i="13"/>
  <c r="L133" i="13"/>
  <c r="L187" i="13"/>
  <c r="L436" i="13"/>
  <c r="L369" i="13"/>
  <c r="L59" i="12"/>
  <c r="L79" i="13"/>
  <c r="L191" i="13"/>
  <c r="L357" i="13"/>
  <c r="L412" i="13"/>
  <c r="L54" i="13"/>
  <c r="L419" i="13"/>
  <c r="L483" i="13"/>
  <c r="L414" i="13"/>
  <c r="L225" i="13"/>
  <c r="L64" i="13"/>
  <c r="L98" i="13"/>
  <c r="L461" i="13"/>
  <c r="L141" i="13"/>
  <c r="L234" i="13"/>
  <c r="L115" i="13"/>
  <c r="L33" i="13"/>
  <c r="L341" i="13"/>
  <c r="L126" i="13"/>
  <c r="L263" i="13"/>
  <c r="L311" i="13"/>
  <c r="L164" i="13"/>
  <c r="L132" i="13"/>
  <c r="L41" i="13"/>
  <c r="L231" i="13"/>
  <c r="L74" i="13"/>
  <c r="L310" i="13"/>
  <c r="L569" i="13"/>
  <c r="L504" i="13"/>
  <c r="L23" i="13"/>
  <c r="L255" i="13"/>
  <c r="L32" i="13"/>
  <c r="L262" i="13"/>
  <c r="L581" i="13"/>
  <c r="L161" i="13"/>
  <c r="L289" i="13"/>
  <c r="L179" i="13"/>
  <c r="L278" i="13"/>
  <c r="L475" i="13"/>
  <c r="L402" i="13"/>
  <c r="L239" i="13"/>
  <c r="L173" i="13"/>
  <c r="L267" i="13"/>
  <c r="L70" i="13"/>
  <c r="L145" i="13"/>
  <c r="L153" i="13"/>
  <c r="L165" i="13"/>
  <c r="L333" i="13"/>
  <c r="L648" i="13"/>
  <c r="L378" i="13"/>
  <c r="L509" i="13"/>
  <c r="L523" i="13"/>
  <c r="L274" i="13"/>
  <c r="L154" i="13"/>
  <c r="L40" i="13"/>
  <c r="L425" i="13"/>
  <c r="L480" i="13"/>
  <c r="L127" i="13"/>
  <c r="L205" i="13"/>
  <c r="L448" i="13"/>
  <c r="L455" i="13"/>
  <c r="L617" i="13"/>
  <c r="L359" i="13"/>
  <c r="L381" i="13"/>
  <c r="L268" i="13"/>
  <c r="L52" i="13"/>
  <c r="L22" i="13"/>
  <c r="L71" i="13"/>
  <c r="L53" i="13"/>
  <c r="L499" i="13"/>
  <c r="L601" i="13"/>
  <c r="L20" i="13"/>
  <c r="L192" i="13"/>
  <c r="L606" i="13"/>
  <c r="L653" i="13"/>
  <c r="L440" i="13"/>
  <c r="L586" i="13"/>
  <c r="L222" i="13"/>
  <c r="L590" i="13"/>
  <c r="L427" i="13"/>
  <c r="L232" i="13"/>
  <c r="L447" i="13"/>
  <c r="L502" i="12"/>
  <c r="L512" i="13"/>
  <c r="L630" i="13"/>
  <c r="L51" i="13"/>
  <c r="L106" i="13"/>
  <c r="L183" i="13"/>
  <c r="L343" i="13"/>
  <c r="L309" i="13"/>
  <c r="L110" i="13"/>
  <c r="L605" i="13"/>
  <c r="L102" i="13"/>
  <c r="L654" i="13"/>
  <c r="L296" i="13"/>
  <c r="L318" i="13"/>
  <c r="L349" i="13"/>
  <c r="L391" i="13"/>
  <c r="L213" i="13"/>
  <c r="L280" i="13"/>
  <c r="L96" i="13"/>
  <c r="L358" i="13"/>
  <c r="L176" i="13"/>
  <c r="L254" i="13"/>
  <c r="L123" i="13"/>
  <c r="L421" i="13"/>
  <c r="L429" i="13"/>
  <c r="L159" i="13"/>
  <c r="L114" i="13"/>
  <c r="L117" i="13"/>
  <c r="L95" i="13"/>
  <c r="L144" i="13"/>
  <c r="L564" i="13"/>
  <c r="L428" i="13"/>
  <c r="L345" i="13"/>
  <c r="L460" i="13"/>
  <c r="L442" i="13"/>
  <c r="L121" i="13"/>
  <c r="L434" i="13"/>
  <c r="L533" i="13"/>
  <c r="L643" i="13"/>
  <c r="L107" i="13"/>
  <c r="L246" i="13"/>
  <c r="L97" i="13"/>
  <c r="L100" i="13"/>
  <c r="L277" i="13"/>
  <c r="L588" i="13"/>
  <c r="L57" i="13"/>
  <c r="L125" i="13"/>
  <c r="L401" i="13"/>
  <c r="L672" i="13"/>
  <c r="L36" i="13"/>
  <c r="L236" i="13"/>
  <c r="L302" i="13"/>
  <c r="L293" i="13"/>
  <c r="L516" i="13"/>
  <c r="L28" i="13"/>
  <c r="L138" i="13"/>
  <c r="L291" i="13"/>
  <c r="L660" i="13"/>
  <c r="L218" i="13"/>
  <c r="L261" i="13"/>
  <c r="L72" i="13"/>
  <c r="L285" i="13"/>
  <c r="L108" i="13"/>
  <c r="L157" i="13"/>
  <c r="L317" i="13"/>
  <c r="L292" i="13"/>
  <c r="L29" i="13"/>
  <c r="L174" i="13"/>
  <c r="L383" i="13"/>
  <c r="L135" i="13"/>
  <c r="L224" i="13"/>
  <c r="L450" i="13"/>
  <c r="L186" i="13"/>
  <c r="L398" i="13"/>
  <c r="L637" i="13"/>
  <c r="L549" i="13"/>
  <c r="L99" i="13"/>
  <c r="L120" i="13"/>
  <c r="L363" i="13"/>
  <c r="L181" i="13"/>
  <c r="L282" i="13"/>
  <c r="L554" i="13"/>
  <c r="L190" i="13"/>
  <c r="L156" i="13"/>
  <c r="L418" i="13"/>
  <c r="L140" i="13"/>
  <c r="L148" i="13"/>
  <c r="L238" i="13"/>
  <c r="L160" i="13"/>
  <c r="L614" i="13"/>
  <c r="L375" i="13"/>
  <c r="L411" i="13"/>
  <c r="L270" i="13"/>
  <c r="L332" i="13"/>
  <c r="L253" i="13"/>
  <c r="L91" i="13"/>
  <c r="L201" i="13"/>
  <c r="L111" i="13"/>
  <c r="L10" i="13"/>
  <c r="L376" i="13"/>
  <c r="L572" i="13"/>
  <c r="L68" i="13"/>
  <c r="L81" i="13"/>
  <c r="L330" i="13"/>
  <c r="L182" i="13"/>
  <c r="L377" i="13"/>
  <c r="L42" i="13"/>
  <c r="L39" i="13"/>
  <c r="L529" i="13"/>
  <c r="L404" i="13"/>
  <c r="L27" i="13"/>
  <c r="L65" i="13"/>
  <c r="L202" i="13"/>
  <c r="L143" i="13"/>
  <c r="L214" i="13"/>
  <c r="L301" i="13"/>
  <c r="L484" i="13"/>
  <c r="L62" i="13"/>
  <c r="L528" i="13"/>
  <c r="L555" i="13"/>
  <c r="L372" i="13"/>
  <c r="L408" i="13"/>
  <c r="L623" i="13"/>
  <c r="L443" i="13"/>
  <c r="L315" i="13"/>
  <c r="L83" i="13"/>
  <c r="L306" i="13"/>
  <c r="L194" i="13"/>
  <c r="L259" i="13"/>
  <c r="L30" i="13"/>
  <c r="L481" i="13"/>
  <c r="L221" i="13"/>
  <c r="L166" i="13"/>
  <c r="L169" i="13"/>
  <c r="L193" i="13"/>
  <c r="L325" i="13"/>
  <c r="L558" i="13"/>
  <c r="L613" i="13"/>
  <c r="L438" i="13"/>
  <c r="L488" i="13"/>
  <c r="L208" i="13"/>
  <c r="L101" i="13"/>
  <c r="L37" i="13"/>
  <c r="L212" i="13"/>
  <c r="L492" i="13"/>
  <c r="L444" i="13"/>
  <c r="L597" i="13"/>
  <c r="L228" i="13"/>
  <c r="L139" i="13"/>
  <c r="L149" i="13"/>
  <c r="L370" i="13"/>
  <c r="L681" i="13"/>
  <c r="L496" i="13"/>
  <c r="L477" i="13"/>
  <c r="L367" i="13"/>
  <c r="L400" i="13"/>
  <c r="L451" i="13"/>
  <c r="L314" i="13"/>
  <c r="L439" i="13"/>
  <c r="L204" i="13"/>
  <c r="L251" i="13"/>
  <c r="L180" i="13"/>
  <c r="L624" i="13"/>
  <c r="L339" i="13"/>
  <c r="L116" i="13"/>
  <c r="L137" i="13"/>
  <c r="L184" i="13"/>
  <c r="L304" i="13"/>
  <c r="L229" i="13"/>
  <c r="L407" i="13"/>
  <c r="L454" i="13"/>
  <c r="L518" i="13"/>
  <c r="L269" i="13"/>
  <c r="L197" i="13"/>
  <c r="L380" i="13"/>
  <c r="L237" i="13"/>
  <c r="L250" i="13"/>
  <c r="L247" i="13"/>
  <c r="L220" i="13"/>
  <c r="L287" i="13"/>
  <c r="L368" i="13"/>
  <c r="L365" i="13"/>
  <c r="L244" i="13"/>
  <c r="L73" i="13"/>
  <c r="L612" i="13"/>
  <c r="L230" i="13"/>
  <c r="L131" i="13"/>
  <c r="L283" i="13"/>
  <c r="L67" i="13"/>
  <c r="L147" i="13"/>
  <c r="L92" i="13"/>
  <c r="L128" i="13"/>
  <c r="L158" i="13"/>
  <c r="L410" i="13"/>
  <c r="L656" i="13"/>
  <c r="L396" i="13"/>
  <c r="L431" i="13"/>
  <c r="L240" i="13"/>
  <c r="L593" i="13"/>
  <c r="L209" i="13"/>
  <c r="L112" i="13"/>
  <c r="L124" i="13"/>
  <c r="L56" i="13"/>
  <c r="L203" i="13"/>
  <c r="L265" i="13"/>
  <c r="L170" i="13"/>
  <c r="L618" i="13"/>
  <c r="L388" i="13"/>
  <c r="L75" i="13"/>
  <c r="L441" i="13"/>
  <c r="L279" i="13"/>
  <c r="L392" i="13"/>
  <c r="L26" i="13"/>
  <c r="L462" i="13"/>
  <c r="L470" i="13"/>
  <c r="L459" i="13"/>
  <c r="L515" i="13"/>
  <c r="L155" i="13"/>
  <c r="L596" i="13"/>
  <c r="L526" i="13"/>
  <c r="L559" i="13"/>
  <c r="L260" i="13"/>
  <c r="L399" i="13"/>
  <c r="L19" i="13"/>
  <c r="L271" i="13"/>
  <c r="L48" i="13"/>
  <c r="L105" i="13"/>
  <c r="L210" i="13"/>
  <c r="L362" i="13"/>
  <c r="L178" i="13"/>
  <c r="L355" i="13"/>
  <c r="L482" i="13"/>
  <c r="L352" i="13"/>
  <c r="L94" i="13"/>
  <c r="L544" i="13"/>
  <c r="L321" i="13"/>
  <c r="L21" i="13"/>
  <c r="L303" i="13"/>
  <c r="L35" i="13"/>
  <c r="L336" i="13"/>
  <c r="L664" i="13"/>
  <c r="L119" i="13"/>
  <c r="L8" i="13"/>
  <c r="L45" i="13"/>
  <c r="L168" i="13"/>
  <c r="L130" i="13"/>
  <c r="L307" i="13"/>
  <c r="L217" i="13"/>
  <c r="L200" i="13"/>
  <c r="L50" i="13"/>
  <c r="L524" i="13"/>
  <c r="L405" i="13"/>
  <c r="L326" i="13"/>
  <c r="L129" i="13"/>
  <c r="L63" i="13"/>
  <c r="L487" i="13"/>
  <c r="L90" i="13"/>
  <c r="L252" i="13"/>
  <c r="L417" i="13"/>
  <c r="L34" i="13"/>
  <c r="L227" i="13"/>
  <c r="L93" i="13"/>
  <c r="L471" i="13"/>
  <c r="L567" i="13"/>
  <c r="L320" i="13"/>
  <c r="L327" i="13"/>
  <c r="L172" i="13"/>
  <c r="L290" i="13"/>
  <c r="L266" i="13"/>
  <c r="L206" i="13"/>
  <c r="L386" i="13"/>
  <c r="L337" i="13"/>
  <c r="L85" i="13"/>
  <c r="L150" i="13"/>
  <c r="L86" i="13"/>
  <c r="L424" i="13"/>
  <c r="L281" i="13"/>
  <c r="L298" i="13"/>
  <c r="L76" i="13"/>
  <c r="L288" i="13"/>
  <c r="L373" i="13"/>
  <c r="L226" i="13"/>
  <c r="L77" i="13"/>
  <c r="L199" i="13"/>
  <c r="L175" i="13"/>
  <c r="L113" i="13"/>
  <c r="L273" i="13"/>
  <c r="L219" i="13"/>
  <c r="L122" i="13"/>
  <c r="L387" i="13"/>
  <c r="L215" i="13"/>
  <c r="L15" i="13"/>
  <c r="L47" i="13"/>
  <c r="L61" i="13"/>
  <c r="L104" i="13"/>
  <c r="L13" i="13"/>
  <c r="L60" i="13"/>
  <c r="L284" i="13"/>
  <c r="L300" i="13"/>
  <c r="L82" i="13"/>
  <c r="L323" i="13"/>
  <c r="L308" i="13"/>
  <c r="L627" i="13"/>
  <c r="L565" i="13"/>
  <c r="L458" i="13"/>
  <c r="L55" i="13"/>
  <c r="L346" i="13"/>
  <c r="L328" i="13"/>
  <c r="L603" i="13"/>
  <c r="L530" i="13"/>
  <c r="L674" i="13"/>
  <c r="L16" i="13"/>
  <c r="L78" i="13"/>
  <c r="L142" i="13"/>
  <c r="L87" i="13"/>
  <c r="L189" i="13"/>
  <c r="L550" i="13"/>
  <c r="L146" i="13"/>
  <c r="L340" i="13"/>
  <c r="L457" i="13"/>
  <c r="L397" i="13"/>
  <c r="L678" i="13"/>
  <c r="L633" i="13"/>
  <c r="L12" i="13"/>
  <c r="L178" i="12"/>
  <c r="L504" i="12"/>
  <c r="L678" i="12"/>
  <c r="L630" i="12"/>
  <c r="L126" i="12"/>
  <c r="L426" i="12"/>
  <c r="L378" i="12"/>
  <c r="L83" i="12"/>
  <c r="L71" i="12"/>
  <c r="L267" i="12"/>
  <c r="L533" i="12"/>
  <c r="L622" i="12"/>
  <c r="L354" i="12"/>
  <c r="L583" i="12"/>
  <c r="L50" i="12"/>
  <c r="L294" i="12"/>
  <c r="L605" i="12"/>
  <c r="L593" i="12"/>
  <c r="L523" i="12"/>
  <c r="L673" i="12"/>
  <c r="L181" i="12"/>
  <c r="L364" i="12"/>
  <c r="L262" i="12"/>
  <c r="L275" i="12"/>
  <c r="L607" i="12"/>
  <c r="L374" i="12"/>
  <c r="L676" i="12"/>
  <c r="L136" i="12"/>
  <c r="L639" i="12"/>
  <c r="L329" i="12"/>
  <c r="L514" i="12"/>
  <c r="L467" i="12"/>
  <c r="L212" i="12"/>
  <c r="L392" i="12"/>
  <c r="L66" i="12"/>
  <c r="L550" i="12"/>
  <c r="L662" i="12"/>
  <c r="L509" i="12"/>
  <c r="L438" i="12"/>
  <c r="L547" i="12"/>
  <c r="L111" i="12"/>
  <c r="L564" i="12"/>
  <c r="L479" i="12"/>
  <c r="L148" i="12"/>
  <c r="L510" i="12"/>
  <c r="L587" i="12"/>
  <c r="L613" i="12"/>
  <c r="L549" i="12"/>
  <c r="I44" i="15"/>
  <c r="J44" i="15"/>
  <c r="D44" i="15"/>
  <c r="C44" i="15"/>
  <c r="B45" i="15"/>
  <c r="K43" i="15"/>
  <c r="L43" i="15" s="1"/>
  <c r="E43" i="15"/>
  <c r="F43" i="15" s="1"/>
  <c r="L563" i="12"/>
  <c r="L57" i="12"/>
  <c r="L568" i="12"/>
  <c r="L347" i="12"/>
  <c r="L286" i="12"/>
  <c r="L402" i="12"/>
  <c r="L650" i="12"/>
  <c r="L381" i="12"/>
  <c r="L45" i="12"/>
  <c r="L647" i="12"/>
  <c r="L519" i="12"/>
  <c r="L299" i="12"/>
  <c r="L17" i="12"/>
  <c r="L236" i="12"/>
  <c r="L184" i="12"/>
  <c r="L23" i="12"/>
  <c r="L655" i="12"/>
  <c r="L339" i="12"/>
  <c r="L428" i="12"/>
  <c r="L565" i="12"/>
  <c r="L632" i="12"/>
  <c r="L584" i="12"/>
  <c r="L590" i="12"/>
  <c r="L536" i="12"/>
  <c r="L470" i="12"/>
  <c r="L270" i="12"/>
  <c r="L634" i="12"/>
  <c r="L643" i="12"/>
  <c r="L611" i="12"/>
  <c r="L287" i="12"/>
  <c r="L649" i="12"/>
  <c r="L371" i="12"/>
  <c r="L546" i="12"/>
  <c r="L480" i="12"/>
  <c r="L355" i="12"/>
  <c r="L67" i="12"/>
  <c r="L19" i="12"/>
  <c r="L237" i="12"/>
  <c r="L292" i="12"/>
  <c r="L555" i="12"/>
  <c r="L192" i="12"/>
  <c r="L64" i="12"/>
  <c r="L668" i="12"/>
  <c r="L602" i="12"/>
  <c r="L606" i="12"/>
  <c r="L450" i="12"/>
  <c r="L13" i="12"/>
  <c r="L437" i="12"/>
  <c r="L77" i="12"/>
  <c r="L35" i="12"/>
  <c r="L535" i="12"/>
  <c r="L453" i="12"/>
  <c r="L656" i="12"/>
  <c r="L629" i="13"/>
  <c r="L463" i="13"/>
  <c r="L466" i="13"/>
  <c r="L498" i="13"/>
  <c r="L337" i="12"/>
  <c r="L296" i="12"/>
  <c r="L257" i="12"/>
  <c r="L350" i="12"/>
  <c r="L516" i="12"/>
  <c r="L617" i="12"/>
  <c r="L380" i="12"/>
  <c r="L259" i="12"/>
  <c r="L130" i="12"/>
  <c r="L675" i="12"/>
  <c r="L394" i="12"/>
  <c r="L652" i="13"/>
  <c r="L521" i="13"/>
  <c r="L473" i="13"/>
  <c r="L574" i="13"/>
  <c r="L589" i="13"/>
  <c r="L492" i="12"/>
  <c r="L226" i="12"/>
  <c r="L198" i="12"/>
  <c r="L47" i="12"/>
  <c r="L561" i="12"/>
  <c r="L513" i="13"/>
  <c r="L465" i="13"/>
  <c r="L527" i="13"/>
  <c r="L647" i="13"/>
  <c r="L611" i="13"/>
  <c r="L476" i="13"/>
  <c r="L633" i="12"/>
  <c r="L481" i="12"/>
  <c r="L561" i="13"/>
  <c r="L411" i="12"/>
  <c r="L364" i="13"/>
  <c r="L663" i="13"/>
  <c r="L474" i="13"/>
  <c r="L595" i="12"/>
  <c r="L546" i="13"/>
  <c r="L415" i="13"/>
  <c r="L636" i="13"/>
  <c r="L282" i="12"/>
  <c r="L152" i="12"/>
  <c r="L682" i="12"/>
  <c r="L340" i="12"/>
  <c r="L269" i="12"/>
  <c r="L552" i="12"/>
  <c r="L423" i="12"/>
  <c r="L138" i="12"/>
  <c r="L540" i="12"/>
  <c r="L318" i="12"/>
  <c r="L307" i="12"/>
  <c r="L135" i="12"/>
  <c r="L412" i="12"/>
  <c r="L451" i="12"/>
  <c r="L603" i="12"/>
  <c r="L661" i="13"/>
  <c r="L580" i="13"/>
  <c r="L689" i="12"/>
  <c r="L684" i="12"/>
  <c r="L532" i="12"/>
  <c r="L399" i="12"/>
  <c r="L92" i="12"/>
  <c r="L284" i="12"/>
  <c r="L52" i="12"/>
  <c r="L117" i="12"/>
  <c r="L539" i="12"/>
  <c r="L645" i="12"/>
  <c r="L430" i="12"/>
  <c r="L495" i="12"/>
  <c r="L252" i="12"/>
  <c r="L33" i="12"/>
  <c r="L497" i="13"/>
  <c r="L156" i="12"/>
  <c r="L417" i="12"/>
  <c r="L375" i="12"/>
  <c r="L241" i="12"/>
  <c r="L389" i="12"/>
  <c r="L620" i="12"/>
  <c r="L185" i="13"/>
  <c r="L566" i="13"/>
  <c r="L628" i="12"/>
  <c r="L351" i="12"/>
  <c r="L569" i="12"/>
  <c r="L413" i="12"/>
  <c r="L42" i="12"/>
  <c r="L449" i="12"/>
  <c r="L219" i="12"/>
  <c r="L134" i="12"/>
  <c r="L503" i="12"/>
  <c r="L552" i="13"/>
  <c r="L673" i="13"/>
  <c r="L487" i="12"/>
  <c r="L25" i="12"/>
  <c r="L249" i="12"/>
  <c r="L429" i="12"/>
  <c r="L153" i="12"/>
  <c r="L395" i="12"/>
  <c r="L403" i="12"/>
  <c r="L28" i="12"/>
  <c r="L86" i="12"/>
  <c r="L110" i="12"/>
  <c r="L508" i="12"/>
  <c r="L624" i="12"/>
  <c r="L667" i="12"/>
  <c r="L640" i="13"/>
  <c r="L591" i="13"/>
  <c r="L216" i="13"/>
  <c r="L464" i="13"/>
  <c r="L621" i="13"/>
  <c r="L456" i="13"/>
  <c r="L435" i="12"/>
  <c r="L653" i="12"/>
  <c r="L660" i="12"/>
  <c r="L421" i="12"/>
  <c r="L400" i="12"/>
  <c r="L525" i="12"/>
  <c r="L168" i="12"/>
  <c r="L317" i="12"/>
  <c r="L277" i="12"/>
  <c r="L346" i="12"/>
  <c r="L53" i="12"/>
  <c r="L107" i="12"/>
  <c r="L95" i="12"/>
  <c r="L422" i="12"/>
  <c r="L14" i="12"/>
  <c r="L186" i="12"/>
  <c r="L469" i="12"/>
  <c r="L459" i="12"/>
  <c r="L580" i="12"/>
  <c r="L687" i="12"/>
  <c r="L534" i="13"/>
  <c r="L573" i="13"/>
  <c r="L390" i="13"/>
  <c r="L195" i="13"/>
  <c r="L619" i="13"/>
  <c r="L537" i="13"/>
  <c r="L520" i="12"/>
  <c r="L528" i="12"/>
  <c r="L132" i="12"/>
  <c r="L248" i="12"/>
  <c r="L272" i="12"/>
  <c r="L116" i="12"/>
  <c r="L143" i="12"/>
  <c r="L158" i="12"/>
  <c r="L39" i="12"/>
  <c r="L201" i="12"/>
  <c r="L211" i="12"/>
  <c r="L473" i="12"/>
  <c r="L191" i="12"/>
  <c r="L579" i="12"/>
  <c r="L486" i="12"/>
  <c r="L491" i="12"/>
  <c r="L361" i="12"/>
  <c r="L218" i="12"/>
  <c r="L56" i="12"/>
  <c r="L353" i="13"/>
  <c r="L562" i="13"/>
  <c r="L163" i="13"/>
  <c r="L245" i="13"/>
  <c r="L403" i="13"/>
  <c r="L443" i="12"/>
  <c r="L571" i="12"/>
  <c r="L494" i="12"/>
  <c r="L455" i="12"/>
  <c r="L48" i="12"/>
  <c r="L538" i="13"/>
  <c r="L519" i="13"/>
  <c r="L313" i="13"/>
  <c r="L562" i="12"/>
  <c r="L616" i="12"/>
  <c r="L432" i="12"/>
  <c r="L188" i="12"/>
  <c r="L54" i="12"/>
  <c r="L661" i="12"/>
  <c r="L466" i="12"/>
  <c r="L498" i="12"/>
  <c r="L669" i="12"/>
  <c r="L609" i="13"/>
  <c r="L348" i="13"/>
  <c r="L545" i="13"/>
  <c r="L520" i="13"/>
  <c r="L640" i="12"/>
  <c r="L674" i="12"/>
  <c r="L61" i="12"/>
  <c r="L548" i="12"/>
  <c r="L369" i="12"/>
  <c r="L96" i="12"/>
  <c r="L496" i="12"/>
  <c r="L475" i="12"/>
  <c r="L517" i="12"/>
  <c r="L418" i="12"/>
  <c r="L499" i="12"/>
  <c r="L253" i="12"/>
  <c r="L63" i="12"/>
  <c r="L69" i="12"/>
  <c r="L55" i="12"/>
  <c r="L250" i="12"/>
  <c r="L615" i="12"/>
  <c r="L671" i="12"/>
  <c r="L456" i="12"/>
  <c r="L612" i="12"/>
  <c r="L632" i="13"/>
  <c r="L514" i="13"/>
  <c r="L651" i="13"/>
  <c r="L297" i="13"/>
  <c r="L684" i="13"/>
  <c r="L616" i="13"/>
  <c r="L301" i="12"/>
  <c r="L531" i="12"/>
  <c r="L436" i="12"/>
  <c r="L49" i="12"/>
  <c r="L51" i="12"/>
  <c r="L283" i="12"/>
  <c r="L30" i="12"/>
  <c r="L131" i="12"/>
  <c r="L281" i="12"/>
  <c r="L123" i="12"/>
  <c r="L207" i="12"/>
  <c r="L190" i="12"/>
  <c r="L530" i="12"/>
  <c r="L567" i="12"/>
  <c r="L681" i="12"/>
  <c r="L637" i="12"/>
  <c r="L251" i="12"/>
  <c r="L575" i="12"/>
  <c r="L505" i="13"/>
  <c r="L316" i="13"/>
  <c r="L670" i="13"/>
  <c r="L594" i="13"/>
  <c r="L655" i="13"/>
  <c r="L666" i="13"/>
  <c r="L585" i="13"/>
  <c r="L49" i="13"/>
  <c r="L683" i="12"/>
  <c r="L505" i="12"/>
  <c r="L578" i="12"/>
  <c r="L474" i="12"/>
  <c r="L457" i="12"/>
  <c r="L619" i="12"/>
  <c r="L629" i="12"/>
  <c r="L180" i="12"/>
  <c r="L408" i="12"/>
  <c r="L298" i="12"/>
  <c r="L484" i="12"/>
  <c r="L489" i="12"/>
  <c r="L210" i="12"/>
  <c r="L194" i="12"/>
  <c r="L591" i="12"/>
  <c r="L243" i="12"/>
  <c r="L497" i="12"/>
  <c r="L146" i="12"/>
  <c r="L676" i="13"/>
  <c r="L665" i="13"/>
  <c r="L595" i="13"/>
  <c r="L579" i="13"/>
  <c r="L628" i="13"/>
  <c r="L658" i="13"/>
  <c r="L508" i="13"/>
  <c r="L395" i="13"/>
  <c r="L361" i="13"/>
  <c r="L626" i="13"/>
  <c r="L578" i="13"/>
  <c r="L532" i="13"/>
  <c r="L463" i="12"/>
  <c r="L393" i="12"/>
  <c r="L445" i="12"/>
  <c r="L404" i="12"/>
  <c r="L328" i="12"/>
  <c r="L582" i="12"/>
  <c r="L37" i="12"/>
  <c r="L21" i="12"/>
  <c r="L151" i="12"/>
  <c r="L526" i="12"/>
  <c r="L235" i="12"/>
  <c r="L478" i="12"/>
  <c r="L91" i="12"/>
  <c r="L65" i="12"/>
  <c r="L635" i="13"/>
  <c r="L479" i="13"/>
  <c r="L389" i="13"/>
  <c r="L347" i="13"/>
  <c r="L494" i="13"/>
  <c r="L646" i="13"/>
  <c r="L671" i="13"/>
  <c r="L495" i="13"/>
  <c r="L531" i="13"/>
  <c r="L420" i="12"/>
  <c r="L80" i="12"/>
  <c r="L623" i="12"/>
  <c r="L217" i="12"/>
  <c r="L631" i="12"/>
  <c r="L677" i="13"/>
  <c r="L556" i="13"/>
  <c r="L680" i="13"/>
  <c r="L592" i="13"/>
  <c r="L338" i="13"/>
  <c r="L599" i="13"/>
  <c r="L334" i="13"/>
  <c r="L553" i="13"/>
  <c r="L66" i="13"/>
  <c r="L503" i="13"/>
  <c r="L570" i="13"/>
  <c r="L510" i="13"/>
  <c r="L486" i="13"/>
  <c r="L535" i="13"/>
  <c r="L491" i="13"/>
  <c r="L468" i="13"/>
  <c r="L319" i="13"/>
  <c r="L536" i="13"/>
  <c r="L472" i="13"/>
  <c r="L644" i="13"/>
  <c r="L24" i="13"/>
  <c r="L575" i="13"/>
  <c r="L540" i="13"/>
  <c r="L453" i="13"/>
  <c r="L356" i="13"/>
  <c r="L331" i="13"/>
  <c r="L608" i="13"/>
  <c r="L539" i="13"/>
  <c r="L485" i="13"/>
  <c r="L196" i="13"/>
  <c r="L430" i="13"/>
  <c r="L602" i="13"/>
  <c r="L500" i="13"/>
  <c r="L478" i="13"/>
  <c r="L69" i="13"/>
  <c r="L541" i="13"/>
  <c r="L668" i="13"/>
  <c r="L445" i="13"/>
  <c r="L675" i="13"/>
  <c r="L557" i="13"/>
  <c r="L258" i="13"/>
  <c r="L563" i="13"/>
  <c r="L659" i="13"/>
  <c r="L393" i="13"/>
  <c r="L649" i="13"/>
  <c r="L502" i="13"/>
  <c r="L584" i="13"/>
  <c r="L413" i="13"/>
  <c r="L598" i="13"/>
  <c r="L607" i="13"/>
  <c r="L657" i="13"/>
  <c r="L667" i="13"/>
  <c r="L582" i="13"/>
  <c r="L662" i="13"/>
  <c r="L379" i="13"/>
  <c r="L17" i="13"/>
  <c r="L14" i="13"/>
  <c r="L620" i="13"/>
  <c r="L446" i="13"/>
  <c r="L385" i="13"/>
  <c r="L547" i="13"/>
  <c r="L679" i="13"/>
  <c r="L294" i="13"/>
  <c r="L642" i="13"/>
  <c r="L511" i="13"/>
  <c r="L360" i="13"/>
  <c r="L615" i="13"/>
  <c r="L542" i="13"/>
  <c r="L587" i="13"/>
  <c r="L543" i="13"/>
  <c r="L371" i="13"/>
  <c r="L682" i="13"/>
  <c r="L350" i="13"/>
  <c r="L631" i="13"/>
  <c r="L490" i="13"/>
  <c r="L583" i="13"/>
  <c r="L416" i="13"/>
  <c r="L522" i="13"/>
  <c r="L366" i="13"/>
  <c r="L639" i="13"/>
  <c r="L420" i="13"/>
  <c r="L683" i="13"/>
  <c r="L634" i="13"/>
  <c r="L625" i="13"/>
  <c r="L560" i="13"/>
  <c r="L312" i="13"/>
  <c r="L435" i="13"/>
  <c r="L650" i="13"/>
  <c r="L489" i="13"/>
  <c r="L641" i="13"/>
  <c r="L645" i="13"/>
  <c r="L568" i="13"/>
  <c r="L525" i="13"/>
  <c r="L452" i="13"/>
  <c r="L604" i="13"/>
  <c r="L406" i="13"/>
  <c r="L517" i="13"/>
  <c r="L351" i="13"/>
  <c r="L507" i="13"/>
  <c r="L272" i="13"/>
  <c r="L669" i="13"/>
  <c r="L467" i="13"/>
  <c r="L493" i="13"/>
  <c r="L384" i="13"/>
  <c r="L610" i="13"/>
  <c r="L506" i="13"/>
  <c r="L600" i="13"/>
  <c r="L622" i="13"/>
  <c r="L551" i="13"/>
  <c r="L571" i="13"/>
  <c r="L44" i="13"/>
  <c r="L255" i="12"/>
  <c r="L522" i="12"/>
  <c r="L125" i="12"/>
  <c r="L512" i="12"/>
  <c r="L319" i="12"/>
  <c r="L163" i="12"/>
  <c r="L78" i="12"/>
  <c r="L193" i="12"/>
  <c r="L164" i="12"/>
  <c r="L654" i="12"/>
  <c r="L518" i="12"/>
  <c r="L558" i="12"/>
  <c r="L666" i="12"/>
  <c r="L227" i="12"/>
  <c r="L501" i="12"/>
  <c r="L557" i="12"/>
  <c r="L635" i="12"/>
  <c r="L586" i="12"/>
  <c r="L332" i="12"/>
  <c r="L322" i="12"/>
  <c r="L581" i="12"/>
  <c r="L363" i="12"/>
  <c r="L121" i="12"/>
  <c r="L458" i="12"/>
  <c r="L559" i="12"/>
  <c r="L228" i="12"/>
  <c r="L73" i="12"/>
  <c r="L112" i="12"/>
  <c r="L119" i="12"/>
  <c r="L102" i="12"/>
  <c r="L185" i="12"/>
  <c r="L357" i="12"/>
  <c r="L627" i="12"/>
  <c r="L454" i="12"/>
  <c r="L554" i="12"/>
  <c r="L464" i="12"/>
  <c r="L610" i="12"/>
  <c r="L574" i="12"/>
  <c r="L452" i="12"/>
  <c r="L325" i="12"/>
  <c r="L225" i="12"/>
  <c r="L20" i="12"/>
  <c r="L32" i="12"/>
  <c r="L447" i="12"/>
  <c r="L220" i="12"/>
  <c r="L291" i="12"/>
  <c r="L87" i="12"/>
  <c r="L72" i="12"/>
  <c r="L205" i="12"/>
  <c r="L170" i="12"/>
  <c r="L215" i="12"/>
  <c r="L202" i="12"/>
  <c r="L114" i="12"/>
  <c r="L199" i="12"/>
  <c r="L214" i="12"/>
  <c r="L142" i="12"/>
  <c r="L197" i="12"/>
  <c r="L166" i="12"/>
  <c r="L545" i="12"/>
  <c r="L195" i="12"/>
  <c r="L385" i="12"/>
  <c r="L16" i="12"/>
  <c r="L462" i="12"/>
  <c r="L398" i="12"/>
  <c r="L598" i="12"/>
  <c r="L570" i="12"/>
  <c r="L513" i="12"/>
  <c r="L171" i="12"/>
  <c r="L688" i="12"/>
  <c r="L234" i="12"/>
  <c r="L316" i="12"/>
  <c r="L22" i="12"/>
  <c r="L433" i="12"/>
  <c r="L431" i="12"/>
  <c r="L140" i="12"/>
  <c r="L293" i="12"/>
  <c r="L75" i="12"/>
  <c r="L321" i="12"/>
  <c r="L224" i="12"/>
  <c r="L500" i="12"/>
  <c r="L206" i="12"/>
  <c r="L245" i="12"/>
  <c r="L203" i="12"/>
  <c r="L644" i="12"/>
  <c r="L341" i="12"/>
  <c r="L175" i="12"/>
  <c r="L373" i="12"/>
  <c r="L506" i="12"/>
  <c r="L665" i="12"/>
  <c r="L444" i="12"/>
  <c r="L390" i="12"/>
  <c r="L352" i="12"/>
  <c r="L128" i="12"/>
  <c r="L139" i="12"/>
  <c r="L416" i="12"/>
  <c r="L300" i="12"/>
  <c r="L664" i="12"/>
  <c r="L600" i="12"/>
  <c r="L388" i="12"/>
  <c r="L113" i="12"/>
  <c r="L493" i="12"/>
  <c r="L196" i="12"/>
  <c r="L26" i="12"/>
  <c r="L162" i="12"/>
  <c r="L141" i="12"/>
  <c r="L258" i="12"/>
  <c r="L521" i="12"/>
  <c r="L187" i="12"/>
  <c r="L305" i="12"/>
  <c r="L222" i="12"/>
  <c r="L326" i="12"/>
  <c r="L410" i="12"/>
  <c r="L490" i="12"/>
  <c r="L573" i="12"/>
  <c r="L685" i="12"/>
  <c r="L157" i="12"/>
  <c r="L358" i="12"/>
  <c r="L109" i="12"/>
  <c r="L405" i="12"/>
  <c r="L382" i="12"/>
  <c r="L439" i="12"/>
  <c r="L310" i="12"/>
  <c r="L104" i="12"/>
  <c r="L120" i="12"/>
  <c r="L167" i="12"/>
  <c r="L276" i="12"/>
  <c r="L342" i="12"/>
  <c r="L658" i="12"/>
  <c r="L88" i="12"/>
  <c r="L176" i="12"/>
  <c r="L266" i="12"/>
  <c r="L182" i="12"/>
  <c r="L556" i="12"/>
  <c r="L333" i="12"/>
  <c r="L560" i="12"/>
  <c r="L230" i="12"/>
  <c r="L268" i="12"/>
  <c r="L348" i="12"/>
  <c r="L273" i="12"/>
  <c r="L360" i="12"/>
  <c r="L468" i="12"/>
  <c r="L204" i="12"/>
  <c r="L657" i="12"/>
  <c r="L527" i="12"/>
  <c r="L596" i="12"/>
  <c r="L461" i="12"/>
  <c r="L585" i="12"/>
  <c r="L327" i="12"/>
  <c r="L144" i="12"/>
  <c r="L672" i="12"/>
  <c r="L353" i="12"/>
  <c r="L84" i="12"/>
  <c r="L465" i="12"/>
  <c r="L589" i="12"/>
  <c r="L646" i="12"/>
  <c r="L677" i="12"/>
  <c r="L370" i="12"/>
  <c r="L440" i="12"/>
  <c r="L367" i="12"/>
  <c r="L297" i="12"/>
  <c r="L396" i="12"/>
  <c r="L387" i="12"/>
  <c r="L145" i="12"/>
  <c r="L233" i="12"/>
  <c r="L642" i="12"/>
  <c r="L594" i="12"/>
  <c r="L362" i="12"/>
  <c r="L149" i="12"/>
  <c r="L31" i="12"/>
  <c r="L36" i="12"/>
  <c r="L356" i="12"/>
  <c r="L313" i="12"/>
  <c r="L154" i="12"/>
  <c r="L566" i="12"/>
  <c r="L515" i="12"/>
  <c r="L577" i="12"/>
  <c r="L592" i="12"/>
  <c r="L302" i="12"/>
  <c r="L345" i="12"/>
  <c r="L386" i="12"/>
  <c r="L314" i="12"/>
  <c r="L406" i="12"/>
  <c r="L485" i="12"/>
  <c r="L679" i="12"/>
  <c r="L543" i="12"/>
  <c r="L608" i="12"/>
  <c r="L551" i="12"/>
  <c r="L524" i="12"/>
  <c r="L306" i="12"/>
  <c r="L103" i="12"/>
  <c r="L274" i="12"/>
  <c r="L663" i="12"/>
  <c r="L334" i="12"/>
  <c r="L161" i="12"/>
  <c r="L541" i="12"/>
  <c r="L483" i="12"/>
  <c r="L511" i="12"/>
  <c r="L670" i="12"/>
  <c r="L636" i="12"/>
  <c r="L434" i="12"/>
  <c r="L376" i="12"/>
  <c r="L542" i="12"/>
  <c r="L323" i="12"/>
  <c r="L391" i="12"/>
  <c r="L44" i="12"/>
  <c r="L58" i="12"/>
  <c r="L359" i="12"/>
  <c r="L641" i="12"/>
  <c r="L101" i="12"/>
  <c r="L659" i="12"/>
  <c r="L265" i="12"/>
  <c r="L626" i="12"/>
  <c r="L62" i="12"/>
  <c r="L244" i="12"/>
  <c r="L377" i="12"/>
  <c r="L471" i="12"/>
  <c r="L173" i="12"/>
  <c r="L576" i="12"/>
  <c r="L651" i="12"/>
  <c r="L614" i="12"/>
  <c r="L618" i="12"/>
  <c r="L477" i="12"/>
  <c r="L336" i="12"/>
  <c r="L415" i="12"/>
  <c r="L534" i="12"/>
  <c r="L231" i="12"/>
  <c r="L472" i="12"/>
  <c r="L652" i="12"/>
  <c r="L572" i="12"/>
  <c r="L448" i="12"/>
  <c r="L290" i="12"/>
  <c r="L648" i="12"/>
  <c r="B92" i="19" l="1"/>
  <c r="F91" i="19"/>
  <c r="L91" i="19"/>
  <c r="H91" i="19"/>
  <c r="I91" i="19"/>
  <c r="J91" i="19"/>
  <c r="K91" i="19"/>
  <c r="C91" i="19"/>
  <c r="D91" i="19"/>
  <c r="M91" i="19"/>
  <c r="E91" i="19"/>
  <c r="N91" i="19"/>
  <c r="G91" i="19"/>
  <c r="K84" i="18"/>
  <c r="H84" i="18"/>
  <c r="B85" i="18"/>
  <c r="J84" i="18"/>
  <c r="I84" i="18"/>
  <c r="E84" i="18"/>
  <c r="F84" i="18"/>
  <c r="L84" i="18"/>
  <c r="M84" i="18"/>
  <c r="D84" i="18"/>
  <c r="N84" i="18"/>
  <c r="C84" i="18"/>
  <c r="G84" i="18"/>
  <c r="I45" i="15"/>
  <c r="D45" i="15"/>
  <c r="J45" i="15"/>
  <c r="C45" i="15"/>
  <c r="B46" i="15"/>
  <c r="E44" i="15"/>
  <c r="F44" i="15" s="1"/>
  <c r="K44" i="15"/>
  <c r="L44" i="15" s="1"/>
  <c r="L685" i="13"/>
  <c r="H5" i="13" s="1"/>
  <c r="M37" i="17" s="1"/>
  <c r="J43" i="17" s="1"/>
  <c r="L691" i="12"/>
  <c r="L690" i="12"/>
  <c r="L9" i="12" s="1"/>
  <c r="I37" i="17" s="1"/>
  <c r="I49" i="17" s="1"/>
  <c r="B93" i="19" l="1"/>
  <c r="G92" i="19"/>
  <c r="F92" i="19"/>
  <c r="K92" i="19"/>
  <c r="N92" i="19"/>
  <c r="E92" i="19"/>
  <c r="J92" i="19"/>
  <c r="D92" i="19"/>
  <c r="C92" i="19"/>
  <c r="M92" i="19"/>
  <c r="L92" i="19"/>
  <c r="H92" i="19"/>
  <c r="I92" i="19"/>
  <c r="B86" i="18"/>
  <c r="J85" i="18"/>
  <c r="K85" i="18"/>
  <c r="I85" i="18"/>
  <c r="L85" i="18"/>
  <c r="H85" i="18"/>
  <c r="M85" i="18"/>
  <c r="N85" i="18"/>
  <c r="D85" i="18"/>
  <c r="F85" i="18"/>
  <c r="G85" i="18"/>
  <c r="E85" i="18"/>
  <c r="C85" i="18"/>
  <c r="N37" i="17"/>
  <c r="R31" i="17"/>
  <c r="R33" i="17" s="1"/>
  <c r="M49" i="17"/>
  <c r="K39" i="17"/>
  <c r="K41" i="17" s="1"/>
  <c r="K45" i="15"/>
  <c r="L45" i="15" s="1"/>
  <c r="E45" i="15"/>
  <c r="F45" i="15" s="1"/>
  <c r="M37" i="14"/>
  <c r="R32" i="14" s="1"/>
  <c r="J20" i="8"/>
  <c r="J21" i="8" s="1"/>
  <c r="F20" i="8"/>
  <c r="F21" i="8" s="1"/>
  <c r="F24" i="8" s="1"/>
  <c r="I37" i="14"/>
  <c r="I46" i="15"/>
  <c r="J46" i="15"/>
  <c r="D46" i="15"/>
  <c r="C46" i="15"/>
  <c r="B47" i="15"/>
  <c r="B17" i="11"/>
  <c r="N17" i="11" s="1"/>
  <c r="N16" i="11"/>
  <c r="M16" i="11"/>
  <c r="L16" i="11"/>
  <c r="K16" i="11"/>
  <c r="J16" i="11"/>
  <c r="I16" i="11"/>
  <c r="H16" i="11"/>
  <c r="G16" i="11"/>
  <c r="F16" i="11"/>
  <c r="E16" i="11"/>
  <c r="D16" i="11"/>
  <c r="C16" i="11"/>
  <c r="N15" i="11"/>
  <c r="M15" i="11"/>
  <c r="L15" i="11"/>
  <c r="K15" i="11"/>
  <c r="J15" i="11"/>
  <c r="I15" i="11"/>
  <c r="H15" i="11"/>
  <c r="G15" i="11"/>
  <c r="F15" i="11"/>
  <c r="E15" i="11"/>
  <c r="D15" i="11"/>
  <c r="C15" i="11"/>
  <c r="B18" i="10"/>
  <c r="N17" i="10"/>
  <c r="M17" i="10"/>
  <c r="J17" i="10"/>
  <c r="H17" i="10"/>
  <c r="D17" i="10"/>
  <c r="B17" i="10"/>
  <c r="C17" i="10" s="1"/>
  <c r="N16" i="10"/>
  <c r="M16" i="10"/>
  <c r="L16" i="10"/>
  <c r="K16" i="10"/>
  <c r="J16" i="10"/>
  <c r="I16" i="10"/>
  <c r="H16" i="10"/>
  <c r="G16" i="10"/>
  <c r="F16" i="10"/>
  <c r="E16" i="10"/>
  <c r="D16" i="10"/>
  <c r="C16" i="10"/>
  <c r="N15" i="10"/>
  <c r="M15" i="10"/>
  <c r="L15" i="10"/>
  <c r="K15" i="10"/>
  <c r="J15" i="10"/>
  <c r="I15" i="10"/>
  <c r="H15" i="10"/>
  <c r="G15" i="10"/>
  <c r="F15" i="10"/>
  <c r="E15" i="10"/>
  <c r="D15" i="10"/>
  <c r="C15" i="10"/>
  <c r="P8" i="1"/>
  <c r="R34" i="14" l="1"/>
  <c r="R38" i="14"/>
  <c r="B94" i="19"/>
  <c r="N93" i="19"/>
  <c r="J93" i="19"/>
  <c r="C93" i="19"/>
  <c r="G93" i="19"/>
  <c r="K93" i="19"/>
  <c r="I93" i="19"/>
  <c r="H93" i="19"/>
  <c r="M93" i="19"/>
  <c r="F93" i="19"/>
  <c r="E93" i="19"/>
  <c r="D93" i="19"/>
  <c r="L93" i="19"/>
  <c r="G86" i="18"/>
  <c r="F86" i="18"/>
  <c r="B87" i="18"/>
  <c r="H86" i="18"/>
  <c r="D86" i="18"/>
  <c r="C86" i="18"/>
  <c r="J86" i="18"/>
  <c r="K86" i="18"/>
  <c r="M86" i="18"/>
  <c r="N86" i="18"/>
  <c r="E86" i="18"/>
  <c r="I86" i="18"/>
  <c r="L86" i="18"/>
  <c r="O49" i="17"/>
  <c r="I48" i="14"/>
  <c r="J23" i="8"/>
  <c r="M48" i="14"/>
  <c r="N37" i="14"/>
  <c r="K46" i="15"/>
  <c r="L46" i="15" s="1"/>
  <c r="K39" i="14"/>
  <c r="K41" i="14" s="1"/>
  <c r="F26" i="8"/>
  <c r="H23" i="8"/>
  <c r="D47" i="15"/>
  <c r="I47" i="15"/>
  <c r="C47" i="15"/>
  <c r="J47" i="15"/>
  <c r="B48" i="15"/>
  <c r="E46" i="15"/>
  <c r="F46" i="15" s="1"/>
  <c r="H17" i="11"/>
  <c r="J17" i="11"/>
  <c r="M17" i="11"/>
  <c r="I17" i="11"/>
  <c r="B18" i="11"/>
  <c r="C17" i="11"/>
  <c r="G17" i="11"/>
  <c r="F17" i="11"/>
  <c r="E17" i="11"/>
  <c r="D17" i="11"/>
  <c r="L17" i="11"/>
  <c r="K17" i="11"/>
  <c r="K18" i="10"/>
  <c r="D18" i="10"/>
  <c r="H18" i="10"/>
  <c r="G18" i="10"/>
  <c r="B19" i="10"/>
  <c r="N18" i="10"/>
  <c r="M18" i="10"/>
  <c r="C18" i="10"/>
  <c r="E18" i="10"/>
  <c r="F18" i="10"/>
  <c r="I18" i="10"/>
  <c r="L17" i="10"/>
  <c r="E17" i="10"/>
  <c r="G17" i="10"/>
  <c r="F17" i="10"/>
  <c r="K17" i="10"/>
  <c r="I17" i="10"/>
  <c r="J18" i="10"/>
  <c r="L18" i="10"/>
  <c r="Q13" i="2"/>
  <c r="Q14" i="2" s="1"/>
  <c r="Q15" i="2" s="1"/>
  <c r="Q16" i="2" s="1"/>
  <c r="Q17" i="2" s="1"/>
  <c r="Q18" i="2" s="1"/>
  <c r="Q19" i="2" s="1"/>
  <c r="Q20" i="2" s="1"/>
  <c r="Q21" i="2" s="1"/>
  <c r="Q22" i="2" s="1"/>
  <c r="Q23" i="2" s="1"/>
  <c r="Q24" i="2" s="1"/>
  <c r="Q25" i="2" s="1"/>
  <c r="Q26" i="2" s="1"/>
  <c r="Q27" i="2" s="1"/>
  <c r="Q28" i="2" s="1"/>
  <c r="Q29" i="2" s="1"/>
  <c r="Q30" i="2" s="1"/>
  <c r="Q31" i="2" s="1"/>
  <c r="Q32" i="2" s="1"/>
  <c r="Q33" i="2" s="1"/>
  <c r="Q34" i="2" s="1"/>
  <c r="Q35" i="2" s="1"/>
  <c r="Q36" i="2" s="1"/>
  <c r="Q37" i="2" s="1"/>
  <c r="Q38" i="2" s="1"/>
  <c r="Q39" i="2" s="1"/>
  <c r="Q40" i="2" s="1"/>
  <c r="Q41" i="2" s="1"/>
  <c r="Q42" i="2" s="1"/>
  <c r="Q43" i="2" s="1"/>
  <c r="Q44" i="2" s="1"/>
  <c r="Q45" i="2" s="1"/>
  <c r="Q46" i="2" s="1"/>
  <c r="Q47" i="2" s="1"/>
  <c r="Q48" i="2" s="1"/>
  <c r="Q49" i="2" s="1"/>
  <c r="Q50" i="2" s="1"/>
  <c r="Q51" i="2" s="1"/>
  <c r="Q52" i="2" s="1"/>
  <c r="Q53" i="2" s="1"/>
  <c r="Q54" i="2" s="1"/>
  <c r="Q55" i="2" s="1"/>
  <c r="Q56" i="2" s="1"/>
  <c r="Q57" i="2" s="1"/>
  <c r="Q58" i="2" s="1"/>
  <c r="Q59" i="2" s="1"/>
  <c r="Q60" i="2" s="1"/>
  <c r="Q61" i="2" s="1"/>
  <c r="Q62" i="2" s="1"/>
  <c r="Q63" i="2" s="1"/>
  <c r="Q64" i="2" s="1"/>
  <c r="Q65" i="2" s="1"/>
  <c r="Q66" i="2" s="1"/>
  <c r="Q67" i="2" s="1"/>
  <c r="Q68" i="2" s="1"/>
  <c r="Q69" i="2" s="1"/>
  <c r="Q70" i="2" s="1"/>
  <c r="Q71" i="2" s="1"/>
  <c r="Q72" i="2" s="1"/>
  <c r="Q73" i="2" s="1"/>
  <c r="Q74" i="2" s="1"/>
  <c r="Q75" i="2" s="1"/>
  <c r="Q76" i="2" s="1"/>
  <c r="Q77" i="2" s="1"/>
  <c r="Q78" i="2" s="1"/>
  <c r="Q79" i="2" s="1"/>
  <c r="Q80" i="2" s="1"/>
  <c r="Q81" i="2" s="1"/>
  <c r="Q82" i="2" s="1"/>
  <c r="Q83" i="2" s="1"/>
  <c r="Q84" i="2" s="1"/>
  <c r="Q85" i="2" s="1"/>
  <c r="Q86" i="2" s="1"/>
  <c r="Q87" i="2" s="1"/>
  <c r="Q88" i="2" s="1"/>
  <c r="Q89" i="2" s="1"/>
  <c r="Q90" i="2" s="1"/>
  <c r="Q91" i="2" s="1"/>
  <c r="Q92" i="2" s="1"/>
  <c r="Q93" i="2" s="1"/>
  <c r="Q94" i="2" s="1"/>
  <c r="Q95" i="2" s="1"/>
  <c r="Q96" i="2" s="1"/>
  <c r="Q97" i="2" s="1"/>
  <c r="Q98" i="2" s="1"/>
  <c r="Q99" i="2" s="1"/>
  <c r="Q100" i="2" s="1"/>
  <c r="Q101" i="2" s="1"/>
  <c r="Q102" i="2" s="1"/>
  <c r="Q103" i="2" s="1"/>
  <c r="Q104" i="2" s="1"/>
  <c r="Q105" i="2" s="1"/>
  <c r="Q106" i="2" s="1"/>
  <c r="Q107" i="2" s="1"/>
  <c r="Q108" i="2" s="1"/>
  <c r="Q109" i="2" s="1"/>
  <c r="Q110" i="2" s="1"/>
  <c r="Q111" i="2" s="1"/>
  <c r="Q112" i="2" s="1"/>
  <c r="Q113" i="2" s="1"/>
  <c r="Q114" i="2" s="1"/>
  <c r="Q115" i="2" s="1"/>
  <c r="Q116" i="2" s="1"/>
  <c r="Q117" i="2" s="1"/>
  <c r="Q118" i="2" s="1"/>
  <c r="Q119" i="2" s="1"/>
  <c r="Q120" i="2" s="1"/>
  <c r="Q121" i="2" s="1"/>
  <c r="B16" i="6"/>
  <c r="B15" i="5"/>
  <c r="G10" i="4"/>
  <c r="C12" i="4"/>
  <c r="D12" i="4"/>
  <c r="E12" i="4"/>
  <c r="F12" i="4"/>
  <c r="G12" i="4"/>
  <c r="H12" i="4"/>
  <c r="I12" i="4"/>
  <c r="J12" i="4"/>
  <c r="K12" i="4"/>
  <c r="L12" i="4"/>
  <c r="M12" i="4"/>
  <c r="N12" i="4"/>
  <c r="O12" i="4"/>
  <c r="P12" i="4"/>
  <c r="C13" i="4"/>
  <c r="D13" i="4"/>
  <c r="E13" i="4"/>
  <c r="F13" i="4"/>
  <c r="G13" i="4"/>
  <c r="H13" i="4"/>
  <c r="I13" i="4"/>
  <c r="J13" i="4"/>
  <c r="K13" i="4"/>
  <c r="L13" i="4"/>
  <c r="M13" i="4"/>
  <c r="N13" i="4"/>
  <c r="O13" i="4"/>
  <c r="P13" i="4"/>
  <c r="C14" i="4"/>
  <c r="D14" i="4"/>
  <c r="E14" i="4"/>
  <c r="F14" i="4"/>
  <c r="G14" i="4"/>
  <c r="H14" i="4"/>
  <c r="I14" i="4"/>
  <c r="J14" i="4"/>
  <c r="K14" i="4"/>
  <c r="L14" i="4"/>
  <c r="M14" i="4"/>
  <c r="N14" i="4"/>
  <c r="O14" i="4"/>
  <c r="P14" i="4"/>
  <c r="C8" i="4"/>
  <c r="D8" i="4"/>
  <c r="E8" i="4"/>
  <c r="F8" i="4"/>
  <c r="G8" i="4"/>
  <c r="H8" i="4"/>
  <c r="I8" i="4"/>
  <c r="J8" i="4"/>
  <c r="K8" i="4"/>
  <c r="L8" i="4"/>
  <c r="M8" i="4"/>
  <c r="N8" i="4"/>
  <c r="O8" i="4"/>
  <c r="P8" i="4"/>
  <c r="C15" i="4"/>
  <c r="D15" i="4"/>
  <c r="E15" i="4"/>
  <c r="F15" i="4"/>
  <c r="G15" i="4"/>
  <c r="H15" i="4"/>
  <c r="I15" i="4"/>
  <c r="J15" i="4"/>
  <c r="K15" i="4"/>
  <c r="L15" i="4"/>
  <c r="M15" i="4"/>
  <c r="N15" i="4"/>
  <c r="O15" i="4"/>
  <c r="P15" i="4"/>
  <c r="C16" i="4"/>
  <c r="D16" i="4"/>
  <c r="E16" i="4"/>
  <c r="F16" i="4"/>
  <c r="G16" i="4"/>
  <c r="H16" i="4"/>
  <c r="I16" i="4"/>
  <c r="J16" i="4"/>
  <c r="K16" i="4"/>
  <c r="L16" i="4"/>
  <c r="M16" i="4"/>
  <c r="N16" i="4"/>
  <c r="O16" i="4"/>
  <c r="P16" i="4"/>
  <c r="C17" i="4"/>
  <c r="D17" i="4"/>
  <c r="E17" i="4"/>
  <c r="F17" i="4"/>
  <c r="G17" i="4"/>
  <c r="H17" i="4"/>
  <c r="I17" i="4"/>
  <c r="J17" i="4"/>
  <c r="K17" i="4"/>
  <c r="L17" i="4"/>
  <c r="M17" i="4"/>
  <c r="N17" i="4"/>
  <c r="O17" i="4"/>
  <c r="P17" i="4"/>
  <c r="C18" i="4"/>
  <c r="D18" i="4"/>
  <c r="E18" i="4"/>
  <c r="F18" i="4"/>
  <c r="G18" i="4"/>
  <c r="H18" i="4"/>
  <c r="I18" i="4"/>
  <c r="J18" i="4"/>
  <c r="K18" i="4"/>
  <c r="L18" i="4"/>
  <c r="M18" i="4"/>
  <c r="N18" i="4"/>
  <c r="O18" i="4"/>
  <c r="P18" i="4"/>
  <c r="C19" i="4"/>
  <c r="D19" i="4"/>
  <c r="E19" i="4"/>
  <c r="F19" i="4"/>
  <c r="G19" i="4"/>
  <c r="H19" i="4"/>
  <c r="I19" i="4"/>
  <c r="J19" i="4"/>
  <c r="K19" i="4"/>
  <c r="L19" i="4"/>
  <c r="M19" i="4"/>
  <c r="N19" i="4"/>
  <c r="O19" i="4"/>
  <c r="P19" i="4"/>
  <c r="C9" i="4"/>
  <c r="D9" i="4"/>
  <c r="E9" i="4"/>
  <c r="F9" i="4"/>
  <c r="G9" i="4"/>
  <c r="H9" i="4"/>
  <c r="I9" i="4"/>
  <c r="J9" i="4"/>
  <c r="K9" i="4"/>
  <c r="L9" i="4"/>
  <c r="M9" i="4"/>
  <c r="N9" i="4"/>
  <c r="O9" i="4"/>
  <c r="P9" i="4"/>
  <c r="C20" i="4"/>
  <c r="D20" i="4"/>
  <c r="E20" i="4"/>
  <c r="F20" i="4"/>
  <c r="G20" i="4"/>
  <c r="H20" i="4"/>
  <c r="I20" i="4"/>
  <c r="J20" i="4"/>
  <c r="K20" i="4"/>
  <c r="L20" i="4"/>
  <c r="M20" i="4"/>
  <c r="N20" i="4"/>
  <c r="O20" i="4"/>
  <c r="P20" i="4"/>
  <c r="C21" i="4"/>
  <c r="D21" i="4"/>
  <c r="E21" i="4"/>
  <c r="F21" i="4"/>
  <c r="G21" i="4"/>
  <c r="H21" i="4"/>
  <c r="I21" i="4"/>
  <c r="J21" i="4"/>
  <c r="K21" i="4"/>
  <c r="L21" i="4"/>
  <c r="M21" i="4"/>
  <c r="N21" i="4"/>
  <c r="O21" i="4"/>
  <c r="P21" i="4"/>
  <c r="C22" i="4"/>
  <c r="D22" i="4"/>
  <c r="E22" i="4"/>
  <c r="F22" i="4"/>
  <c r="G22" i="4"/>
  <c r="H22" i="4"/>
  <c r="I22" i="4"/>
  <c r="J22" i="4"/>
  <c r="K22" i="4"/>
  <c r="L22" i="4"/>
  <c r="M22" i="4"/>
  <c r="N22" i="4"/>
  <c r="O22" i="4"/>
  <c r="P22" i="4"/>
  <c r="C23" i="4"/>
  <c r="D23" i="4"/>
  <c r="E23" i="4"/>
  <c r="F23" i="4"/>
  <c r="G23" i="4"/>
  <c r="H23" i="4"/>
  <c r="I23" i="4"/>
  <c r="J23" i="4"/>
  <c r="K23" i="4"/>
  <c r="L23" i="4"/>
  <c r="M23" i="4"/>
  <c r="N23" i="4"/>
  <c r="O23" i="4"/>
  <c r="P23" i="4"/>
  <c r="C24" i="4"/>
  <c r="D24" i="4"/>
  <c r="E24" i="4"/>
  <c r="F24" i="4"/>
  <c r="G24" i="4"/>
  <c r="H24" i="4"/>
  <c r="I24" i="4"/>
  <c r="J24" i="4"/>
  <c r="K24" i="4"/>
  <c r="L24" i="4"/>
  <c r="M24" i="4"/>
  <c r="N24" i="4"/>
  <c r="O24" i="4"/>
  <c r="P24" i="4"/>
  <c r="C25" i="4"/>
  <c r="D25" i="4"/>
  <c r="E25" i="4"/>
  <c r="F25" i="4"/>
  <c r="G25" i="4"/>
  <c r="H25" i="4"/>
  <c r="I25" i="4"/>
  <c r="J25" i="4"/>
  <c r="K25" i="4"/>
  <c r="L25" i="4"/>
  <c r="M25" i="4"/>
  <c r="N25" i="4"/>
  <c r="O25" i="4"/>
  <c r="P25" i="4"/>
  <c r="C26" i="4"/>
  <c r="D26" i="4"/>
  <c r="E26" i="4"/>
  <c r="F26" i="4"/>
  <c r="G26" i="4"/>
  <c r="H26" i="4"/>
  <c r="I26" i="4"/>
  <c r="J26" i="4"/>
  <c r="K26" i="4"/>
  <c r="L26" i="4"/>
  <c r="M26" i="4"/>
  <c r="N26" i="4"/>
  <c r="O26" i="4"/>
  <c r="P26" i="4"/>
  <c r="C10" i="4"/>
  <c r="D10" i="4"/>
  <c r="E10" i="4"/>
  <c r="F10" i="4"/>
  <c r="H10" i="4"/>
  <c r="I10" i="4"/>
  <c r="J10" i="4"/>
  <c r="K10" i="4"/>
  <c r="L10" i="4"/>
  <c r="M10" i="4"/>
  <c r="N10" i="4"/>
  <c r="O10" i="4"/>
  <c r="P10" i="4"/>
  <c r="C27" i="4"/>
  <c r="D27" i="4"/>
  <c r="E27" i="4"/>
  <c r="F27" i="4"/>
  <c r="G27" i="4"/>
  <c r="H27" i="4"/>
  <c r="I27" i="4"/>
  <c r="J27" i="4"/>
  <c r="K27" i="4"/>
  <c r="L27" i="4"/>
  <c r="M27" i="4"/>
  <c r="N27" i="4"/>
  <c r="O27" i="4"/>
  <c r="P27" i="4"/>
  <c r="C28" i="4"/>
  <c r="D28" i="4"/>
  <c r="E28" i="4"/>
  <c r="F28" i="4"/>
  <c r="G28" i="4"/>
  <c r="H28" i="4"/>
  <c r="I28" i="4"/>
  <c r="J28" i="4"/>
  <c r="K28" i="4"/>
  <c r="L28" i="4"/>
  <c r="M28" i="4"/>
  <c r="N28" i="4"/>
  <c r="O28" i="4"/>
  <c r="P28" i="4"/>
  <c r="C29" i="4"/>
  <c r="D29" i="4"/>
  <c r="E29" i="4"/>
  <c r="F29" i="4"/>
  <c r="G29" i="4"/>
  <c r="H29" i="4"/>
  <c r="I29" i="4"/>
  <c r="J29" i="4"/>
  <c r="K29" i="4"/>
  <c r="L29" i="4"/>
  <c r="M29" i="4"/>
  <c r="N29" i="4"/>
  <c r="O29" i="4"/>
  <c r="P29" i="4"/>
  <c r="C30" i="4"/>
  <c r="D30" i="4"/>
  <c r="E30" i="4"/>
  <c r="F30" i="4"/>
  <c r="G30" i="4"/>
  <c r="H30" i="4"/>
  <c r="I30" i="4"/>
  <c r="J30" i="4"/>
  <c r="K30" i="4"/>
  <c r="L30" i="4"/>
  <c r="M30" i="4"/>
  <c r="N30" i="4"/>
  <c r="O30" i="4"/>
  <c r="P30" i="4"/>
  <c r="C31" i="4"/>
  <c r="D31" i="4"/>
  <c r="E31" i="4"/>
  <c r="F31" i="4"/>
  <c r="G31" i="4"/>
  <c r="H31" i="4"/>
  <c r="I31" i="4"/>
  <c r="J31" i="4"/>
  <c r="K31" i="4"/>
  <c r="L31" i="4"/>
  <c r="M31" i="4"/>
  <c r="N31" i="4"/>
  <c r="O31" i="4"/>
  <c r="P31" i="4"/>
  <c r="C32" i="4"/>
  <c r="D32" i="4"/>
  <c r="E32" i="4"/>
  <c r="F32" i="4"/>
  <c r="G32" i="4"/>
  <c r="H32" i="4"/>
  <c r="I32" i="4"/>
  <c r="J32" i="4"/>
  <c r="K32" i="4"/>
  <c r="L32" i="4"/>
  <c r="M32" i="4"/>
  <c r="N32" i="4"/>
  <c r="O32" i="4"/>
  <c r="P32" i="4"/>
  <c r="C33" i="4"/>
  <c r="D33" i="4"/>
  <c r="E33" i="4"/>
  <c r="F33" i="4"/>
  <c r="G33" i="4"/>
  <c r="H33" i="4"/>
  <c r="I33" i="4"/>
  <c r="J33" i="4"/>
  <c r="K33" i="4"/>
  <c r="L33" i="4"/>
  <c r="M33" i="4"/>
  <c r="N33" i="4"/>
  <c r="O33" i="4"/>
  <c r="P33" i="4"/>
  <c r="C34" i="4"/>
  <c r="D34" i="4"/>
  <c r="E34" i="4"/>
  <c r="F34" i="4"/>
  <c r="G34" i="4"/>
  <c r="H34" i="4"/>
  <c r="I34" i="4"/>
  <c r="J34" i="4"/>
  <c r="K34" i="4"/>
  <c r="L34" i="4"/>
  <c r="M34" i="4"/>
  <c r="N34" i="4"/>
  <c r="O34" i="4"/>
  <c r="P34" i="4"/>
  <c r="C35" i="4"/>
  <c r="D35" i="4"/>
  <c r="E35" i="4"/>
  <c r="F35" i="4"/>
  <c r="G35" i="4"/>
  <c r="H35" i="4"/>
  <c r="I35" i="4"/>
  <c r="J35" i="4"/>
  <c r="K35" i="4"/>
  <c r="L35" i="4"/>
  <c r="M35" i="4"/>
  <c r="N35" i="4"/>
  <c r="O35" i="4"/>
  <c r="P35" i="4"/>
  <c r="C36" i="4"/>
  <c r="D36" i="4"/>
  <c r="E36" i="4"/>
  <c r="F36" i="4"/>
  <c r="G36" i="4"/>
  <c r="H36" i="4"/>
  <c r="I36" i="4"/>
  <c r="J36" i="4"/>
  <c r="K36" i="4"/>
  <c r="L36" i="4"/>
  <c r="M36" i="4"/>
  <c r="N36" i="4"/>
  <c r="O36" i="4"/>
  <c r="P36" i="4"/>
  <c r="C37" i="4"/>
  <c r="D37" i="4"/>
  <c r="E37" i="4"/>
  <c r="F37" i="4"/>
  <c r="G37" i="4"/>
  <c r="H37" i="4"/>
  <c r="I37" i="4"/>
  <c r="J37" i="4"/>
  <c r="K37" i="4"/>
  <c r="L37" i="4"/>
  <c r="M37" i="4"/>
  <c r="N37" i="4"/>
  <c r="O37" i="4"/>
  <c r="P37" i="4"/>
  <c r="C38" i="4"/>
  <c r="D38" i="4"/>
  <c r="E38" i="4"/>
  <c r="F38" i="4"/>
  <c r="G38" i="4"/>
  <c r="H38" i="4"/>
  <c r="I38" i="4"/>
  <c r="J38" i="4"/>
  <c r="K38" i="4"/>
  <c r="L38" i="4"/>
  <c r="M38" i="4"/>
  <c r="N38" i="4"/>
  <c r="O38" i="4"/>
  <c r="P38" i="4"/>
  <c r="C39" i="4"/>
  <c r="D39" i="4"/>
  <c r="E39" i="4"/>
  <c r="F39" i="4"/>
  <c r="G39" i="4"/>
  <c r="H39" i="4"/>
  <c r="I39" i="4"/>
  <c r="J39" i="4"/>
  <c r="K39" i="4"/>
  <c r="L39" i="4"/>
  <c r="M39" i="4"/>
  <c r="N39" i="4"/>
  <c r="O39" i="4"/>
  <c r="P39" i="4"/>
  <c r="C40" i="4"/>
  <c r="D40" i="4"/>
  <c r="E40" i="4"/>
  <c r="F40" i="4"/>
  <c r="G40" i="4"/>
  <c r="H40" i="4"/>
  <c r="I40" i="4"/>
  <c r="J40" i="4"/>
  <c r="K40" i="4"/>
  <c r="L40" i="4"/>
  <c r="M40" i="4"/>
  <c r="N40" i="4"/>
  <c r="O40" i="4"/>
  <c r="P40" i="4"/>
  <c r="C41" i="4"/>
  <c r="D41" i="4"/>
  <c r="E41" i="4"/>
  <c r="F41" i="4"/>
  <c r="G41" i="4"/>
  <c r="H41" i="4"/>
  <c r="I41" i="4"/>
  <c r="J41" i="4"/>
  <c r="K41" i="4"/>
  <c r="L41" i="4"/>
  <c r="M41" i="4"/>
  <c r="N41" i="4"/>
  <c r="O41" i="4"/>
  <c r="P41" i="4"/>
  <c r="C42" i="4"/>
  <c r="D42" i="4"/>
  <c r="E42" i="4"/>
  <c r="F42" i="4"/>
  <c r="G42" i="4"/>
  <c r="H42" i="4"/>
  <c r="I42" i="4"/>
  <c r="J42" i="4"/>
  <c r="K42" i="4"/>
  <c r="L42" i="4"/>
  <c r="M42" i="4"/>
  <c r="N42" i="4"/>
  <c r="O42" i="4"/>
  <c r="P42" i="4"/>
  <c r="C43" i="4"/>
  <c r="D43" i="4"/>
  <c r="E43" i="4"/>
  <c r="F43" i="4"/>
  <c r="G43" i="4"/>
  <c r="H43" i="4"/>
  <c r="I43" i="4"/>
  <c r="J43" i="4"/>
  <c r="K43" i="4"/>
  <c r="L43" i="4"/>
  <c r="M43" i="4"/>
  <c r="N43" i="4"/>
  <c r="O43" i="4"/>
  <c r="P43" i="4"/>
  <c r="C44" i="4"/>
  <c r="D44" i="4"/>
  <c r="E44" i="4"/>
  <c r="F44" i="4"/>
  <c r="G44" i="4"/>
  <c r="H44" i="4"/>
  <c r="I44" i="4"/>
  <c r="J44" i="4"/>
  <c r="K44" i="4"/>
  <c r="L44" i="4"/>
  <c r="M44" i="4"/>
  <c r="N44" i="4"/>
  <c r="O44" i="4"/>
  <c r="P44" i="4"/>
  <c r="C45" i="4"/>
  <c r="D45" i="4"/>
  <c r="E45" i="4"/>
  <c r="F45" i="4"/>
  <c r="G45" i="4"/>
  <c r="H45" i="4"/>
  <c r="I45" i="4"/>
  <c r="J45" i="4"/>
  <c r="K45" i="4"/>
  <c r="L45" i="4"/>
  <c r="M45" i="4"/>
  <c r="N45" i="4"/>
  <c r="O45" i="4"/>
  <c r="P45" i="4"/>
  <c r="C46" i="4"/>
  <c r="D46" i="4"/>
  <c r="E46" i="4"/>
  <c r="F46" i="4"/>
  <c r="G46" i="4"/>
  <c r="H46" i="4"/>
  <c r="I46" i="4"/>
  <c r="J46" i="4"/>
  <c r="K46" i="4"/>
  <c r="L46" i="4"/>
  <c r="M46" i="4"/>
  <c r="N46" i="4"/>
  <c r="O46" i="4"/>
  <c r="P46" i="4"/>
  <c r="C47" i="4"/>
  <c r="D47" i="4"/>
  <c r="E47" i="4"/>
  <c r="F47" i="4"/>
  <c r="G47" i="4"/>
  <c r="H47" i="4"/>
  <c r="I47" i="4"/>
  <c r="J47" i="4"/>
  <c r="K47" i="4"/>
  <c r="L47" i="4"/>
  <c r="M47" i="4"/>
  <c r="N47" i="4"/>
  <c r="O47" i="4"/>
  <c r="P47" i="4"/>
  <c r="C48" i="4"/>
  <c r="D48" i="4"/>
  <c r="E48" i="4"/>
  <c r="F48" i="4"/>
  <c r="G48" i="4"/>
  <c r="H48" i="4"/>
  <c r="I48" i="4"/>
  <c r="J48" i="4"/>
  <c r="K48" i="4"/>
  <c r="L48" i="4"/>
  <c r="M48" i="4"/>
  <c r="N48" i="4"/>
  <c r="O48" i="4"/>
  <c r="P48" i="4"/>
  <c r="C49" i="4"/>
  <c r="D49" i="4"/>
  <c r="E49" i="4"/>
  <c r="F49" i="4"/>
  <c r="G49" i="4"/>
  <c r="H49" i="4"/>
  <c r="I49" i="4"/>
  <c r="J49" i="4"/>
  <c r="K49" i="4"/>
  <c r="L49" i="4"/>
  <c r="M49" i="4"/>
  <c r="N49" i="4"/>
  <c r="O49" i="4"/>
  <c r="P49" i="4"/>
  <c r="C50" i="4"/>
  <c r="D50" i="4"/>
  <c r="E50" i="4"/>
  <c r="F50" i="4"/>
  <c r="G50" i="4"/>
  <c r="H50" i="4"/>
  <c r="I50" i="4"/>
  <c r="J50" i="4"/>
  <c r="K50" i="4"/>
  <c r="L50" i="4"/>
  <c r="M50" i="4"/>
  <c r="N50" i="4"/>
  <c r="O50" i="4"/>
  <c r="P50" i="4"/>
  <c r="C51" i="4"/>
  <c r="D51" i="4"/>
  <c r="E51" i="4"/>
  <c r="F51" i="4"/>
  <c r="G51" i="4"/>
  <c r="H51" i="4"/>
  <c r="I51" i="4"/>
  <c r="J51" i="4"/>
  <c r="K51" i="4"/>
  <c r="L51" i="4"/>
  <c r="M51" i="4"/>
  <c r="N51" i="4"/>
  <c r="O51" i="4"/>
  <c r="P51" i="4"/>
  <c r="C52" i="4"/>
  <c r="D52" i="4"/>
  <c r="E52" i="4"/>
  <c r="F52" i="4"/>
  <c r="G52" i="4"/>
  <c r="H52" i="4"/>
  <c r="I52" i="4"/>
  <c r="J52" i="4"/>
  <c r="K52" i="4"/>
  <c r="L52" i="4"/>
  <c r="M52" i="4"/>
  <c r="N52" i="4"/>
  <c r="O52" i="4"/>
  <c r="P52" i="4"/>
  <c r="C53" i="4"/>
  <c r="D53" i="4"/>
  <c r="E53" i="4"/>
  <c r="F53" i="4"/>
  <c r="G53" i="4"/>
  <c r="H53" i="4"/>
  <c r="I53" i="4"/>
  <c r="J53" i="4"/>
  <c r="K53" i="4"/>
  <c r="L53" i="4"/>
  <c r="M53" i="4"/>
  <c r="N53" i="4"/>
  <c r="O53" i="4"/>
  <c r="P53" i="4"/>
  <c r="C54" i="4"/>
  <c r="D54" i="4"/>
  <c r="E54" i="4"/>
  <c r="F54" i="4"/>
  <c r="G54" i="4"/>
  <c r="H54" i="4"/>
  <c r="I54" i="4"/>
  <c r="J54" i="4"/>
  <c r="K54" i="4"/>
  <c r="L54" i="4"/>
  <c r="M54" i="4"/>
  <c r="N54" i="4"/>
  <c r="O54" i="4"/>
  <c r="P54" i="4"/>
  <c r="C55" i="4"/>
  <c r="D55" i="4"/>
  <c r="E55" i="4"/>
  <c r="F55" i="4"/>
  <c r="G55" i="4"/>
  <c r="H55" i="4"/>
  <c r="I55" i="4"/>
  <c r="J55" i="4"/>
  <c r="K55" i="4"/>
  <c r="L55" i="4"/>
  <c r="M55" i="4"/>
  <c r="N55" i="4"/>
  <c r="O55" i="4"/>
  <c r="P55" i="4"/>
  <c r="C56" i="4"/>
  <c r="D56" i="4"/>
  <c r="E56" i="4"/>
  <c r="F56" i="4"/>
  <c r="G56" i="4"/>
  <c r="H56" i="4"/>
  <c r="I56" i="4"/>
  <c r="J56" i="4"/>
  <c r="K56" i="4"/>
  <c r="L56" i="4"/>
  <c r="M56" i="4"/>
  <c r="N56" i="4"/>
  <c r="O56" i="4"/>
  <c r="P56" i="4"/>
  <c r="C57" i="4"/>
  <c r="D57" i="4"/>
  <c r="E57" i="4"/>
  <c r="F57" i="4"/>
  <c r="G57" i="4"/>
  <c r="H57" i="4"/>
  <c r="I57" i="4"/>
  <c r="J57" i="4"/>
  <c r="K57" i="4"/>
  <c r="L57" i="4"/>
  <c r="M57" i="4"/>
  <c r="N57" i="4"/>
  <c r="O57" i="4"/>
  <c r="P57" i="4"/>
  <c r="C58" i="4"/>
  <c r="D58" i="4"/>
  <c r="E58" i="4"/>
  <c r="F58" i="4"/>
  <c r="G58" i="4"/>
  <c r="H58" i="4"/>
  <c r="I58" i="4"/>
  <c r="J58" i="4"/>
  <c r="K58" i="4"/>
  <c r="L58" i="4"/>
  <c r="M58" i="4"/>
  <c r="N58" i="4"/>
  <c r="O58" i="4"/>
  <c r="P58" i="4"/>
  <c r="C59" i="4"/>
  <c r="D59" i="4"/>
  <c r="E59" i="4"/>
  <c r="F59" i="4"/>
  <c r="G59" i="4"/>
  <c r="H59" i="4"/>
  <c r="I59" i="4"/>
  <c r="J59" i="4"/>
  <c r="K59" i="4"/>
  <c r="L59" i="4"/>
  <c r="M59" i="4"/>
  <c r="N59" i="4"/>
  <c r="O59" i="4"/>
  <c r="P59" i="4"/>
  <c r="C60" i="4"/>
  <c r="D60" i="4"/>
  <c r="E60" i="4"/>
  <c r="F60" i="4"/>
  <c r="G60" i="4"/>
  <c r="H60" i="4"/>
  <c r="I60" i="4"/>
  <c r="J60" i="4"/>
  <c r="K60" i="4"/>
  <c r="L60" i="4"/>
  <c r="M60" i="4"/>
  <c r="N60" i="4"/>
  <c r="O60" i="4"/>
  <c r="P60" i="4"/>
  <c r="C61" i="4"/>
  <c r="D61" i="4"/>
  <c r="E61" i="4"/>
  <c r="F61" i="4"/>
  <c r="G61" i="4"/>
  <c r="H61" i="4"/>
  <c r="I61" i="4"/>
  <c r="J61" i="4"/>
  <c r="K61" i="4"/>
  <c r="L61" i="4"/>
  <c r="M61" i="4"/>
  <c r="N61" i="4"/>
  <c r="O61" i="4"/>
  <c r="P61" i="4"/>
  <c r="C62" i="4"/>
  <c r="D62" i="4"/>
  <c r="E62" i="4"/>
  <c r="F62" i="4"/>
  <c r="G62" i="4"/>
  <c r="H62" i="4"/>
  <c r="I62" i="4"/>
  <c r="J62" i="4"/>
  <c r="K62" i="4"/>
  <c r="L62" i="4"/>
  <c r="M62" i="4"/>
  <c r="N62" i="4"/>
  <c r="O62" i="4"/>
  <c r="P62" i="4"/>
  <c r="C63" i="4"/>
  <c r="D63" i="4"/>
  <c r="E63" i="4"/>
  <c r="F63" i="4"/>
  <c r="G63" i="4"/>
  <c r="H63" i="4"/>
  <c r="I63" i="4"/>
  <c r="J63" i="4"/>
  <c r="K63" i="4"/>
  <c r="L63" i="4"/>
  <c r="M63" i="4"/>
  <c r="N63" i="4"/>
  <c r="O63" i="4"/>
  <c r="P63" i="4"/>
  <c r="C64" i="4"/>
  <c r="D64" i="4"/>
  <c r="E64" i="4"/>
  <c r="F64" i="4"/>
  <c r="G64" i="4"/>
  <c r="H64" i="4"/>
  <c r="I64" i="4"/>
  <c r="J64" i="4"/>
  <c r="K64" i="4"/>
  <c r="L64" i="4"/>
  <c r="M64" i="4"/>
  <c r="N64" i="4"/>
  <c r="O64" i="4"/>
  <c r="P64" i="4"/>
  <c r="C65" i="4"/>
  <c r="D65" i="4"/>
  <c r="E65" i="4"/>
  <c r="F65" i="4"/>
  <c r="G65" i="4"/>
  <c r="H65" i="4"/>
  <c r="I65" i="4"/>
  <c r="J65" i="4"/>
  <c r="K65" i="4"/>
  <c r="L65" i="4"/>
  <c r="M65" i="4"/>
  <c r="N65" i="4"/>
  <c r="O65" i="4"/>
  <c r="P65" i="4"/>
  <c r="C66" i="4"/>
  <c r="D66" i="4"/>
  <c r="E66" i="4"/>
  <c r="F66" i="4"/>
  <c r="G66" i="4"/>
  <c r="H66" i="4"/>
  <c r="I66" i="4"/>
  <c r="J66" i="4"/>
  <c r="K66" i="4"/>
  <c r="L66" i="4"/>
  <c r="M66" i="4"/>
  <c r="N66" i="4"/>
  <c r="O66" i="4"/>
  <c r="P66" i="4"/>
  <c r="C67" i="4"/>
  <c r="D67" i="4"/>
  <c r="E67" i="4"/>
  <c r="F67" i="4"/>
  <c r="G67" i="4"/>
  <c r="H67" i="4"/>
  <c r="I67" i="4"/>
  <c r="J67" i="4"/>
  <c r="K67" i="4"/>
  <c r="L67" i="4"/>
  <c r="M67" i="4"/>
  <c r="N67" i="4"/>
  <c r="O67" i="4"/>
  <c r="P67" i="4"/>
  <c r="C68" i="4"/>
  <c r="D68" i="4"/>
  <c r="E68" i="4"/>
  <c r="F68" i="4"/>
  <c r="G68" i="4"/>
  <c r="H68" i="4"/>
  <c r="I68" i="4"/>
  <c r="J68" i="4"/>
  <c r="K68" i="4"/>
  <c r="L68" i="4"/>
  <c r="M68" i="4"/>
  <c r="N68" i="4"/>
  <c r="O68" i="4"/>
  <c r="P68" i="4"/>
  <c r="C69" i="4"/>
  <c r="D69" i="4"/>
  <c r="E69" i="4"/>
  <c r="F69" i="4"/>
  <c r="G69" i="4"/>
  <c r="H69" i="4"/>
  <c r="I69" i="4"/>
  <c r="J69" i="4"/>
  <c r="K69" i="4"/>
  <c r="L69" i="4"/>
  <c r="M69" i="4"/>
  <c r="N69" i="4"/>
  <c r="O69" i="4"/>
  <c r="P69" i="4"/>
  <c r="C70" i="4"/>
  <c r="D70" i="4"/>
  <c r="E70" i="4"/>
  <c r="F70" i="4"/>
  <c r="G70" i="4"/>
  <c r="H70" i="4"/>
  <c r="I70" i="4"/>
  <c r="J70" i="4"/>
  <c r="K70" i="4"/>
  <c r="L70" i="4"/>
  <c r="M70" i="4"/>
  <c r="N70" i="4"/>
  <c r="O70" i="4"/>
  <c r="P70" i="4"/>
  <c r="C71" i="4"/>
  <c r="D71" i="4"/>
  <c r="E71" i="4"/>
  <c r="F71" i="4"/>
  <c r="G71" i="4"/>
  <c r="H71" i="4"/>
  <c r="I71" i="4"/>
  <c r="J71" i="4"/>
  <c r="K71" i="4"/>
  <c r="L71" i="4"/>
  <c r="M71" i="4"/>
  <c r="N71" i="4"/>
  <c r="O71" i="4"/>
  <c r="P71" i="4"/>
  <c r="C72" i="4"/>
  <c r="D72" i="4"/>
  <c r="E72" i="4"/>
  <c r="F72" i="4"/>
  <c r="G72" i="4"/>
  <c r="H72" i="4"/>
  <c r="I72" i="4"/>
  <c r="J72" i="4"/>
  <c r="K72" i="4"/>
  <c r="L72" i="4"/>
  <c r="M72" i="4"/>
  <c r="N72" i="4"/>
  <c r="O72" i="4"/>
  <c r="P72" i="4"/>
  <c r="C73" i="4"/>
  <c r="D73" i="4"/>
  <c r="E73" i="4"/>
  <c r="F73" i="4"/>
  <c r="G73" i="4"/>
  <c r="H73" i="4"/>
  <c r="I73" i="4"/>
  <c r="J73" i="4"/>
  <c r="K73" i="4"/>
  <c r="L73" i="4"/>
  <c r="M73" i="4"/>
  <c r="N73" i="4"/>
  <c r="O73" i="4"/>
  <c r="P73" i="4"/>
  <c r="C74" i="4"/>
  <c r="D74" i="4"/>
  <c r="E74" i="4"/>
  <c r="F74" i="4"/>
  <c r="G74" i="4"/>
  <c r="H74" i="4"/>
  <c r="I74" i="4"/>
  <c r="J74" i="4"/>
  <c r="K74" i="4"/>
  <c r="L74" i="4"/>
  <c r="M74" i="4"/>
  <c r="N74" i="4"/>
  <c r="O74" i="4"/>
  <c r="P74" i="4"/>
  <c r="C75" i="4"/>
  <c r="D75" i="4"/>
  <c r="E75" i="4"/>
  <c r="F75" i="4"/>
  <c r="G75" i="4"/>
  <c r="H75" i="4"/>
  <c r="I75" i="4"/>
  <c r="J75" i="4"/>
  <c r="K75" i="4"/>
  <c r="L75" i="4"/>
  <c r="M75" i="4"/>
  <c r="N75" i="4"/>
  <c r="O75" i="4"/>
  <c r="P75" i="4"/>
  <c r="C76" i="4"/>
  <c r="D76" i="4"/>
  <c r="E76" i="4"/>
  <c r="F76" i="4"/>
  <c r="G76" i="4"/>
  <c r="H76" i="4"/>
  <c r="I76" i="4"/>
  <c r="J76" i="4"/>
  <c r="K76" i="4"/>
  <c r="L76" i="4"/>
  <c r="M76" i="4"/>
  <c r="N76" i="4"/>
  <c r="O76" i="4"/>
  <c r="P76" i="4"/>
  <c r="C77" i="4"/>
  <c r="D77" i="4"/>
  <c r="E77" i="4"/>
  <c r="F77" i="4"/>
  <c r="G77" i="4"/>
  <c r="H77" i="4"/>
  <c r="I77" i="4"/>
  <c r="J77" i="4"/>
  <c r="K77" i="4"/>
  <c r="L77" i="4"/>
  <c r="M77" i="4"/>
  <c r="N77" i="4"/>
  <c r="O77" i="4"/>
  <c r="P77" i="4"/>
  <c r="C78" i="4"/>
  <c r="D78" i="4"/>
  <c r="E78" i="4"/>
  <c r="F78" i="4"/>
  <c r="G78" i="4"/>
  <c r="H78" i="4"/>
  <c r="I78" i="4"/>
  <c r="J78" i="4"/>
  <c r="K78" i="4"/>
  <c r="L78" i="4"/>
  <c r="M78" i="4"/>
  <c r="N78" i="4"/>
  <c r="O78" i="4"/>
  <c r="P78" i="4"/>
  <c r="C79" i="4"/>
  <c r="D79" i="4"/>
  <c r="E79" i="4"/>
  <c r="F79" i="4"/>
  <c r="G79" i="4"/>
  <c r="H79" i="4"/>
  <c r="I79" i="4"/>
  <c r="J79" i="4"/>
  <c r="K79" i="4"/>
  <c r="L79" i="4"/>
  <c r="M79" i="4"/>
  <c r="N79" i="4"/>
  <c r="O79" i="4"/>
  <c r="P79" i="4"/>
  <c r="C80" i="4"/>
  <c r="D80" i="4"/>
  <c r="E80" i="4"/>
  <c r="F80" i="4"/>
  <c r="G80" i="4"/>
  <c r="H80" i="4"/>
  <c r="I80" i="4"/>
  <c r="J80" i="4"/>
  <c r="K80" i="4"/>
  <c r="L80" i="4"/>
  <c r="M80" i="4"/>
  <c r="N80" i="4"/>
  <c r="O80" i="4"/>
  <c r="P80" i="4"/>
  <c r="C81" i="4"/>
  <c r="D81" i="4"/>
  <c r="E81" i="4"/>
  <c r="F81" i="4"/>
  <c r="G81" i="4"/>
  <c r="H81" i="4"/>
  <c r="I81" i="4"/>
  <c r="J81" i="4"/>
  <c r="K81" i="4"/>
  <c r="L81" i="4"/>
  <c r="M81" i="4"/>
  <c r="N81" i="4"/>
  <c r="O81" i="4"/>
  <c r="P81" i="4"/>
  <c r="C82" i="4"/>
  <c r="D82" i="4"/>
  <c r="E82" i="4"/>
  <c r="F82" i="4"/>
  <c r="G82" i="4"/>
  <c r="H82" i="4"/>
  <c r="I82" i="4"/>
  <c r="J82" i="4"/>
  <c r="K82" i="4"/>
  <c r="L82" i="4"/>
  <c r="M82" i="4"/>
  <c r="N82" i="4"/>
  <c r="O82" i="4"/>
  <c r="P82" i="4"/>
  <c r="C83" i="4"/>
  <c r="D83" i="4"/>
  <c r="E83" i="4"/>
  <c r="F83" i="4"/>
  <c r="G83" i="4"/>
  <c r="H83" i="4"/>
  <c r="I83" i="4"/>
  <c r="J83" i="4"/>
  <c r="K83" i="4"/>
  <c r="L83" i="4"/>
  <c r="M83" i="4"/>
  <c r="N83" i="4"/>
  <c r="O83" i="4"/>
  <c r="P83" i="4"/>
  <c r="C84" i="4"/>
  <c r="D84" i="4"/>
  <c r="E84" i="4"/>
  <c r="F84" i="4"/>
  <c r="G84" i="4"/>
  <c r="H84" i="4"/>
  <c r="I84" i="4"/>
  <c r="J84" i="4"/>
  <c r="K84" i="4"/>
  <c r="L84" i="4"/>
  <c r="M84" i="4"/>
  <c r="N84" i="4"/>
  <c r="O84" i="4"/>
  <c r="P84" i="4"/>
  <c r="C85" i="4"/>
  <c r="D85" i="4"/>
  <c r="E85" i="4"/>
  <c r="F85" i="4"/>
  <c r="G85" i="4"/>
  <c r="H85" i="4"/>
  <c r="I85" i="4"/>
  <c r="J85" i="4"/>
  <c r="K85" i="4"/>
  <c r="L85" i="4"/>
  <c r="M85" i="4"/>
  <c r="N85" i="4"/>
  <c r="O85" i="4"/>
  <c r="P85" i="4"/>
  <c r="C86" i="4"/>
  <c r="D86" i="4"/>
  <c r="E86" i="4"/>
  <c r="F86" i="4"/>
  <c r="G86" i="4"/>
  <c r="H86" i="4"/>
  <c r="I86" i="4"/>
  <c r="J86" i="4"/>
  <c r="K86" i="4"/>
  <c r="L86" i="4"/>
  <c r="M86" i="4"/>
  <c r="N86" i="4"/>
  <c r="O86" i="4"/>
  <c r="P86" i="4"/>
  <c r="C87" i="4"/>
  <c r="D87" i="4"/>
  <c r="E87" i="4"/>
  <c r="F87" i="4"/>
  <c r="G87" i="4"/>
  <c r="H87" i="4"/>
  <c r="I87" i="4"/>
  <c r="J87" i="4"/>
  <c r="K87" i="4"/>
  <c r="L87" i="4"/>
  <c r="M87" i="4"/>
  <c r="N87" i="4"/>
  <c r="O87" i="4"/>
  <c r="P87" i="4"/>
  <c r="C88" i="4"/>
  <c r="D88" i="4"/>
  <c r="E88" i="4"/>
  <c r="F88" i="4"/>
  <c r="G88" i="4"/>
  <c r="H88" i="4"/>
  <c r="I88" i="4"/>
  <c r="J88" i="4"/>
  <c r="K88" i="4"/>
  <c r="L88" i="4"/>
  <c r="M88" i="4"/>
  <c r="N88" i="4"/>
  <c r="O88" i="4"/>
  <c r="P88" i="4"/>
  <c r="C89" i="4"/>
  <c r="D89" i="4"/>
  <c r="E89" i="4"/>
  <c r="F89" i="4"/>
  <c r="G89" i="4"/>
  <c r="H89" i="4"/>
  <c r="I89" i="4"/>
  <c r="J89" i="4"/>
  <c r="K89" i="4"/>
  <c r="L89" i="4"/>
  <c r="M89" i="4"/>
  <c r="N89" i="4"/>
  <c r="O89" i="4"/>
  <c r="P89" i="4"/>
  <c r="C90" i="4"/>
  <c r="D90" i="4"/>
  <c r="E90" i="4"/>
  <c r="F90" i="4"/>
  <c r="G90" i="4"/>
  <c r="H90" i="4"/>
  <c r="I90" i="4"/>
  <c r="J90" i="4"/>
  <c r="K90" i="4"/>
  <c r="L90" i="4"/>
  <c r="M90" i="4"/>
  <c r="N90" i="4"/>
  <c r="O90" i="4"/>
  <c r="P90" i="4"/>
  <c r="C91" i="4"/>
  <c r="D91" i="4"/>
  <c r="E91" i="4"/>
  <c r="F91" i="4"/>
  <c r="G91" i="4"/>
  <c r="H91" i="4"/>
  <c r="I91" i="4"/>
  <c r="J91" i="4"/>
  <c r="K91" i="4"/>
  <c r="L91" i="4"/>
  <c r="M91" i="4"/>
  <c r="N91" i="4"/>
  <c r="O91" i="4"/>
  <c r="P91" i="4"/>
  <c r="C92" i="4"/>
  <c r="D92" i="4"/>
  <c r="E92" i="4"/>
  <c r="F92" i="4"/>
  <c r="G92" i="4"/>
  <c r="H92" i="4"/>
  <c r="I92" i="4"/>
  <c r="J92" i="4"/>
  <c r="K92" i="4"/>
  <c r="L92" i="4"/>
  <c r="M92" i="4"/>
  <c r="N92" i="4"/>
  <c r="O92" i="4"/>
  <c r="P92" i="4"/>
  <c r="C93" i="4"/>
  <c r="D93" i="4"/>
  <c r="E93" i="4"/>
  <c r="F93" i="4"/>
  <c r="G93" i="4"/>
  <c r="H93" i="4"/>
  <c r="I93" i="4"/>
  <c r="J93" i="4"/>
  <c r="K93" i="4"/>
  <c r="L93" i="4"/>
  <c r="M93" i="4"/>
  <c r="N93" i="4"/>
  <c r="O93" i="4"/>
  <c r="P93" i="4"/>
  <c r="C94" i="4"/>
  <c r="D94" i="4"/>
  <c r="E94" i="4"/>
  <c r="F94" i="4"/>
  <c r="G94" i="4"/>
  <c r="H94" i="4"/>
  <c r="I94" i="4"/>
  <c r="J94" i="4"/>
  <c r="K94" i="4"/>
  <c r="L94" i="4"/>
  <c r="M94" i="4"/>
  <c r="N94" i="4"/>
  <c r="O94" i="4"/>
  <c r="P94" i="4"/>
  <c r="C95" i="4"/>
  <c r="D95" i="4"/>
  <c r="E95" i="4"/>
  <c r="F95" i="4"/>
  <c r="G95" i="4"/>
  <c r="H95" i="4"/>
  <c r="I95" i="4"/>
  <c r="J95" i="4"/>
  <c r="K95" i="4"/>
  <c r="L95" i="4"/>
  <c r="M95" i="4"/>
  <c r="N95" i="4"/>
  <c r="O95" i="4"/>
  <c r="P95" i="4"/>
  <c r="C96" i="4"/>
  <c r="D96" i="4"/>
  <c r="E96" i="4"/>
  <c r="F96" i="4"/>
  <c r="G96" i="4"/>
  <c r="H96" i="4"/>
  <c r="I96" i="4"/>
  <c r="J96" i="4"/>
  <c r="K96" i="4"/>
  <c r="L96" i="4"/>
  <c r="M96" i="4"/>
  <c r="N96" i="4"/>
  <c r="O96" i="4"/>
  <c r="P96" i="4"/>
  <c r="C97" i="4"/>
  <c r="D97" i="4"/>
  <c r="E97" i="4"/>
  <c r="F97" i="4"/>
  <c r="G97" i="4"/>
  <c r="H97" i="4"/>
  <c r="I97" i="4"/>
  <c r="J97" i="4"/>
  <c r="K97" i="4"/>
  <c r="L97" i="4"/>
  <c r="M97" i="4"/>
  <c r="N97" i="4"/>
  <c r="O97" i="4"/>
  <c r="P97" i="4"/>
  <c r="C98" i="4"/>
  <c r="D98" i="4"/>
  <c r="E98" i="4"/>
  <c r="F98" i="4"/>
  <c r="G98" i="4"/>
  <c r="H98" i="4"/>
  <c r="I98" i="4"/>
  <c r="J98" i="4"/>
  <c r="K98" i="4"/>
  <c r="L98" i="4"/>
  <c r="M98" i="4"/>
  <c r="N98" i="4"/>
  <c r="O98" i="4"/>
  <c r="P98" i="4"/>
  <c r="C99" i="4"/>
  <c r="D99" i="4"/>
  <c r="E99" i="4"/>
  <c r="F99" i="4"/>
  <c r="G99" i="4"/>
  <c r="H99" i="4"/>
  <c r="I99" i="4"/>
  <c r="J99" i="4"/>
  <c r="K99" i="4"/>
  <c r="L99" i="4"/>
  <c r="M99" i="4"/>
  <c r="N99" i="4"/>
  <c r="O99" i="4"/>
  <c r="P99" i="4"/>
  <c r="C100" i="4"/>
  <c r="D100" i="4"/>
  <c r="E100" i="4"/>
  <c r="F100" i="4"/>
  <c r="G100" i="4"/>
  <c r="H100" i="4"/>
  <c r="I100" i="4"/>
  <c r="J100" i="4"/>
  <c r="K100" i="4"/>
  <c r="L100" i="4"/>
  <c r="M100" i="4"/>
  <c r="N100" i="4"/>
  <c r="O100" i="4"/>
  <c r="P100" i="4"/>
  <c r="C101" i="4"/>
  <c r="D101" i="4"/>
  <c r="E101" i="4"/>
  <c r="F101" i="4"/>
  <c r="G101" i="4"/>
  <c r="H101" i="4"/>
  <c r="I101" i="4"/>
  <c r="J101" i="4"/>
  <c r="K101" i="4"/>
  <c r="L101" i="4"/>
  <c r="M101" i="4"/>
  <c r="N101" i="4"/>
  <c r="O101" i="4"/>
  <c r="P101" i="4"/>
  <c r="C102" i="4"/>
  <c r="D102" i="4"/>
  <c r="E102" i="4"/>
  <c r="F102" i="4"/>
  <c r="G102" i="4"/>
  <c r="H102" i="4"/>
  <c r="I102" i="4"/>
  <c r="J102" i="4"/>
  <c r="K102" i="4"/>
  <c r="L102" i="4"/>
  <c r="M102" i="4"/>
  <c r="N102" i="4"/>
  <c r="O102" i="4"/>
  <c r="P102" i="4"/>
  <c r="C103" i="4"/>
  <c r="D103" i="4"/>
  <c r="E103" i="4"/>
  <c r="F103" i="4"/>
  <c r="G103" i="4"/>
  <c r="H103" i="4"/>
  <c r="I103" i="4"/>
  <c r="J103" i="4"/>
  <c r="K103" i="4"/>
  <c r="L103" i="4"/>
  <c r="M103" i="4"/>
  <c r="N103" i="4"/>
  <c r="O103" i="4"/>
  <c r="P103" i="4"/>
  <c r="C104" i="4"/>
  <c r="D104" i="4"/>
  <c r="E104" i="4"/>
  <c r="F104" i="4"/>
  <c r="G104" i="4"/>
  <c r="H104" i="4"/>
  <c r="I104" i="4"/>
  <c r="J104" i="4"/>
  <c r="K104" i="4"/>
  <c r="L104" i="4"/>
  <c r="M104" i="4"/>
  <c r="N104" i="4"/>
  <c r="O104" i="4"/>
  <c r="P104" i="4"/>
  <c r="C105" i="4"/>
  <c r="D105" i="4"/>
  <c r="E105" i="4"/>
  <c r="F105" i="4"/>
  <c r="G105" i="4"/>
  <c r="H105" i="4"/>
  <c r="I105" i="4"/>
  <c r="J105" i="4"/>
  <c r="K105" i="4"/>
  <c r="L105" i="4"/>
  <c r="M105" i="4"/>
  <c r="N105" i="4"/>
  <c r="O105" i="4"/>
  <c r="P105" i="4"/>
  <c r="C106" i="4"/>
  <c r="D106" i="4"/>
  <c r="E106" i="4"/>
  <c r="F106" i="4"/>
  <c r="G106" i="4"/>
  <c r="H106" i="4"/>
  <c r="I106" i="4"/>
  <c r="J106" i="4"/>
  <c r="K106" i="4"/>
  <c r="L106" i="4"/>
  <c r="M106" i="4"/>
  <c r="N106" i="4"/>
  <c r="O106" i="4"/>
  <c r="P106" i="4"/>
  <c r="C107" i="4"/>
  <c r="D107" i="4"/>
  <c r="E107" i="4"/>
  <c r="F107" i="4"/>
  <c r="G107" i="4"/>
  <c r="H107" i="4"/>
  <c r="I107" i="4"/>
  <c r="J107" i="4"/>
  <c r="K107" i="4"/>
  <c r="L107" i="4"/>
  <c r="M107" i="4"/>
  <c r="N107" i="4"/>
  <c r="O107" i="4"/>
  <c r="P107" i="4"/>
  <c r="C108" i="4"/>
  <c r="D108" i="4"/>
  <c r="E108" i="4"/>
  <c r="F108" i="4"/>
  <c r="G108" i="4"/>
  <c r="H108" i="4"/>
  <c r="I108" i="4"/>
  <c r="J108" i="4"/>
  <c r="K108" i="4"/>
  <c r="L108" i="4"/>
  <c r="M108" i="4"/>
  <c r="N108" i="4"/>
  <c r="O108" i="4"/>
  <c r="P108" i="4"/>
  <c r="C109" i="4"/>
  <c r="D109" i="4"/>
  <c r="E109" i="4"/>
  <c r="F109" i="4"/>
  <c r="G109" i="4"/>
  <c r="H109" i="4"/>
  <c r="I109" i="4"/>
  <c r="J109" i="4"/>
  <c r="K109" i="4"/>
  <c r="L109" i="4"/>
  <c r="M109" i="4"/>
  <c r="N109" i="4"/>
  <c r="O109" i="4"/>
  <c r="P109" i="4"/>
  <c r="C110" i="4"/>
  <c r="D110" i="4"/>
  <c r="E110" i="4"/>
  <c r="F110" i="4"/>
  <c r="G110" i="4"/>
  <c r="H110" i="4"/>
  <c r="I110" i="4"/>
  <c r="J110" i="4"/>
  <c r="K110" i="4"/>
  <c r="L110" i="4"/>
  <c r="M110" i="4"/>
  <c r="N110" i="4"/>
  <c r="O110" i="4"/>
  <c r="P110" i="4"/>
  <c r="C111" i="4"/>
  <c r="D111" i="4"/>
  <c r="E111" i="4"/>
  <c r="F111" i="4"/>
  <c r="G111" i="4"/>
  <c r="H111" i="4"/>
  <c r="I111" i="4"/>
  <c r="J111" i="4"/>
  <c r="K111" i="4"/>
  <c r="L111" i="4"/>
  <c r="M111" i="4"/>
  <c r="N111" i="4"/>
  <c r="O111" i="4"/>
  <c r="P111" i="4"/>
  <c r="C112" i="4"/>
  <c r="D112" i="4"/>
  <c r="E112" i="4"/>
  <c r="F112" i="4"/>
  <c r="G112" i="4"/>
  <c r="H112" i="4"/>
  <c r="I112" i="4"/>
  <c r="J112" i="4"/>
  <c r="K112" i="4"/>
  <c r="L112" i="4"/>
  <c r="M112" i="4"/>
  <c r="N112" i="4"/>
  <c r="O112" i="4"/>
  <c r="P112" i="4"/>
  <c r="C113" i="4"/>
  <c r="D113" i="4"/>
  <c r="E113" i="4"/>
  <c r="F113" i="4"/>
  <c r="G113" i="4"/>
  <c r="H113" i="4"/>
  <c r="I113" i="4"/>
  <c r="J113" i="4"/>
  <c r="K113" i="4"/>
  <c r="L113" i="4"/>
  <c r="M113" i="4"/>
  <c r="N113" i="4"/>
  <c r="O113" i="4"/>
  <c r="P113" i="4"/>
  <c r="C114" i="4"/>
  <c r="D114" i="4"/>
  <c r="E114" i="4"/>
  <c r="F114" i="4"/>
  <c r="G114" i="4"/>
  <c r="H114" i="4"/>
  <c r="I114" i="4"/>
  <c r="J114" i="4"/>
  <c r="K114" i="4"/>
  <c r="L114" i="4"/>
  <c r="M114" i="4"/>
  <c r="N114" i="4"/>
  <c r="O114" i="4"/>
  <c r="P114" i="4"/>
  <c r="C115" i="4"/>
  <c r="D115" i="4"/>
  <c r="E115" i="4"/>
  <c r="F115" i="4"/>
  <c r="G115" i="4"/>
  <c r="H115" i="4"/>
  <c r="I115" i="4"/>
  <c r="J115" i="4"/>
  <c r="K115" i="4"/>
  <c r="L115" i="4"/>
  <c r="M115" i="4"/>
  <c r="N115" i="4"/>
  <c r="O115" i="4"/>
  <c r="P115" i="4"/>
  <c r="C116" i="4"/>
  <c r="D116" i="4"/>
  <c r="E116" i="4"/>
  <c r="F116" i="4"/>
  <c r="G116" i="4"/>
  <c r="H116" i="4"/>
  <c r="I116" i="4"/>
  <c r="J116" i="4"/>
  <c r="K116" i="4"/>
  <c r="L116" i="4"/>
  <c r="M116" i="4"/>
  <c r="N116" i="4"/>
  <c r="O116" i="4"/>
  <c r="P116" i="4"/>
  <c r="C117" i="4"/>
  <c r="D117" i="4"/>
  <c r="E117" i="4"/>
  <c r="F117" i="4"/>
  <c r="G117" i="4"/>
  <c r="H117" i="4"/>
  <c r="I117" i="4"/>
  <c r="J117" i="4"/>
  <c r="K117" i="4"/>
  <c r="L117" i="4"/>
  <c r="M117" i="4"/>
  <c r="N117" i="4"/>
  <c r="O117" i="4"/>
  <c r="P117" i="4"/>
  <c r="C118" i="4"/>
  <c r="D118" i="4"/>
  <c r="E118" i="4"/>
  <c r="F118" i="4"/>
  <c r="G118" i="4"/>
  <c r="H118" i="4"/>
  <c r="I118" i="4"/>
  <c r="J118" i="4"/>
  <c r="K118" i="4"/>
  <c r="L118" i="4"/>
  <c r="M118" i="4"/>
  <c r="N118" i="4"/>
  <c r="O118" i="4"/>
  <c r="P118" i="4"/>
  <c r="C119" i="4"/>
  <c r="D119" i="4"/>
  <c r="E119" i="4"/>
  <c r="F119" i="4"/>
  <c r="G119" i="4"/>
  <c r="H119" i="4"/>
  <c r="I119" i="4"/>
  <c r="J119" i="4"/>
  <c r="K119" i="4"/>
  <c r="L119" i="4"/>
  <c r="M119" i="4"/>
  <c r="N119" i="4"/>
  <c r="O119" i="4"/>
  <c r="P119" i="4"/>
  <c r="C120" i="4"/>
  <c r="D120" i="4"/>
  <c r="E120" i="4"/>
  <c r="F120" i="4"/>
  <c r="G120" i="4"/>
  <c r="H120" i="4"/>
  <c r="I120" i="4"/>
  <c r="J120" i="4"/>
  <c r="K120" i="4"/>
  <c r="L120" i="4"/>
  <c r="M120" i="4"/>
  <c r="N120" i="4"/>
  <c r="O120" i="4"/>
  <c r="P120" i="4"/>
  <c r="C121" i="4"/>
  <c r="D121" i="4"/>
  <c r="E121" i="4"/>
  <c r="F121" i="4"/>
  <c r="G121" i="4"/>
  <c r="H121" i="4"/>
  <c r="I121" i="4"/>
  <c r="J121" i="4"/>
  <c r="K121" i="4"/>
  <c r="L121" i="4"/>
  <c r="M121" i="4"/>
  <c r="N121" i="4"/>
  <c r="O121" i="4"/>
  <c r="P121" i="4"/>
  <c r="C122" i="4"/>
  <c r="D122" i="4"/>
  <c r="E122" i="4"/>
  <c r="F122" i="4"/>
  <c r="G122" i="4"/>
  <c r="H122" i="4"/>
  <c r="I122" i="4"/>
  <c r="J122" i="4"/>
  <c r="K122" i="4"/>
  <c r="L122" i="4"/>
  <c r="M122" i="4"/>
  <c r="N122" i="4"/>
  <c r="O122" i="4"/>
  <c r="P122" i="4"/>
  <c r="C123" i="4"/>
  <c r="D123" i="4"/>
  <c r="E123" i="4"/>
  <c r="F123" i="4"/>
  <c r="G123" i="4"/>
  <c r="H123" i="4"/>
  <c r="I123" i="4"/>
  <c r="J123" i="4"/>
  <c r="K123" i="4"/>
  <c r="L123" i="4"/>
  <c r="M123" i="4"/>
  <c r="N123" i="4"/>
  <c r="O123" i="4"/>
  <c r="P123" i="4"/>
  <c r="C124" i="4"/>
  <c r="D124" i="4"/>
  <c r="E124" i="4"/>
  <c r="F124" i="4"/>
  <c r="G124" i="4"/>
  <c r="H124" i="4"/>
  <c r="I124" i="4"/>
  <c r="J124" i="4"/>
  <c r="K124" i="4"/>
  <c r="L124" i="4"/>
  <c r="M124" i="4"/>
  <c r="N124" i="4"/>
  <c r="O124" i="4"/>
  <c r="P124" i="4"/>
  <c r="C125" i="4"/>
  <c r="D125" i="4"/>
  <c r="E125" i="4"/>
  <c r="F125" i="4"/>
  <c r="G125" i="4"/>
  <c r="H125" i="4"/>
  <c r="I125" i="4"/>
  <c r="J125" i="4"/>
  <c r="K125" i="4"/>
  <c r="L125" i="4"/>
  <c r="M125" i="4"/>
  <c r="N125" i="4"/>
  <c r="O125" i="4"/>
  <c r="P125" i="4"/>
  <c r="C126" i="4"/>
  <c r="D126" i="4"/>
  <c r="E126" i="4"/>
  <c r="F126" i="4"/>
  <c r="G126" i="4"/>
  <c r="H126" i="4"/>
  <c r="I126" i="4"/>
  <c r="J126" i="4"/>
  <c r="K126" i="4"/>
  <c r="L126" i="4"/>
  <c r="M126" i="4"/>
  <c r="N126" i="4"/>
  <c r="O126" i="4"/>
  <c r="P126" i="4"/>
  <c r="C127" i="4"/>
  <c r="D127" i="4"/>
  <c r="E127" i="4"/>
  <c r="F127" i="4"/>
  <c r="G127" i="4"/>
  <c r="H127" i="4"/>
  <c r="I127" i="4"/>
  <c r="J127" i="4"/>
  <c r="K127" i="4"/>
  <c r="L127" i="4"/>
  <c r="M127" i="4"/>
  <c r="N127" i="4"/>
  <c r="O127" i="4"/>
  <c r="P127" i="4"/>
  <c r="C128" i="4"/>
  <c r="D128" i="4"/>
  <c r="E128" i="4"/>
  <c r="F128" i="4"/>
  <c r="G128" i="4"/>
  <c r="H128" i="4"/>
  <c r="I128" i="4"/>
  <c r="J128" i="4"/>
  <c r="K128" i="4"/>
  <c r="L128" i="4"/>
  <c r="M128" i="4"/>
  <c r="N128" i="4"/>
  <c r="O128" i="4"/>
  <c r="P128" i="4"/>
  <c r="C129" i="4"/>
  <c r="D129" i="4"/>
  <c r="E129" i="4"/>
  <c r="F129" i="4"/>
  <c r="G129" i="4"/>
  <c r="H129" i="4"/>
  <c r="I129" i="4"/>
  <c r="J129" i="4"/>
  <c r="K129" i="4"/>
  <c r="L129" i="4"/>
  <c r="M129" i="4"/>
  <c r="N129" i="4"/>
  <c r="O129" i="4"/>
  <c r="P129" i="4"/>
  <c r="C130" i="4"/>
  <c r="D130" i="4"/>
  <c r="E130" i="4"/>
  <c r="F130" i="4"/>
  <c r="G130" i="4"/>
  <c r="H130" i="4"/>
  <c r="I130" i="4"/>
  <c r="J130" i="4"/>
  <c r="K130" i="4"/>
  <c r="L130" i="4"/>
  <c r="M130" i="4"/>
  <c r="N130" i="4"/>
  <c r="O130" i="4"/>
  <c r="P130" i="4"/>
  <c r="C131" i="4"/>
  <c r="D131" i="4"/>
  <c r="E131" i="4"/>
  <c r="F131" i="4"/>
  <c r="G131" i="4"/>
  <c r="H131" i="4"/>
  <c r="I131" i="4"/>
  <c r="J131" i="4"/>
  <c r="K131" i="4"/>
  <c r="L131" i="4"/>
  <c r="M131" i="4"/>
  <c r="N131" i="4"/>
  <c r="O131" i="4"/>
  <c r="P131" i="4"/>
  <c r="C132" i="4"/>
  <c r="D132" i="4"/>
  <c r="E132" i="4"/>
  <c r="F132" i="4"/>
  <c r="G132" i="4"/>
  <c r="H132" i="4"/>
  <c r="I132" i="4"/>
  <c r="J132" i="4"/>
  <c r="K132" i="4"/>
  <c r="L132" i="4"/>
  <c r="M132" i="4"/>
  <c r="N132" i="4"/>
  <c r="O132" i="4"/>
  <c r="P132" i="4"/>
  <c r="C133" i="4"/>
  <c r="D133" i="4"/>
  <c r="E133" i="4"/>
  <c r="F133" i="4"/>
  <c r="G133" i="4"/>
  <c r="H133" i="4"/>
  <c r="I133" i="4"/>
  <c r="J133" i="4"/>
  <c r="K133" i="4"/>
  <c r="L133" i="4"/>
  <c r="M133" i="4"/>
  <c r="N133" i="4"/>
  <c r="O133" i="4"/>
  <c r="P133" i="4"/>
  <c r="C134" i="4"/>
  <c r="D134" i="4"/>
  <c r="E134" i="4"/>
  <c r="F134" i="4"/>
  <c r="G134" i="4"/>
  <c r="H134" i="4"/>
  <c r="I134" i="4"/>
  <c r="J134" i="4"/>
  <c r="K134" i="4"/>
  <c r="L134" i="4"/>
  <c r="M134" i="4"/>
  <c r="N134" i="4"/>
  <c r="O134" i="4"/>
  <c r="P134" i="4"/>
  <c r="C135" i="4"/>
  <c r="D135" i="4"/>
  <c r="E135" i="4"/>
  <c r="F135" i="4"/>
  <c r="G135" i="4"/>
  <c r="H135" i="4"/>
  <c r="I135" i="4"/>
  <c r="J135" i="4"/>
  <c r="K135" i="4"/>
  <c r="L135" i="4"/>
  <c r="M135" i="4"/>
  <c r="N135" i="4"/>
  <c r="O135" i="4"/>
  <c r="P135" i="4"/>
  <c r="C136" i="4"/>
  <c r="D136" i="4"/>
  <c r="E136" i="4"/>
  <c r="F136" i="4"/>
  <c r="G136" i="4"/>
  <c r="H136" i="4"/>
  <c r="I136" i="4"/>
  <c r="J136" i="4"/>
  <c r="K136" i="4"/>
  <c r="L136" i="4"/>
  <c r="M136" i="4"/>
  <c r="N136" i="4"/>
  <c r="O136" i="4"/>
  <c r="P136" i="4"/>
  <c r="C137" i="4"/>
  <c r="D137" i="4"/>
  <c r="E137" i="4"/>
  <c r="F137" i="4"/>
  <c r="G137" i="4"/>
  <c r="H137" i="4"/>
  <c r="I137" i="4"/>
  <c r="J137" i="4"/>
  <c r="K137" i="4"/>
  <c r="L137" i="4"/>
  <c r="M137" i="4"/>
  <c r="N137" i="4"/>
  <c r="O137" i="4"/>
  <c r="P137" i="4"/>
  <c r="C138" i="4"/>
  <c r="D138" i="4"/>
  <c r="E138" i="4"/>
  <c r="F138" i="4"/>
  <c r="G138" i="4"/>
  <c r="H138" i="4"/>
  <c r="I138" i="4"/>
  <c r="J138" i="4"/>
  <c r="K138" i="4"/>
  <c r="L138" i="4"/>
  <c r="M138" i="4"/>
  <c r="N138" i="4"/>
  <c r="O138" i="4"/>
  <c r="P138" i="4"/>
  <c r="C139" i="4"/>
  <c r="D139" i="4"/>
  <c r="E139" i="4"/>
  <c r="F139" i="4"/>
  <c r="G139" i="4"/>
  <c r="H139" i="4"/>
  <c r="I139" i="4"/>
  <c r="J139" i="4"/>
  <c r="K139" i="4"/>
  <c r="L139" i="4"/>
  <c r="M139" i="4"/>
  <c r="N139" i="4"/>
  <c r="O139" i="4"/>
  <c r="P139" i="4"/>
  <c r="C140" i="4"/>
  <c r="D140" i="4"/>
  <c r="E140" i="4"/>
  <c r="F140" i="4"/>
  <c r="G140" i="4"/>
  <c r="H140" i="4"/>
  <c r="I140" i="4"/>
  <c r="J140" i="4"/>
  <c r="K140" i="4"/>
  <c r="L140" i="4"/>
  <c r="M140" i="4"/>
  <c r="N140" i="4"/>
  <c r="O140" i="4"/>
  <c r="P140" i="4"/>
  <c r="C141" i="4"/>
  <c r="D141" i="4"/>
  <c r="E141" i="4"/>
  <c r="F141" i="4"/>
  <c r="G141" i="4"/>
  <c r="H141" i="4"/>
  <c r="I141" i="4"/>
  <c r="J141" i="4"/>
  <c r="K141" i="4"/>
  <c r="L141" i="4"/>
  <c r="M141" i="4"/>
  <c r="N141" i="4"/>
  <c r="O141" i="4"/>
  <c r="P141" i="4"/>
  <c r="C142" i="4"/>
  <c r="D142" i="4"/>
  <c r="E142" i="4"/>
  <c r="F142" i="4"/>
  <c r="G142" i="4"/>
  <c r="H142" i="4"/>
  <c r="I142" i="4"/>
  <c r="J142" i="4"/>
  <c r="K142" i="4"/>
  <c r="L142" i="4"/>
  <c r="M142" i="4"/>
  <c r="N142" i="4"/>
  <c r="O142" i="4"/>
  <c r="P142" i="4"/>
  <c r="C143" i="4"/>
  <c r="D143" i="4"/>
  <c r="E143" i="4"/>
  <c r="F143" i="4"/>
  <c r="G143" i="4"/>
  <c r="H143" i="4"/>
  <c r="I143" i="4"/>
  <c r="J143" i="4"/>
  <c r="K143" i="4"/>
  <c r="L143" i="4"/>
  <c r="M143" i="4"/>
  <c r="N143" i="4"/>
  <c r="O143" i="4"/>
  <c r="P143" i="4"/>
  <c r="C144" i="4"/>
  <c r="D144" i="4"/>
  <c r="E144" i="4"/>
  <c r="F144" i="4"/>
  <c r="G144" i="4"/>
  <c r="H144" i="4"/>
  <c r="I144" i="4"/>
  <c r="J144" i="4"/>
  <c r="K144" i="4"/>
  <c r="L144" i="4"/>
  <c r="M144" i="4"/>
  <c r="N144" i="4"/>
  <c r="O144" i="4"/>
  <c r="P144" i="4"/>
  <c r="C145" i="4"/>
  <c r="D145" i="4"/>
  <c r="E145" i="4"/>
  <c r="F145" i="4"/>
  <c r="G145" i="4"/>
  <c r="H145" i="4"/>
  <c r="I145" i="4"/>
  <c r="J145" i="4"/>
  <c r="K145" i="4"/>
  <c r="L145" i="4"/>
  <c r="M145" i="4"/>
  <c r="N145" i="4"/>
  <c r="O145" i="4"/>
  <c r="P145" i="4"/>
  <c r="C146" i="4"/>
  <c r="D146" i="4"/>
  <c r="E146" i="4"/>
  <c r="F146" i="4"/>
  <c r="G146" i="4"/>
  <c r="H146" i="4"/>
  <c r="I146" i="4"/>
  <c r="J146" i="4"/>
  <c r="K146" i="4"/>
  <c r="L146" i="4"/>
  <c r="M146" i="4"/>
  <c r="N146" i="4"/>
  <c r="O146" i="4"/>
  <c r="P146" i="4"/>
  <c r="C147" i="4"/>
  <c r="D147" i="4"/>
  <c r="E147" i="4"/>
  <c r="F147" i="4"/>
  <c r="G147" i="4"/>
  <c r="H147" i="4"/>
  <c r="I147" i="4"/>
  <c r="J147" i="4"/>
  <c r="K147" i="4"/>
  <c r="L147" i="4"/>
  <c r="M147" i="4"/>
  <c r="N147" i="4"/>
  <c r="O147" i="4"/>
  <c r="P147" i="4"/>
  <c r="C148" i="4"/>
  <c r="D148" i="4"/>
  <c r="E148" i="4"/>
  <c r="F148" i="4"/>
  <c r="G148" i="4"/>
  <c r="H148" i="4"/>
  <c r="I148" i="4"/>
  <c r="J148" i="4"/>
  <c r="K148" i="4"/>
  <c r="L148" i="4"/>
  <c r="M148" i="4"/>
  <c r="N148" i="4"/>
  <c r="O148" i="4"/>
  <c r="P148" i="4"/>
  <c r="C149" i="4"/>
  <c r="D149" i="4"/>
  <c r="E149" i="4"/>
  <c r="F149" i="4"/>
  <c r="G149" i="4"/>
  <c r="H149" i="4"/>
  <c r="I149" i="4"/>
  <c r="J149" i="4"/>
  <c r="K149" i="4"/>
  <c r="L149" i="4"/>
  <c r="M149" i="4"/>
  <c r="N149" i="4"/>
  <c r="O149" i="4"/>
  <c r="P149" i="4"/>
  <c r="C150" i="4"/>
  <c r="D150" i="4"/>
  <c r="E150" i="4"/>
  <c r="F150" i="4"/>
  <c r="G150" i="4"/>
  <c r="H150" i="4"/>
  <c r="I150" i="4"/>
  <c r="J150" i="4"/>
  <c r="K150" i="4"/>
  <c r="L150" i="4"/>
  <c r="M150" i="4"/>
  <c r="N150" i="4"/>
  <c r="O150" i="4"/>
  <c r="P150" i="4"/>
  <c r="C151" i="4"/>
  <c r="D151" i="4"/>
  <c r="E151" i="4"/>
  <c r="F151" i="4"/>
  <c r="G151" i="4"/>
  <c r="H151" i="4"/>
  <c r="I151" i="4"/>
  <c r="J151" i="4"/>
  <c r="K151" i="4"/>
  <c r="L151" i="4"/>
  <c r="M151" i="4"/>
  <c r="N151" i="4"/>
  <c r="O151" i="4"/>
  <c r="P151" i="4"/>
  <c r="C152" i="4"/>
  <c r="D152" i="4"/>
  <c r="E152" i="4"/>
  <c r="F152" i="4"/>
  <c r="G152" i="4"/>
  <c r="H152" i="4"/>
  <c r="I152" i="4"/>
  <c r="J152" i="4"/>
  <c r="K152" i="4"/>
  <c r="L152" i="4"/>
  <c r="M152" i="4"/>
  <c r="N152" i="4"/>
  <c r="O152" i="4"/>
  <c r="P152" i="4"/>
  <c r="C153" i="4"/>
  <c r="D153" i="4"/>
  <c r="E153" i="4"/>
  <c r="F153" i="4"/>
  <c r="G153" i="4"/>
  <c r="H153" i="4"/>
  <c r="I153" i="4"/>
  <c r="J153" i="4"/>
  <c r="K153" i="4"/>
  <c r="L153" i="4"/>
  <c r="M153" i="4"/>
  <c r="N153" i="4"/>
  <c r="O153" i="4"/>
  <c r="P153" i="4"/>
  <c r="C154" i="4"/>
  <c r="D154" i="4"/>
  <c r="E154" i="4"/>
  <c r="F154" i="4"/>
  <c r="G154" i="4"/>
  <c r="H154" i="4"/>
  <c r="I154" i="4"/>
  <c r="J154" i="4"/>
  <c r="K154" i="4"/>
  <c r="L154" i="4"/>
  <c r="M154" i="4"/>
  <c r="N154" i="4"/>
  <c r="O154" i="4"/>
  <c r="P154" i="4"/>
  <c r="C155" i="4"/>
  <c r="D155" i="4"/>
  <c r="E155" i="4"/>
  <c r="F155" i="4"/>
  <c r="G155" i="4"/>
  <c r="H155" i="4"/>
  <c r="I155" i="4"/>
  <c r="J155" i="4"/>
  <c r="K155" i="4"/>
  <c r="L155" i="4"/>
  <c r="M155" i="4"/>
  <c r="N155" i="4"/>
  <c r="O155" i="4"/>
  <c r="P155" i="4"/>
  <c r="C156" i="4"/>
  <c r="D156" i="4"/>
  <c r="E156" i="4"/>
  <c r="F156" i="4"/>
  <c r="G156" i="4"/>
  <c r="H156" i="4"/>
  <c r="I156" i="4"/>
  <c r="J156" i="4"/>
  <c r="K156" i="4"/>
  <c r="L156" i="4"/>
  <c r="M156" i="4"/>
  <c r="N156" i="4"/>
  <c r="O156" i="4"/>
  <c r="P156" i="4"/>
  <c r="C157" i="4"/>
  <c r="D157" i="4"/>
  <c r="E157" i="4"/>
  <c r="F157" i="4"/>
  <c r="G157" i="4"/>
  <c r="H157" i="4"/>
  <c r="I157" i="4"/>
  <c r="J157" i="4"/>
  <c r="K157" i="4"/>
  <c r="L157" i="4"/>
  <c r="M157" i="4"/>
  <c r="N157" i="4"/>
  <c r="O157" i="4"/>
  <c r="P157" i="4"/>
  <c r="C158" i="4"/>
  <c r="D158" i="4"/>
  <c r="E158" i="4"/>
  <c r="F158" i="4"/>
  <c r="G158" i="4"/>
  <c r="H158" i="4"/>
  <c r="I158" i="4"/>
  <c r="J158" i="4"/>
  <c r="K158" i="4"/>
  <c r="L158" i="4"/>
  <c r="M158" i="4"/>
  <c r="N158" i="4"/>
  <c r="O158" i="4"/>
  <c r="P158" i="4"/>
  <c r="C159" i="4"/>
  <c r="D159" i="4"/>
  <c r="E159" i="4"/>
  <c r="F159" i="4"/>
  <c r="G159" i="4"/>
  <c r="H159" i="4"/>
  <c r="I159" i="4"/>
  <c r="J159" i="4"/>
  <c r="K159" i="4"/>
  <c r="L159" i="4"/>
  <c r="M159" i="4"/>
  <c r="N159" i="4"/>
  <c r="O159" i="4"/>
  <c r="P159" i="4"/>
  <c r="C160" i="4"/>
  <c r="D160" i="4"/>
  <c r="E160" i="4"/>
  <c r="F160" i="4"/>
  <c r="G160" i="4"/>
  <c r="H160" i="4"/>
  <c r="I160" i="4"/>
  <c r="J160" i="4"/>
  <c r="K160" i="4"/>
  <c r="L160" i="4"/>
  <c r="M160" i="4"/>
  <c r="N160" i="4"/>
  <c r="O160" i="4"/>
  <c r="P160" i="4"/>
  <c r="C161" i="4"/>
  <c r="D161" i="4"/>
  <c r="E161" i="4"/>
  <c r="F161" i="4"/>
  <c r="G161" i="4"/>
  <c r="H161" i="4"/>
  <c r="I161" i="4"/>
  <c r="J161" i="4"/>
  <c r="K161" i="4"/>
  <c r="L161" i="4"/>
  <c r="M161" i="4"/>
  <c r="N161" i="4"/>
  <c r="O161" i="4"/>
  <c r="P161" i="4"/>
  <c r="C162" i="4"/>
  <c r="D162" i="4"/>
  <c r="E162" i="4"/>
  <c r="F162" i="4"/>
  <c r="G162" i="4"/>
  <c r="H162" i="4"/>
  <c r="I162" i="4"/>
  <c r="J162" i="4"/>
  <c r="K162" i="4"/>
  <c r="L162" i="4"/>
  <c r="M162" i="4"/>
  <c r="N162" i="4"/>
  <c r="O162" i="4"/>
  <c r="P162" i="4"/>
  <c r="C163" i="4"/>
  <c r="D163" i="4"/>
  <c r="E163" i="4"/>
  <c r="F163" i="4"/>
  <c r="G163" i="4"/>
  <c r="H163" i="4"/>
  <c r="I163" i="4"/>
  <c r="J163" i="4"/>
  <c r="K163" i="4"/>
  <c r="L163" i="4"/>
  <c r="M163" i="4"/>
  <c r="N163" i="4"/>
  <c r="O163" i="4"/>
  <c r="P163" i="4"/>
  <c r="C164" i="4"/>
  <c r="D164" i="4"/>
  <c r="E164" i="4"/>
  <c r="F164" i="4"/>
  <c r="G164" i="4"/>
  <c r="H164" i="4"/>
  <c r="I164" i="4"/>
  <c r="J164" i="4"/>
  <c r="K164" i="4"/>
  <c r="L164" i="4"/>
  <c r="M164" i="4"/>
  <c r="N164" i="4"/>
  <c r="O164" i="4"/>
  <c r="P164" i="4"/>
  <c r="C165" i="4"/>
  <c r="D165" i="4"/>
  <c r="E165" i="4"/>
  <c r="F165" i="4"/>
  <c r="G165" i="4"/>
  <c r="H165" i="4"/>
  <c r="I165" i="4"/>
  <c r="J165" i="4"/>
  <c r="K165" i="4"/>
  <c r="L165" i="4"/>
  <c r="M165" i="4"/>
  <c r="N165" i="4"/>
  <c r="O165" i="4"/>
  <c r="P165" i="4"/>
  <c r="C166" i="4"/>
  <c r="D166" i="4"/>
  <c r="E166" i="4"/>
  <c r="F166" i="4"/>
  <c r="G166" i="4"/>
  <c r="H166" i="4"/>
  <c r="I166" i="4"/>
  <c r="J166" i="4"/>
  <c r="K166" i="4"/>
  <c r="L166" i="4"/>
  <c r="M166" i="4"/>
  <c r="N166" i="4"/>
  <c r="O166" i="4"/>
  <c r="P166" i="4"/>
  <c r="C167" i="4"/>
  <c r="D167" i="4"/>
  <c r="E167" i="4"/>
  <c r="F167" i="4"/>
  <c r="G167" i="4"/>
  <c r="H167" i="4"/>
  <c r="I167" i="4"/>
  <c r="J167" i="4"/>
  <c r="K167" i="4"/>
  <c r="L167" i="4"/>
  <c r="M167" i="4"/>
  <c r="N167" i="4"/>
  <c r="O167" i="4"/>
  <c r="P167" i="4"/>
  <c r="C168" i="4"/>
  <c r="D168" i="4"/>
  <c r="E168" i="4"/>
  <c r="F168" i="4"/>
  <c r="G168" i="4"/>
  <c r="H168" i="4"/>
  <c r="I168" i="4"/>
  <c r="J168" i="4"/>
  <c r="K168" i="4"/>
  <c r="L168" i="4"/>
  <c r="M168" i="4"/>
  <c r="N168" i="4"/>
  <c r="O168" i="4"/>
  <c r="P168" i="4"/>
  <c r="C169" i="4"/>
  <c r="D169" i="4"/>
  <c r="E169" i="4"/>
  <c r="F169" i="4"/>
  <c r="G169" i="4"/>
  <c r="H169" i="4"/>
  <c r="I169" i="4"/>
  <c r="J169" i="4"/>
  <c r="K169" i="4"/>
  <c r="L169" i="4"/>
  <c r="M169" i="4"/>
  <c r="N169" i="4"/>
  <c r="O169" i="4"/>
  <c r="P169" i="4"/>
  <c r="C170" i="4"/>
  <c r="D170" i="4"/>
  <c r="E170" i="4"/>
  <c r="F170" i="4"/>
  <c r="G170" i="4"/>
  <c r="H170" i="4"/>
  <c r="I170" i="4"/>
  <c r="J170" i="4"/>
  <c r="K170" i="4"/>
  <c r="L170" i="4"/>
  <c r="M170" i="4"/>
  <c r="N170" i="4"/>
  <c r="O170" i="4"/>
  <c r="P170" i="4"/>
  <c r="C171" i="4"/>
  <c r="D171" i="4"/>
  <c r="E171" i="4"/>
  <c r="F171" i="4"/>
  <c r="G171" i="4"/>
  <c r="H171" i="4"/>
  <c r="I171" i="4"/>
  <c r="J171" i="4"/>
  <c r="K171" i="4"/>
  <c r="L171" i="4"/>
  <c r="M171" i="4"/>
  <c r="N171" i="4"/>
  <c r="O171" i="4"/>
  <c r="P171" i="4"/>
  <c r="C172" i="4"/>
  <c r="D172" i="4"/>
  <c r="E172" i="4"/>
  <c r="F172" i="4"/>
  <c r="G172" i="4"/>
  <c r="H172" i="4"/>
  <c r="I172" i="4"/>
  <c r="J172" i="4"/>
  <c r="K172" i="4"/>
  <c r="L172" i="4"/>
  <c r="M172" i="4"/>
  <c r="N172" i="4"/>
  <c r="O172" i="4"/>
  <c r="P172" i="4"/>
  <c r="C173" i="4"/>
  <c r="D173" i="4"/>
  <c r="E173" i="4"/>
  <c r="F173" i="4"/>
  <c r="G173" i="4"/>
  <c r="H173" i="4"/>
  <c r="I173" i="4"/>
  <c r="J173" i="4"/>
  <c r="K173" i="4"/>
  <c r="L173" i="4"/>
  <c r="M173" i="4"/>
  <c r="N173" i="4"/>
  <c r="O173" i="4"/>
  <c r="P173" i="4"/>
  <c r="C174" i="4"/>
  <c r="D174" i="4"/>
  <c r="E174" i="4"/>
  <c r="F174" i="4"/>
  <c r="G174" i="4"/>
  <c r="H174" i="4"/>
  <c r="I174" i="4"/>
  <c r="J174" i="4"/>
  <c r="K174" i="4"/>
  <c r="L174" i="4"/>
  <c r="M174" i="4"/>
  <c r="N174" i="4"/>
  <c r="O174" i="4"/>
  <c r="P174" i="4"/>
  <c r="C175" i="4"/>
  <c r="D175" i="4"/>
  <c r="E175" i="4"/>
  <c r="F175" i="4"/>
  <c r="G175" i="4"/>
  <c r="H175" i="4"/>
  <c r="I175" i="4"/>
  <c r="J175" i="4"/>
  <c r="K175" i="4"/>
  <c r="L175" i="4"/>
  <c r="M175" i="4"/>
  <c r="N175" i="4"/>
  <c r="O175" i="4"/>
  <c r="P175" i="4"/>
  <c r="C176" i="4"/>
  <c r="D176" i="4"/>
  <c r="E176" i="4"/>
  <c r="F176" i="4"/>
  <c r="G176" i="4"/>
  <c r="H176" i="4"/>
  <c r="I176" i="4"/>
  <c r="J176" i="4"/>
  <c r="K176" i="4"/>
  <c r="L176" i="4"/>
  <c r="M176" i="4"/>
  <c r="N176" i="4"/>
  <c r="O176" i="4"/>
  <c r="P176" i="4"/>
  <c r="C177" i="4"/>
  <c r="D177" i="4"/>
  <c r="E177" i="4"/>
  <c r="F177" i="4"/>
  <c r="G177" i="4"/>
  <c r="H177" i="4"/>
  <c r="I177" i="4"/>
  <c r="J177" i="4"/>
  <c r="K177" i="4"/>
  <c r="L177" i="4"/>
  <c r="M177" i="4"/>
  <c r="N177" i="4"/>
  <c r="O177" i="4"/>
  <c r="P177" i="4"/>
  <c r="C178" i="4"/>
  <c r="D178" i="4"/>
  <c r="E178" i="4"/>
  <c r="F178" i="4"/>
  <c r="G178" i="4"/>
  <c r="H178" i="4"/>
  <c r="I178" i="4"/>
  <c r="J178" i="4"/>
  <c r="K178" i="4"/>
  <c r="L178" i="4"/>
  <c r="M178" i="4"/>
  <c r="N178" i="4"/>
  <c r="O178" i="4"/>
  <c r="P178" i="4"/>
  <c r="C179" i="4"/>
  <c r="D179" i="4"/>
  <c r="E179" i="4"/>
  <c r="F179" i="4"/>
  <c r="G179" i="4"/>
  <c r="H179" i="4"/>
  <c r="I179" i="4"/>
  <c r="J179" i="4"/>
  <c r="K179" i="4"/>
  <c r="L179" i="4"/>
  <c r="M179" i="4"/>
  <c r="N179" i="4"/>
  <c r="O179" i="4"/>
  <c r="P179" i="4"/>
  <c r="C180" i="4"/>
  <c r="D180" i="4"/>
  <c r="E180" i="4"/>
  <c r="F180" i="4"/>
  <c r="G180" i="4"/>
  <c r="H180" i="4"/>
  <c r="I180" i="4"/>
  <c r="J180" i="4"/>
  <c r="K180" i="4"/>
  <c r="L180" i="4"/>
  <c r="M180" i="4"/>
  <c r="N180" i="4"/>
  <c r="O180" i="4"/>
  <c r="P180" i="4"/>
  <c r="C181" i="4"/>
  <c r="D181" i="4"/>
  <c r="E181" i="4"/>
  <c r="F181" i="4"/>
  <c r="G181" i="4"/>
  <c r="H181" i="4"/>
  <c r="I181" i="4"/>
  <c r="J181" i="4"/>
  <c r="K181" i="4"/>
  <c r="L181" i="4"/>
  <c r="M181" i="4"/>
  <c r="N181" i="4"/>
  <c r="O181" i="4"/>
  <c r="P181" i="4"/>
  <c r="C182" i="4"/>
  <c r="D182" i="4"/>
  <c r="E182" i="4"/>
  <c r="F182" i="4"/>
  <c r="G182" i="4"/>
  <c r="H182" i="4"/>
  <c r="I182" i="4"/>
  <c r="J182" i="4"/>
  <c r="K182" i="4"/>
  <c r="L182" i="4"/>
  <c r="M182" i="4"/>
  <c r="N182" i="4"/>
  <c r="O182" i="4"/>
  <c r="P182" i="4"/>
  <c r="C183" i="4"/>
  <c r="D183" i="4"/>
  <c r="E183" i="4"/>
  <c r="F183" i="4"/>
  <c r="G183" i="4"/>
  <c r="H183" i="4"/>
  <c r="I183" i="4"/>
  <c r="J183" i="4"/>
  <c r="K183" i="4"/>
  <c r="L183" i="4"/>
  <c r="M183" i="4"/>
  <c r="N183" i="4"/>
  <c r="O183" i="4"/>
  <c r="P183" i="4"/>
  <c r="C184" i="4"/>
  <c r="D184" i="4"/>
  <c r="E184" i="4"/>
  <c r="F184" i="4"/>
  <c r="G184" i="4"/>
  <c r="H184" i="4"/>
  <c r="I184" i="4"/>
  <c r="J184" i="4"/>
  <c r="K184" i="4"/>
  <c r="L184" i="4"/>
  <c r="M184" i="4"/>
  <c r="N184" i="4"/>
  <c r="O184" i="4"/>
  <c r="P184" i="4"/>
  <c r="C185" i="4"/>
  <c r="D185" i="4"/>
  <c r="E185" i="4"/>
  <c r="F185" i="4"/>
  <c r="G185" i="4"/>
  <c r="H185" i="4"/>
  <c r="I185" i="4"/>
  <c r="J185" i="4"/>
  <c r="K185" i="4"/>
  <c r="L185" i="4"/>
  <c r="M185" i="4"/>
  <c r="N185" i="4"/>
  <c r="O185" i="4"/>
  <c r="P185" i="4"/>
  <c r="C186" i="4"/>
  <c r="D186" i="4"/>
  <c r="E186" i="4"/>
  <c r="F186" i="4"/>
  <c r="G186" i="4"/>
  <c r="H186" i="4"/>
  <c r="I186" i="4"/>
  <c r="J186" i="4"/>
  <c r="K186" i="4"/>
  <c r="L186" i="4"/>
  <c r="M186" i="4"/>
  <c r="N186" i="4"/>
  <c r="O186" i="4"/>
  <c r="P186" i="4"/>
  <c r="C187" i="4"/>
  <c r="D187" i="4"/>
  <c r="E187" i="4"/>
  <c r="F187" i="4"/>
  <c r="G187" i="4"/>
  <c r="H187" i="4"/>
  <c r="I187" i="4"/>
  <c r="J187" i="4"/>
  <c r="K187" i="4"/>
  <c r="L187" i="4"/>
  <c r="M187" i="4"/>
  <c r="N187" i="4"/>
  <c r="O187" i="4"/>
  <c r="P187" i="4"/>
  <c r="C188" i="4"/>
  <c r="D188" i="4"/>
  <c r="E188" i="4"/>
  <c r="F188" i="4"/>
  <c r="G188" i="4"/>
  <c r="H188" i="4"/>
  <c r="I188" i="4"/>
  <c r="J188" i="4"/>
  <c r="K188" i="4"/>
  <c r="L188" i="4"/>
  <c r="M188" i="4"/>
  <c r="N188" i="4"/>
  <c r="O188" i="4"/>
  <c r="P188" i="4"/>
  <c r="C189" i="4"/>
  <c r="D189" i="4"/>
  <c r="E189" i="4"/>
  <c r="F189" i="4"/>
  <c r="G189" i="4"/>
  <c r="H189" i="4"/>
  <c r="I189" i="4"/>
  <c r="J189" i="4"/>
  <c r="K189" i="4"/>
  <c r="L189" i="4"/>
  <c r="M189" i="4"/>
  <c r="N189" i="4"/>
  <c r="O189" i="4"/>
  <c r="P189" i="4"/>
  <c r="C190" i="4"/>
  <c r="D190" i="4"/>
  <c r="E190" i="4"/>
  <c r="F190" i="4"/>
  <c r="G190" i="4"/>
  <c r="H190" i="4"/>
  <c r="I190" i="4"/>
  <c r="J190" i="4"/>
  <c r="K190" i="4"/>
  <c r="L190" i="4"/>
  <c r="M190" i="4"/>
  <c r="N190" i="4"/>
  <c r="O190" i="4"/>
  <c r="P190" i="4"/>
  <c r="C191" i="4"/>
  <c r="D191" i="4"/>
  <c r="E191" i="4"/>
  <c r="F191" i="4"/>
  <c r="G191" i="4"/>
  <c r="H191" i="4"/>
  <c r="I191" i="4"/>
  <c r="J191" i="4"/>
  <c r="K191" i="4"/>
  <c r="L191" i="4"/>
  <c r="M191" i="4"/>
  <c r="N191" i="4"/>
  <c r="O191" i="4"/>
  <c r="P191" i="4"/>
  <c r="C192" i="4"/>
  <c r="D192" i="4"/>
  <c r="E192" i="4"/>
  <c r="F192" i="4"/>
  <c r="G192" i="4"/>
  <c r="H192" i="4"/>
  <c r="I192" i="4"/>
  <c r="J192" i="4"/>
  <c r="K192" i="4"/>
  <c r="L192" i="4"/>
  <c r="M192" i="4"/>
  <c r="N192" i="4"/>
  <c r="O192" i="4"/>
  <c r="P192" i="4"/>
  <c r="C193" i="4"/>
  <c r="D193" i="4"/>
  <c r="E193" i="4"/>
  <c r="F193" i="4"/>
  <c r="G193" i="4"/>
  <c r="H193" i="4"/>
  <c r="I193" i="4"/>
  <c r="J193" i="4"/>
  <c r="K193" i="4"/>
  <c r="L193" i="4"/>
  <c r="M193" i="4"/>
  <c r="N193" i="4"/>
  <c r="O193" i="4"/>
  <c r="P193" i="4"/>
  <c r="C194" i="4"/>
  <c r="D194" i="4"/>
  <c r="E194" i="4"/>
  <c r="F194" i="4"/>
  <c r="G194" i="4"/>
  <c r="H194" i="4"/>
  <c r="I194" i="4"/>
  <c r="J194" i="4"/>
  <c r="K194" i="4"/>
  <c r="L194" i="4"/>
  <c r="M194" i="4"/>
  <c r="N194" i="4"/>
  <c r="O194" i="4"/>
  <c r="P194" i="4"/>
  <c r="C195" i="4"/>
  <c r="D195" i="4"/>
  <c r="E195" i="4"/>
  <c r="F195" i="4"/>
  <c r="G195" i="4"/>
  <c r="H195" i="4"/>
  <c r="I195" i="4"/>
  <c r="J195" i="4"/>
  <c r="K195" i="4"/>
  <c r="L195" i="4"/>
  <c r="M195" i="4"/>
  <c r="N195" i="4"/>
  <c r="O195" i="4"/>
  <c r="P195" i="4"/>
  <c r="C196" i="4"/>
  <c r="D196" i="4"/>
  <c r="E196" i="4"/>
  <c r="F196" i="4"/>
  <c r="G196" i="4"/>
  <c r="H196" i="4"/>
  <c r="I196" i="4"/>
  <c r="J196" i="4"/>
  <c r="K196" i="4"/>
  <c r="L196" i="4"/>
  <c r="M196" i="4"/>
  <c r="N196" i="4"/>
  <c r="O196" i="4"/>
  <c r="P196" i="4"/>
  <c r="C197" i="4"/>
  <c r="D197" i="4"/>
  <c r="E197" i="4"/>
  <c r="F197" i="4"/>
  <c r="G197" i="4"/>
  <c r="H197" i="4"/>
  <c r="I197" i="4"/>
  <c r="J197" i="4"/>
  <c r="K197" i="4"/>
  <c r="L197" i="4"/>
  <c r="M197" i="4"/>
  <c r="N197" i="4"/>
  <c r="O197" i="4"/>
  <c r="P197" i="4"/>
  <c r="C198" i="4"/>
  <c r="D198" i="4"/>
  <c r="E198" i="4"/>
  <c r="F198" i="4"/>
  <c r="G198" i="4"/>
  <c r="H198" i="4"/>
  <c r="I198" i="4"/>
  <c r="J198" i="4"/>
  <c r="K198" i="4"/>
  <c r="L198" i="4"/>
  <c r="M198" i="4"/>
  <c r="N198" i="4"/>
  <c r="O198" i="4"/>
  <c r="P198" i="4"/>
  <c r="C199" i="4"/>
  <c r="D199" i="4"/>
  <c r="E199" i="4"/>
  <c r="F199" i="4"/>
  <c r="G199" i="4"/>
  <c r="H199" i="4"/>
  <c r="I199" i="4"/>
  <c r="J199" i="4"/>
  <c r="K199" i="4"/>
  <c r="L199" i="4"/>
  <c r="M199" i="4"/>
  <c r="N199" i="4"/>
  <c r="O199" i="4"/>
  <c r="P199" i="4"/>
  <c r="C200" i="4"/>
  <c r="D200" i="4"/>
  <c r="E200" i="4"/>
  <c r="F200" i="4"/>
  <c r="G200" i="4"/>
  <c r="H200" i="4"/>
  <c r="I200" i="4"/>
  <c r="J200" i="4"/>
  <c r="K200" i="4"/>
  <c r="L200" i="4"/>
  <c r="M200" i="4"/>
  <c r="N200" i="4"/>
  <c r="O200" i="4"/>
  <c r="P200" i="4"/>
  <c r="C201" i="4"/>
  <c r="D201" i="4"/>
  <c r="E201" i="4"/>
  <c r="F201" i="4"/>
  <c r="G201" i="4"/>
  <c r="H201" i="4"/>
  <c r="I201" i="4"/>
  <c r="J201" i="4"/>
  <c r="K201" i="4"/>
  <c r="L201" i="4"/>
  <c r="M201" i="4"/>
  <c r="N201" i="4"/>
  <c r="O201" i="4"/>
  <c r="P201" i="4"/>
  <c r="C202" i="4"/>
  <c r="D202" i="4"/>
  <c r="E202" i="4"/>
  <c r="F202" i="4"/>
  <c r="G202" i="4"/>
  <c r="H202" i="4"/>
  <c r="I202" i="4"/>
  <c r="J202" i="4"/>
  <c r="K202" i="4"/>
  <c r="L202" i="4"/>
  <c r="M202" i="4"/>
  <c r="N202" i="4"/>
  <c r="O202" i="4"/>
  <c r="P202" i="4"/>
  <c r="C203" i="4"/>
  <c r="D203" i="4"/>
  <c r="E203" i="4"/>
  <c r="F203" i="4"/>
  <c r="G203" i="4"/>
  <c r="H203" i="4"/>
  <c r="I203" i="4"/>
  <c r="J203" i="4"/>
  <c r="K203" i="4"/>
  <c r="L203" i="4"/>
  <c r="M203" i="4"/>
  <c r="N203" i="4"/>
  <c r="O203" i="4"/>
  <c r="P203" i="4"/>
  <c r="C204" i="4"/>
  <c r="D204" i="4"/>
  <c r="E204" i="4"/>
  <c r="F204" i="4"/>
  <c r="G204" i="4"/>
  <c r="H204" i="4"/>
  <c r="I204" i="4"/>
  <c r="J204" i="4"/>
  <c r="K204" i="4"/>
  <c r="L204" i="4"/>
  <c r="M204" i="4"/>
  <c r="N204" i="4"/>
  <c r="O204" i="4"/>
  <c r="P204" i="4"/>
  <c r="C205" i="4"/>
  <c r="D205" i="4"/>
  <c r="E205" i="4"/>
  <c r="F205" i="4"/>
  <c r="G205" i="4"/>
  <c r="H205" i="4"/>
  <c r="I205" i="4"/>
  <c r="J205" i="4"/>
  <c r="K205" i="4"/>
  <c r="L205" i="4"/>
  <c r="M205" i="4"/>
  <c r="N205" i="4"/>
  <c r="O205" i="4"/>
  <c r="P205" i="4"/>
  <c r="C206" i="4"/>
  <c r="D206" i="4"/>
  <c r="E206" i="4"/>
  <c r="F206" i="4"/>
  <c r="G206" i="4"/>
  <c r="H206" i="4"/>
  <c r="I206" i="4"/>
  <c r="J206" i="4"/>
  <c r="K206" i="4"/>
  <c r="L206" i="4"/>
  <c r="M206" i="4"/>
  <c r="N206" i="4"/>
  <c r="O206" i="4"/>
  <c r="P206" i="4"/>
  <c r="C207" i="4"/>
  <c r="D207" i="4"/>
  <c r="E207" i="4"/>
  <c r="F207" i="4"/>
  <c r="G207" i="4"/>
  <c r="H207" i="4"/>
  <c r="I207" i="4"/>
  <c r="J207" i="4"/>
  <c r="K207" i="4"/>
  <c r="L207" i="4"/>
  <c r="M207" i="4"/>
  <c r="N207" i="4"/>
  <c r="O207" i="4"/>
  <c r="P207" i="4"/>
  <c r="C208" i="4"/>
  <c r="D208" i="4"/>
  <c r="E208" i="4"/>
  <c r="F208" i="4"/>
  <c r="G208" i="4"/>
  <c r="H208" i="4"/>
  <c r="I208" i="4"/>
  <c r="J208" i="4"/>
  <c r="K208" i="4"/>
  <c r="L208" i="4"/>
  <c r="M208" i="4"/>
  <c r="N208" i="4"/>
  <c r="O208" i="4"/>
  <c r="P208" i="4"/>
  <c r="C209" i="4"/>
  <c r="D209" i="4"/>
  <c r="E209" i="4"/>
  <c r="F209" i="4"/>
  <c r="G209" i="4"/>
  <c r="H209" i="4"/>
  <c r="I209" i="4"/>
  <c r="J209" i="4"/>
  <c r="K209" i="4"/>
  <c r="L209" i="4"/>
  <c r="M209" i="4"/>
  <c r="N209" i="4"/>
  <c r="O209" i="4"/>
  <c r="P209" i="4"/>
  <c r="C210" i="4"/>
  <c r="D210" i="4"/>
  <c r="E210" i="4"/>
  <c r="F210" i="4"/>
  <c r="G210" i="4"/>
  <c r="H210" i="4"/>
  <c r="I210" i="4"/>
  <c r="J210" i="4"/>
  <c r="K210" i="4"/>
  <c r="L210" i="4"/>
  <c r="M210" i="4"/>
  <c r="N210" i="4"/>
  <c r="O210" i="4"/>
  <c r="P210" i="4"/>
  <c r="C211" i="4"/>
  <c r="D211" i="4"/>
  <c r="E211" i="4"/>
  <c r="F211" i="4"/>
  <c r="G211" i="4"/>
  <c r="H211" i="4"/>
  <c r="I211" i="4"/>
  <c r="J211" i="4"/>
  <c r="K211" i="4"/>
  <c r="L211" i="4"/>
  <c r="M211" i="4"/>
  <c r="N211" i="4"/>
  <c r="O211" i="4"/>
  <c r="P211" i="4"/>
  <c r="C212" i="4"/>
  <c r="D212" i="4"/>
  <c r="E212" i="4"/>
  <c r="F212" i="4"/>
  <c r="G212" i="4"/>
  <c r="H212" i="4"/>
  <c r="I212" i="4"/>
  <c r="J212" i="4"/>
  <c r="K212" i="4"/>
  <c r="L212" i="4"/>
  <c r="M212" i="4"/>
  <c r="N212" i="4"/>
  <c r="O212" i="4"/>
  <c r="P212" i="4"/>
  <c r="C213" i="4"/>
  <c r="D213" i="4"/>
  <c r="E213" i="4"/>
  <c r="F213" i="4"/>
  <c r="G213" i="4"/>
  <c r="H213" i="4"/>
  <c r="I213" i="4"/>
  <c r="J213" i="4"/>
  <c r="K213" i="4"/>
  <c r="L213" i="4"/>
  <c r="M213" i="4"/>
  <c r="N213" i="4"/>
  <c r="O213" i="4"/>
  <c r="P213" i="4"/>
  <c r="C214" i="4"/>
  <c r="D214" i="4"/>
  <c r="E214" i="4"/>
  <c r="F214" i="4"/>
  <c r="G214" i="4"/>
  <c r="H214" i="4"/>
  <c r="I214" i="4"/>
  <c r="J214" i="4"/>
  <c r="K214" i="4"/>
  <c r="L214" i="4"/>
  <c r="M214" i="4"/>
  <c r="N214" i="4"/>
  <c r="O214" i="4"/>
  <c r="P214" i="4"/>
  <c r="C215" i="4"/>
  <c r="D215" i="4"/>
  <c r="E215" i="4"/>
  <c r="F215" i="4"/>
  <c r="G215" i="4"/>
  <c r="H215" i="4"/>
  <c r="I215" i="4"/>
  <c r="J215" i="4"/>
  <c r="K215" i="4"/>
  <c r="L215" i="4"/>
  <c r="M215" i="4"/>
  <c r="N215" i="4"/>
  <c r="O215" i="4"/>
  <c r="P215" i="4"/>
  <c r="C216" i="4"/>
  <c r="D216" i="4"/>
  <c r="E216" i="4"/>
  <c r="F216" i="4"/>
  <c r="G216" i="4"/>
  <c r="H216" i="4"/>
  <c r="I216" i="4"/>
  <c r="J216" i="4"/>
  <c r="K216" i="4"/>
  <c r="L216" i="4"/>
  <c r="M216" i="4"/>
  <c r="N216" i="4"/>
  <c r="O216" i="4"/>
  <c r="P216" i="4"/>
  <c r="C217" i="4"/>
  <c r="D217" i="4"/>
  <c r="E217" i="4"/>
  <c r="F217" i="4"/>
  <c r="G217" i="4"/>
  <c r="H217" i="4"/>
  <c r="I217" i="4"/>
  <c r="J217" i="4"/>
  <c r="K217" i="4"/>
  <c r="L217" i="4"/>
  <c r="M217" i="4"/>
  <c r="N217" i="4"/>
  <c r="O217" i="4"/>
  <c r="P217" i="4"/>
  <c r="C218" i="4"/>
  <c r="D218" i="4"/>
  <c r="E218" i="4"/>
  <c r="F218" i="4"/>
  <c r="G218" i="4"/>
  <c r="H218" i="4"/>
  <c r="I218" i="4"/>
  <c r="J218" i="4"/>
  <c r="K218" i="4"/>
  <c r="L218" i="4"/>
  <c r="M218" i="4"/>
  <c r="N218" i="4"/>
  <c r="O218" i="4"/>
  <c r="P218" i="4"/>
  <c r="C219" i="4"/>
  <c r="D219" i="4"/>
  <c r="E219" i="4"/>
  <c r="F219" i="4"/>
  <c r="G219" i="4"/>
  <c r="H219" i="4"/>
  <c r="I219" i="4"/>
  <c r="J219" i="4"/>
  <c r="K219" i="4"/>
  <c r="L219" i="4"/>
  <c r="M219" i="4"/>
  <c r="N219" i="4"/>
  <c r="O219" i="4"/>
  <c r="P219" i="4"/>
  <c r="C220" i="4"/>
  <c r="D220" i="4"/>
  <c r="E220" i="4"/>
  <c r="F220" i="4"/>
  <c r="G220" i="4"/>
  <c r="H220" i="4"/>
  <c r="I220" i="4"/>
  <c r="J220" i="4"/>
  <c r="K220" i="4"/>
  <c r="L220" i="4"/>
  <c r="M220" i="4"/>
  <c r="N220" i="4"/>
  <c r="O220" i="4"/>
  <c r="P220" i="4"/>
  <c r="C221" i="4"/>
  <c r="D221" i="4"/>
  <c r="E221" i="4"/>
  <c r="F221" i="4"/>
  <c r="G221" i="4"/>
  <c r="H221" i="4"/>
  <c r="I221" i="4"/>
  <c r="J221" i="4"/>
  <c r="K221" i="4"/>
  <c r="L221" i="4"/>
  <c r="M221" i="4"/>
  <c r="N221" i="4"/>
  <c r="O221" i="4"/>
  <c r="P221" i="4"/>
  <c r="C222" i="4"/>
  <c r="D222" i="4"/>
  <c r="E222" i="4"/>
  <c r="F222" i="4"/>
  <c r="G222" i="4"/>
  <c r="H222" i="4"/>
  <c r="I222" i="4"/>
  <c r="J222" i="4"/>
  <c r="K222" i="4"/>
  <c r="L222" i="4"/>
  <c r="M222" i="4"/>
  <c r="N222" i="4"/>
  <c r="O222" i="4"/>
  <c r="P222" i="4"/>
  <c r="C223" i="4"/>
  <c r="D223" i="4"/>
  <c r="E223" i="4"/>
  <c r="F223" i="4"/>
  <c r="G223" i="4"/>
  <c r="H223" i="4"/>
  <c r="I223" i="4"/>
  <c r="J223" i="4"/>
  <c r="K223" i="4"/>
  <c r="L223" i="4"/>
  <c r="M223" i="4"/>
  <c r="N223" i="4"/>
  <c r="O223" i="4"/>
  <c r="P223" i="4"/>
  <c r="C224" i="4"/>
  <c r="D224" i="4"/>
  <c r="E224" i="4"/>
  <c r="F224" i="4"/>
  <c r="G224" i="4"/>
  <c r="H224" i="4"/>
  <c r="I224" i="4"/>
  <c r="J224" i="4"/>
  <c r="K224" i="4"/>
  <c r="L224" i="4"/>
  <c r="M224" i="4"/>
  <c r="N224" i="4"/>
  <c r="O224" i="4"/>
  <c r="P224" i="4"/>
  <c r="C225" i="4"/>
  <c r="D225" i="4"/>
  <c r="E225" i="4"/>
  <c r="F225" i="4"/>
  <c r="G225" i="4"/>
  <c r="H225" i="4"/>
  <c r="I225" i="4"/>
  <c r="J225" i="4"/>
  <c r="K225" i="4"/>
  <c r="L225" i="4"/>
  <c r="M225" i="4"/>
  <c r="N225" i="4"/>
  <c r="O225" i="4"/>
  <c r="P225" i="4"/>
  <c r="C226" i="4"/>
  <c r="D226" i="4"/>
  <c r="E226" i="4"/>
  <c r="F226" i="4"/>
  <c r="G226" i="4"/>
  <c r="H226" i="4"/>
  <c r="I226" i="4"/>
  <c r="J226" i="4"/>
  <c r="K226" i="4"/>
  <c r="L226" i="4"/>
  <c r="M226" i="4"/>
  <c r="N226" i="4"/>
  <c r="O226" i="4"/>
  <c r="P226" i="4"/>
  <c r="C227" i="4"/>
  <c r="D227" i="4"/>
  <c r="E227" i="4"/>
  <c r="F227" i="4"/>
  <c r="G227" i="4"/>
  <c r="H227" i="4"/>
  <c r="I227" i="4"/>
  <c r="J227" i="4"/>
  <c r="K227" i="4"/>
  <c r="L227" i="4"/>
  <c r="M227" i="4"/>
  <c r="N227" i="4"/>
  <c r="O227" i="4"/>
  <c r="P227" i="4"/>
  <c r="C228" i="4"/>
  <c r="D228" i="4"/>
  <c r="E228" i="4"/>
  <c r="F228" i="4"/>
  <c r="G228" i="4"/>
  <c r="H228" i="4"/>
  <c r="I228" i="4"/>
  <c r="J228" i="4"/>
  <c r="K228" i="4"/>
  <c r="L228" i="4"/>
  <c r="M228" i="4"/>
  <c r="N228" i="4"/>
  <c r="O228" i="4"/>
  <c r="P228" i="4"/>
  <c r="C229" i="4"/>
  <c r="D229" i="4"/>
  <c r="E229" i="4"/>
  <c r="F229" i="4"/>
  <c r="G229" i="4"/>
  <c r="H229" i="4"/>
  <c r="I229" i="4"/>
  <c r="J229" i="4"/>
  <c r="K229" i="4"/>
  <c r="L229" i="4"/>
  <c r="M229" i="4"/>
  <c r="N229" i="4"/>
  <c r="O229" i="4"/>
  <c r="P229" i="4"/>
  <c r="C230" i="4"/>
  <c r="D230" i="4"/>
  <c r="E230" i="4"/>
  <c r="F230" i="4"/>
  <c r="G230" i="4"/>
  <c r="H230" i="4"/>
  <c r="I230" i="4"/>
  <c r="J230" i="4"/>
  <c r="K230" i="4"/>
  <c r="L230" i="4"/>
  <c r="M230" i="4"/>
  <c r="N230" i="4"/>
  <c r="O230" i="4"/>
  <c r="P230" i="4"/>
  <c r="C231" i="4"/>
  <c r="D231" i="4"/>
  <c r="E231" i="4"/>
  <c r="F231" i="4"/>
  <c r="G231" i="4"/>
  <c r="H231" i="4"/>
  <c r="I231" i="4"/>
  <c r="J231" i="4"/>
  <c r="K231" i="4"/>
  <c r="L231" i="4"/>
  <c r="M231" i="4"/>
  <c r="N231" i="4"/>
  <c r="O231" i="4"/>
  <c r="P231" i="4"/>
  <c r="C232" i="4"/>
  <c r="D232" i="4"/>
  <c r="E232" i="4"/>
  <c r="F232" i="4"/>
  <c r="G232" i="4"/>
  <c r="H232" i="4"/>
  <c r="I232" i="4"/>
  <c r="J232" i="4"/>
  <c r="K232" i="4"/>
  <c r="L232" i="4"/>
  <c r="M232" i="4"/>
  <c r="N232" i="4"/>
  <c r="O232" i="4"/>
  <c r="P232" i="4"/>
  <c r="C233" i="4"/>
  <c r="D233" i="4"/>
  <c r="E233" i="4"/>
  <c r="F233" i="4"/>
  <c r="G233" i="4"/>
  <c r="H233" i="4"/>
  <c r="I233" i="4"/>
  <c r="J233" i="4"/>
  <c r="K233" i="4"/>
  <c r="L233" i="4"/>
  <c r="M233" i="4"/>
  <c r="N233" i="4"/>
  <c r="O233" i="4"/>
  <c r="P233" i="4"/>
  <c r="C234" i="4"/>
  <c r="D234" i="4"/>
  <c r="E234" i="4"/>
  <c r="F234" i="4"/>
  <c r="G234" i="4"/>
  <c r="H234" i="4"/>
  <c r="I234" i="4"/>
  <c r="J234" i="4"/>
  <c r="K234" i="4"/>
  <c r="L234" i="4"/>
  <c r="M234" i="4"/>
  <c r="N234" i="4"/>
  <c r="O234" i="4"/>
  <c r="P234" i="4"/>
  <c r="C235" i="4"/>
  <c r="D235" i="4"/>
  <c r="E235" i="4"/>
  <c r="F235" i="4"/>
  <c r="G235" i="4"/>
  <c r="H235" i="4"/>
  <c r="I235" i="4"/>
  <c r="J235" i="4"/>
  <c r="K235" i="4"/>
  <c r="L235" i="4"/>
  <c r="M235" i="4"/>
  <c r="N235" i="4"/>
  <c r="O235" i="4"/>
  <c r="P235" i="4"/>
  <c r="C236" i="4"/>
  <c r="D236" i="4"/>
  <c r="E236" i="4"/>
  <c r="F236" i="4"/>
  <c r="G236" i="4"/>
  <c r="H236" i="4"/>
  <c r="I236" i="4"/>
  <c r="J236" i="4"/>
  <c r="K236" i="4"/>
  <c r="L236" i="4"/>
  <c r="M236" i="4"/>
  <c r="N236" i="4"/>
  <c r="O236" i="4"/>
  <c r="P236" i="4"/>
  <c r="C237" i="4"/>
  <c r="D237" i="4"/>
  <c r="E237" i="4"/>
  <c r="F237" i="4"/>
  <c r="G237" i="4"/>
  <c r="H237" i="4"/>
  <c r="I237" i="4"/>
  <c r="J237" i="4"/>
  <c r="K237" i="4"/>
  <c r="L237" i="4"/>
  <c r="M237" i="4"/>
  <c r="N237" i="4"/>
  <c r="O237" i="4"/>
  <c r="P237" i="4"/>
  <c r="C238" i="4"/>
  <c r="D238" i="4"/>
  <c r="E238" i="4"/>
  <c r="F238" i="4"/>
  <c r="G238" i="4"/>
  <c r="H238" i="4"/>
  <c r="I238" i="4"/>
  <c r="J238" i="4"/>
  <c r="K238" i="4"/>
  <c r="L238" i="4"/>
  <c r="M238" i="4"/>
  <c r="N238" i="4"/>
  <c r="O238" i="4"/>
  <c r="P238" i="4"/>
  <c r="C239" i="4"/>
  <c r="D239" i="4"/>
  <c r="E239" i="4"/>
  <c r="F239" i="4"/>
  <c r="G239" i="4"/>
  <c r="H239" i="4"/>
  <c r="I239" i="4"/>
  <c r="J239" i="4"/>
  <c r="K239" i="4"/>
  <c r="L239" i="4"/>
  <c r="M239" i="4"/>
  <c r="N239" i="4"/>
  <c r="O239" i="4"/>
  <c r="P239" i="4"/>
  <c r="C240" i="4"/>
  <c r="D240" i="4"/>
  <c r="E240" i="4"/>
  <c r="F240" i="4"/>
  <c r="G240" i="4"/>
  <c r="H240" i="4"/>
  <c r="I240" i="4"/>
  <c r="J240" i="4"/>
  <c r="K240" i="4"/>
  <c r="L240" i="4"/>
  <c r="M240" i="4"/>
  <c r="N240" i="4"/>
  <c r="O240" i="4"/>
  <c r="P240" i="4"/>
  <c r="C241" i="4"/>
  <c r="D241" i="4"/>
  <c r="E241" i="4"/>
  <c r="F241" i="4"/>
  <c r="G241" i="4"/>
  <c r="H241" i="4"/>
  <c r="I241" i="4"/>
  <c r="J241" i="4"/>
  <c r="K241" i="4"/>
  <c r="L241" i="4"/>
  <c r="M241" i="4"/>
  <c r="N241" i="4"/>
  <c r="O241" i="4"/>
  <c r="P241" i="4"/>
  <c r="C242" i="4"/>
  <c r="D242" i="4"/>
  <c r="E242" i="4"/>
  <c r="F242" i="4"/>
  <c r="G242" i="4"/>
  <c r="H242" i="4"/>
  <c r="I242" i="4"/>
  <c r="J242" i="4"/>
  <c r="K242" i="4"/>
  <c r="L242" i="4"/>
  <c r="M242" i="4"/>
  <c r="N242" i="4"/>
  <c r="O242" i="4"/>
  <c r="P242" i="4"/>
  <c r="C243" i="4"/>
  <c r="D243" i="4"/>
  <c r="E243" i="4"/>
  <c r="F243" i="4"/>
  <c r="G243" i="4"/>
  <c r="H243" i="4"/>
  <c r="I243" i="4"/>
  <c r="J243" i="4"/>
  <c r="K243" i="4"/>
  <c r="L243" i="4"/>
  <c r="M243" i="4"/>
  <c r="N243" i="4"/>
  <c r="O243" i="4"/>
  <c r="P243" i="4"/>
  <c r="C244" i="4"/>
  <c r="D244" i="4"/>
  <c r="E244" i="4"/>
  <c r="F244" i="4"/>
  <c r="G244" i="4"/>
  <c r="H244" i="4"/>
  <c r="I244" i="4"/>
  <c r="J244" i="4"/>
  <c r="K244" i="4"/>
  <c r="L244" i="4"/>
  <c r="M244" i="4"/>
  <c r="N244" i="4"/>
  <c r="O244" i="4"/>
  <c r="P244" i="4"/>
  <c r="C245" i="4"/>
  <c r="D245" i="4"/>
  <c r="E245" i="4"/>
  <c r="F245" i="4"/>
  <c r="G245" i="4"/>
  <c r="H245" i="4"/>
  <c r="I245" i="4"/>
  <c r="J245" i="4"/>
  <c r="K245" i="4"/>
  <c r="L245" i="4"/>
  <c r="M245" i="4"/>
  <c r="N245" i="4"/>
  <c r="O245" i="4"/>
  <c r="P245" i="4"/>
  <c r="C246" i="4"/>
  <c r="D246" i="4"/>
  <c r="E246" i="4"/>
  <c r="F246" i="4"/>
  <c r="G246" i="4"/>
  <c r="H246" i="4"/>
  <c r="I246" i="4"/>
  <c r="J246" i="4"/>
  <c r="K246" i="4"/>
  <c r="L246" i="4"/>
  <c r="M246" i="4"/>
  <c r="N246" i="4"/>
  <c r="O246" i="4"/>
  <c r="P246" i="4"/>
  <c r="C247" i="4"/>
  <c r="D247" i="4"/>
  <c r="E247" i="4"/>
  <c r="F247" i="4"/>
  <c r="G247" i="4"/>
  <c r="H247" i="4"/>
  <c r="I247" i="4"/>
  <c r="J247" i="4"/>
  <c r="K247" i="4"/>
  <c r="L247" i="4"/>
  <c r="M247" i="4"/>
  <c r="N247" i="4"/>
  <c r="O247" i="4"/>
  <c r="P247" i="4"/>
  <c r="C248" i="4"/>
  <c r="D248" i="4"/>
  <c r="E248" i="4"/>
  <c r="F248" i="4"/>
  <c r="G248" i="4"/>
  <c r="H248" i="4"/>
  <c r="I248" i="4"/>
  <c r="J248" i="4"/>
  <c r="K248" i="4"/>
  <c r="L248" i="4"/>
  <c r="M248" i="4"/>
  <c r="N248" i="4"/>
  <c r="O248" i="4"/>
  <c r="P248" i="4"/>
  <c r="C249" i="4"/>
  <c r="D249" i="4"/>
  <c r="E249" i="4"/>
  <c r="F249" i="4"/>
  <c r="G249" i="4"/>
  <c r="H249" i="4"/>
  <c r="I249" i="4"/>
  <c r="J249" i="4"/>
  <c r="K249" i="4"/>
  <c r="L249" i="4"/>
  <c r="M249" i="4"/>
  <c r="N249" i="4"/>
  <c r="O249" i="4"/>
  <c r="P249" i="4"/>
  <c r="C250" i="4"/>
  <c r="D250" i="4"/>
  <c r="E250" i="4"/>
  <c r="F250" i="4"/>
  <c r="G250" i="4"/>
  <c r="H250" i="4"/>
  <c r="I250" i="4"/>
  <c r="J250" i="4"/>
  <c r="K250" i="4"/>
  <c r="L250" i="4"/>
  <c r="M250" i="4"/>
  <c r="N250" i="4"/>
  <c r="O250" i="4"/>
  <c r="P250" i="4"/>
  <c r="C251" i="4"/>
  <c r="D251" i="4"/>
  <c r="E251" i="4"/>
  <c r="F251" i="4"/>
  <c r="G251" i="4"/>
  <c r="H251" i="4"/>
  <c r="I251" i="4"/>
  <c r="J251" i="4"/>
  <c r="K251" i="4"/>
  <c r="L251" i="4"/>
  <c r="M251" i="4"/>
  <c r="N251" i="4"/>
  <c r="O251" i="4"/>
  <c r="P251" i="4"/>
  <c r="C252" i="4"/>
  <c r="D252" i="4"/>
  <c r="E252" i="4"/>
  <c r="F252" i="4"/>
  <c r="G252" i="4"/>
  <c r="H252" i="4"/>
  <c r="I252" i="4"/>
  <c r="J252" i="4"/>
  <c r="K252" i="4"/>
  <c r="L252" i="4"/>
  <c r="M252" i="4"/>
  <c r="N252" i="4"/>
  <c r="O252" i="4"/>
  <c r="P252" i="4"/>
  <c r="C253" i="4"/>
  <c r="D253" i="4"/>
  <c r="E253" i="4"/>
  <c r="F253" i="4"/>
  <c r="G253" i="4"/>
  <c r="H253" i="4"/>
  <c r="I253" i="4"/>
  <c r="J253" i="4"/>
  <c r="K253" i="4"/>
  <c r="L253" i="4"/>
  <c r="M253" i="4"/>
  <c r="N253" i="4"/>
  <c r="O253" i="4"/>
  <c r="P253" i="4"/>
  <c r="C254" i="4"/>
  <c r="D254" i="4"/>
  <c r="E254" i="4"/>
  <c r="F254" i="4"/>
  <c r="G254" i="4"/>
  <c r="H254" i="4"/>
  <c r="I254" i="4"/>
  <c r="J254" i="4"/>
  <c r="K254" i="4"/>
  <c r="L254" i="4"/>
  <c r="M254" i="4"/>
  <c r="N254" i="4"/>
  <c r="O254" i="4"/>
  <c r="P254" i="4"/>
  <c r="C255" i="4"/>
  <c r="D255" i="4"/>
  <c r="E255" i="4"/>
  <c r="F255" i="4"/>
  <c r="G255" i="4"/>
  <c r="H255" i="4"/>
  <c r="I255" i="4"/>
  <c r="J255" i="4"/>
  <c r="K255" i="4"/>
  <c r="L255" i="4"/>
  <c r="M255" i="4"/>
  <c r="N255" i="4"/>
  <c r="O255" i="4"/>
  <c r="P255" i="4"/>
  <c r="C256" i="4"/>
  <c r="D256" i="4"/>
  <c r="E256" i="4"/>
  <c r="F256" i="4"/>
  <c r="G256" i="4"/>
  <c r="H256" i="4"/>
  <c r="I256" i="4"/>
  <c r="J256" i="4"/>
  <c r="K256" i="4"/>
  <c r="L256" i="4"/>
  <c r="M256" i="4"/>
  <c r="N256" i="4"/>
  <c r="O256" i="4"/>
  <c r="P256" i="4"/>
  <c r="C257" i="4"/>
  <c r="D257" i="4"/>
  <c r="E257" i="4"/>
  <c r="F257" i="4"/>
  <c r="G257" i="4"/>
  <c r="H257" i="4"/>
  <c r="I257" i="4"/>
  <c r="J257" i="4"/>
  <c r="K257" i="4"/>
  <c r="L257" i="4"/>
  <c r="M257" i="4"/>
  <c r="N257" i="4"/>
  <c r="O257" i="4"/>
  <c r="P257" i="4"/>
  <c r="C258" i="4"/>
  <c r="D258" i="4"/>
  <c r="E258" i="4"/>
  <c r="F258" i="4"/>
  <c r="G258" i="4"/>
  <c r="H258" i="4"/>
  <c r="I258" i="4"/>
  <c r="J258" i="4"/>
  <c r="K258" i="4"/>
  <c r="L258" i="4"/>
  <c r="M258" i="4"/>
  <c r="N258" i="4"/>
  <c r="O258" i="4"/>
  <c r="P258" i="4"/>
  <c r="C259" i="4"/>
  <c r="D259" i="4"/>
  <c r="E259" i="4"/>
  <c r="F259" i="4"/>
  <c r="G259" i="4"/>
  <c r="H259" i="4"/>
  <c r="I259" i="4"/>
  <c r="J259" i="4"/>
  <c r="K259" i="4"/>
  <c r="L259" i="4"/>
  <c r="M259" i="4"/>
  <c r="N259" i="4"/>
  <c r="O259" i="4"/>
  <c r="P259" i="4"/>
  <c r="C260" i="4"/>
  <c r="D260" i="4"/>
  <c r="E260" i="4"/>
  <c r="F260" i="4"/>
  <c r="G260" i="4"/>
  <c r="H260" i="4"/>
  <c r="I260" i="4"/>
  <c r="J260" i="4"/>
  <c r="K260" i="4"/>
  <c r="L260" i="4"/>
  <c r="M260" i="4"/>
  <c r="N260" i="4"/>
  <c r="O260" i="4"/>
  <c r="P260" i="4"/>
  <c r="C261" i="4"/>
  <c r="D261" i="4"/>
  <c r="E261" i="4"/>
  <c r="F261" i="4"/>
  <c r="G261" i="4"/>
  <c r="H261" i="4"/>
  <c r="I261" i="4"/>
  <c r="J261" i="4"/>
  <c r="K261" i="4"/>
  <c r="L261" i="4"/>
  <c r="M261" i="4"/>
  <c r="N261" i="4"/>
  <c r="O261" i="4"/>
  <c r="P261" i="4"/>
  <c r="C262" i="4"/>
  <c r="D262" i="4"/>
  <c r="E262" i="4"/>
  <c r="F262" i="4"/>
  <c r="G262" i="4"/>
  <c r="H262" i="4"/>
  <c r="I262" i="4"/>
  <c r="J262" i="4"/>
  <c r="K262" i="4"/>
  <c r="L262" i="4"/>
  <c r="M262" i="4"/>
  <c r="N262" i="4"/>
  <c r="O262" i="4"/>
  <c r="P262" i="4"/>
  <c r="C263" i="4"/>
  <c r="D263" i="4"/>
  <c r="E263" i="4"/>
  <c r="F263" i="4"/>
  <c r="G263" i="4"/>
  <c r="H263" i="4"/>
  <c r="I263" i="4"/>
  <c r="J263" i="4"/>
  <c r="K263" i="4"/>
  <c r="L263" i="4"/>
  <c r="M263" i="4"/>
  <c r="N263" i="4"/>
  <c r="O263" i="4"/>
  <c r="P263" i="4"/>
  <c r="C264" i="4"/>
  <c r="D264" i="4"/>
  <c r="E264" i="4"/>
  <c r="F264" i="4"/>
  <c r="G264" i="4"/>
  <c r="H264" i="4"/>
  <c r="I264" i="4"/>
  <c r="J264" i="4"/>
  <c r="K264" i="4"/>
  <c r="L264" i="4"/>
  <c r="M264" i="4"/>
  <c r="N264" i="4"/>
  <c r="O264" i="4"/>
  <c r="P264" i="4"/>
  <c r="C265" i="4"/>
  <c r="D265" i="4"/>
  <c r="E265" i="4"/>
  <c r="F265" i="4"/>
  <c r="G265" i="4"/>
  <c r="H265" i="4"/>
  <c r="I265" i="4"/>
  <c r="J265" i="4"/>
  <c r="K265" i="4"/>
  <c r="L265" i="4"/>
  <c r="M265" i="4"/>
  <c r="N265" i="4"/>
  <c r="O265" i="4"/>
  <c r="P265" i="4"/>
  <c r="C266" i="4"/>
  <c r="D266" i="4"/>
  <c r="E266" i="4"/>
  <c r="F266" i="4"/>
  <c r="G266" i="4"/>
  <c r="H266" i="4"/>
  <c r="I266" i="4"/>
  <c r="J266" i="4"/>
  <c r="K266" i="4"/>
  <c r="L266" i="4"/>
  <c r="M266" i="4"/>
  <c r="N266" i="4"/>
  <c r="O266" i="4"/>
  <c r="P266" i="4"/>
  <c r="C267" i="4"/>
  <c r="D267" i="4"/>
  <c r="E267" i="4"/>
  <c r="F267" i="4"/>
  <c r="G267" i="4"/>
  <c r="H267" i="4"/>
  <c r="I267" i="4"/>
  <c r="J267" i="4"/>
  <c r="K267" i="4"/>
  <c r="L267" i="4"/>
  <c r="M267" i="4"/>
  <c r="N267" i="4"/>
  <c r="O267" i="4"/>
  <c r="P267" i="4"/>
  <c r="C268" i="4"/>
  <c r="D268" i="4"/>
  <c r="E268" i="4"/>
  <c r="F268" i="4"/>
  <c r="G268" i="4"/>
  <c r="H268" i="4"/>
  <c r="I268" i="4"/>
  <c r="J268" i="4"/>
  <c r="K268" i="4"/>
  <c r="L268" i="4"/>
  <c r="M268" i="4"/>
  <c r="N268" i="4"/>
  <c r="O268" i="4"/>
  <c r="P268" i="4"/>
  <c r="C269" i="4"/>
  <c r="D269" i="4"/>
  <c r="E269" i="4"/>
  <c r="F269" i="4"/>
  <c r="G269" i="4"/>
  <c r="H269" i="4"/>
  <c r="I269" i="4"/>
  <c r="J269" i="4"/>
  <c r="K269" i="4"/>
  <c r="L269" i="4"/>
  <c r="M269" i="4"/>
  <c r="N269" i="4"/>
  <c r="O269" i="4"/>
  <c r="P269" i="4"/>
  <c r="C270" i="4"/>
  <c r="D270" i="4"/>
  <c r="E270" i="4"/>
  <c r="F270" i="4"/>
  <c r="G270" i="4"/>
  <c r="H270" i="4"/>
  <c r="I270" i="4"/>
  <c r="J270" i="4"/>
  <c r="K270" i="4"/>
  <c r="L270" i="4"/>
  <c r="M270" i="4"/>
  <c r="N270" i="4"/>
  <c r="O270" i="4"/>
  <c r="P270" i="4"/>
  <c r="C271" i="4"/>
  <c r="D271" i="4"/>
  <c r="E271" i="4"/>
  <c r="F271" i="4"/>
  <c r="G271" i="4"/>
  <c r="H271" i="4"/>
  <c r="I271" i="4"/>
  <c r="J271" i="4"/>
  <c r="K271" i="4"/>
  <c r="L271" i="4"/>
  <c r="M271" i="4"/>
  <c r="N271" i="4"/>
  <c r="O271" i="4"/>
  <c r="P271" i="4"/>
  <c r="C272" i="4"/>
  <c r="D272" i="4"/>
  <c r="E272" i="4"/>
  <c r="F272" i="4"/>
  <c r="G272" i="4"/>
  <c r="H272" i="4"/>
  <c r="I272" i="4"/>
  <c r="J272" i="4"/>
  <c r="K272" i="4"/>
  <c r="L272" i="4"/>
  <c r="M272" i="4"/>
  <c r="N272" i="4"/>
  <c r="O272" i="4"/>
  <c r="P272" i="4"/>
  <c r="C273" i="4"/>
  <c r="D273" i="4"/>
  <c r="E273" i="4"/>
  <c r="F273" i="4"/>
  <c r="G273" i="4"/>
  <c r="H273" i="4"/>
  <c r="I273" i="4"/>
  <c r="J273" i="4"/>
  <c r="K273" i="4"/>
  <c r="L273" i="4"/>
  <c r="M273" i="4"/>
  <c r="N273" i="4"/>
  <c r="O273" i="4"/>
  <c r="P273" i="4"/>
  <c r="C274" i="4"/>
  <c r="D274" i="4"/>
  <c r="E274" i="4"/>
  <c r="F274" i="4"/>
  <c r="G274" i="4"/>
  <c r="H274" i="4"/>
  <c r="I274" i="4"/>
  <c r="J274" i="4"/>
  <c r="K274" i="4"/>
  <c r="L274" i="4"/>
  <c r="M274" i="4"/>
  <c r="N274" i="4"/>
  <c r="O274" i="4"/>
  <c r="P274" i="4"/>
  <c r="C275" i="4"/>
  <c r="D275" i="4"/>
  <c r="E275" i="4"/>
  <c r="F275" i="4"/>
  <c r="G275" i="4"/>
  <c r="H275" i="4"/>
  <c r="I275" i="4"/>
  <c r="J275" i="4"/>
  <c r="K275" i="4"/>
  <c r="L275" i="4"/>
  <c r="M275" i="4"/>
  <c r="N275" i="4"/>
  <c r="O275" i="4"/>
  <c r="P275" i="4"/>
  <c r="C276" i="4"/>
  <c r="D276" i="4"/>
  <c r="E276" i="4"/>
  <c r="F276" i="4"/>
  <c r="G276" i="4"/>
  <c r="H276" i="4"/>
  <c r="I276" i="4"/>
  <c r="J276" i="4"/>
  <c r="K276" i="4"/>
  <c r="L276" i="4"/>
  <c r="M276" i="4"/>
  <c r="N276" i="4"/>
  <c r="O276" i="4"/>
  <c r="P276" i="4"/>
  <c r="C277" i="4"/>
  <c r="D277" i="4"/>
  <c r="E277" i="4"/>
  <c r="F277" i="4"/>
  <c r="G277" i="4"/>
  <c r="H277" i="4"/>
  <c r="I277" i="4"/>
  <c r="J277" i="4"/>
  <c r="K277" i="4"/>
  <c r="L277" i="4"/>
  <c r="M277" i="4"/>
  <c r="N277" i="4"/>
  <c r="O277" i="4"/>
  <c r="P277" i="4"/>
  <c r="C278" i="4"/>
  <c r="D278" i="4"/>
  <c r="E278" i="4"/>
  <c r="F278" i="4"/>
  <c r="G278" i="4"/>
  <c r="H278" i="4"/>
  <c r="I278" i="4"/>
  <c r="J278" i="4"/>
  <c r="K278" i="4"/>
  <c r="L278" i="4"/>
  <c r="M278" i="4"/>
  <c r="N278" i="4"/>
  <c r="O278" i="4"/>
  <c r="P278" i="4"/>
  <c r="C279" i="4"/>
  <c r="D279" i="4"/>
  <c r="E279" i="4"/>
  <c r="F279" i="4"/>
  <c r="G279" i="4"/>
  <c r="H279" i="4"/>
  <c r="I279" i="4"/>
  <c r="J279" i="4"/>
  <c r="K279" i="4"/>
  <c r="L279" i="4"/>
  <c r="M279" i="4"/>
  <c r="N279" i="4"/>
  <c r="O279" i="4"/>
  <c r="P279" i="4"/>
  <c r="C280" i="4"/>
  <c r="D280" i="4"/>
  <c r="E280" i="4"/>
  <c r="F280" i="4"/>
  <c r="G280" i="4"/>
  <c r="H280" i="4"/>
  <c r="I280" i="4"/>
  <c r="J280" i="4"/>
  <c r="K280" i="4"/>
  <c r="L280" i="4"/>
  <c r="M280" i="4"/>
  <c r="N280" i="4"/>
  <c r="O280" i="4"/>
  <c r="P280" i="4"/>
  <c r="C281" i="4"/>
  <c r="D281" i="4"/>
  <c r="E281" i="4"/>
  <c r="F281" i="4"/>
  <c r="G281" i="4"/>
  <c r="H281" i="4"/>
  <c r="I281" i="4"/>
  <c r="J281" i="4"/>
  <c r="K281" i="4"/>
  <c r="L281" i="4"/>
  <c r="M281" i="4"/>
  <c r="N281" i="4"/>
  <c r="O281" i="4"/>
  <c r="P281" i="4"/>
  <c r="C282" i="4"/>
  <c r="D282" i="4"/>
  <c r="E282" i="4"/>
  <c r="F282" i="4"/>
  <c r="G282" i="4"/>
  <c r="H282" i="4"/>
  <c r="I282" i="4"/>
  <c r="J282" i="4"/>
  <c r="K282" i="4"/>
  <c r="L282" i="4"/>
  <c r="M282" i="4"/>
  <c r="N282" i="4"/>
  <c r="O282" i="4"/>
  <c r="P282" i="4"/>
  <c r="C283" i="4"/>
  <c r="D283" i="4"/>
  <c r="E283" i="4"/>
  <c r="F283" i="4"/>
  <c r="G283" i="4"/>
  <c r="H283" i="4"/>
  <c r="I283" i="4"/>
  <c r="J283" i="4"/>
  <c r="K283" i="4"/>
  <c r="L283" i="4"/>
  <c r="M283" i="4"/>
  <c r="N283" i="4"/>
  <c r="O283" i="4"/>
  <c r="P283" i="4"/>
  <c r="C284" i="4"/>
  <c r="D284" i="4"/>
  <c r="E284" i="4"/>
  <c r="F284" i="4"/>
  <c r="G284" i="4"/>
  <c r="H284" i="4"/>
  <c r="I284" i="4"/>
  <c r="J284" i="4"/>
  <c r="K284" i="4"/>
  <c r="L284" i="4"/>
  <c r="M284" i="4"/>
  <c r="N284" i="4"/>
  <c r="O284" i="4"/>
  <c r="P284" i="4"/>
  <c r="C285" i="4"/>
  <c r="D285" i="4"/>
  <c r="E285" i="4"/>
  <c r="F285" i="4"/>
  <c r="G285" i="4"/>
  <c r="H285" i="4"/>
  <c r="I285" i="4"/>
  <c r="J285" i="4"/>
  <c r="K285" i="4"/>
  <c r="L285" i="4"/>
  <c r="M285" i="4"/>
  <c r="N285" i="4"/>
  <c r="O285" i="4"/>
  <c r="P285" i="4"/>
  <c r="C286" i="4"/>
  <c r="D286" i="4"/>
  <c r="E286" i="4"/>
  <c r="F286" i="4"/>
  <c r="G286" i="4"/>
  <c r="H286" i="4"/>
  <c r="I286" i="4"/>
  <c r="J286" i="4"/>
  <c r="K286" i="4"/>
  <c r="L286" i="4"/>
  <c r="M286" i="4"/>
  <c r="N286" i="4"/>
  <c r="O286" i="4"/>
  <c r="P286" i="4"/>
  <c r="C287" i="4"/>
  <c r="D287" i="4"/>
  <c r="E287" i="4"/>
  <c r="F287" i="4"/>
  <c r="G287" i="4"/>
  <c r="H287" i="4"/>
  <c r="I287" i="4"/>
  <c r="J287" i="4"/>
  <c r="K287" i="4"/>
  <c r="L287" i="4"/>
  <c r="M287" i="4"/>
  <c r="N287" i="4"/>
  <c r="O287" i="4"/>
  <c r="P287" i="4"/>
  <c r="C288" i="4"/>
  <c r="D288" i="4"/>
  <c r="E288" i="4"/>
  <c r="F288" i="4"/>
  <c r="G288" i="4"/>
  <c r="H288" i="4"/>
  <c r="I288" i="4"/>
  <c r="J288" i="4"/>
  <c r="K288" i="4"/>
  <c r="L288" i="4"/>
  <c r="M288" i="4"/>
  <c r="N288" i="4"/>
  <c r="O288" i="4"/>
  <c r="P288" i="4"/>
  <c r="C289" i="4"/>
  <c r="D289" i="4"/>
  <c r="E289" i="4"/>
  <c r="F289" i="4"/>
  <c r="G289" i="4"/>
  <c r="H289" i="4"/>
  <c r="I289" i="4"/>
  <c r="J289" i="4"/>
  <c r="K289" i="4"/>
  <c r="L289" i="4"/>
  <c r="M289" i="4"/>
  <c r="N289" i="4"/>
  <c r="O289" i="4"/>
  <c r="P289" i="4"/>
  <c r="C290" i="4"/>
  <c r="D290" i="4"/>
  <c r="E290" i="4"/>
  <c r="F290" i="4"/>
  <c r="G290" i="4"/>
  <c r="H290" i="4"/>
  <c r="I290" i="4"/>
  <c r="J290" i="4"/>
  <c r="K290" i="4"/>
  <c r="L290" i="4"/>
  <c r="M290" i="4"/>
  <c r="N290" i="4"/>
  <c r="O290" i="4"/>
  <c r="P290" i="4"/>
  <c r="C291" i="4"/>
  <c r="D291" i="4"/>
  <c r="E291" i="4"/>
  <c r="F291" i="4"/>
  <c r="G291" i="4"/>
  <c r="H291" i="4"/>
  <c r="I291" i="4"/>
  <c r="J291" i="4"/>
  <c r="K291" i="4"/>
  <c r="L291" i="4"/>
  <c r="M291" i="4"/>
  <c r="N291" i="4"/>
  <c r="O291" i="4"/>
  <c r="P291" i="4"/>
  <c r="C292" i="4"/>
  <c r="D292" i="4"/>
  <c r="E292" i="4"/>
  <c r="F292" i="4"/>
  <c r="G292" i="4"/>
  <c r="H292" i="4"/>
  <c r="I292" i="4"/>
  <c r="J292" i="4"/>
  <c r="K292" i="4"/>
  <c r="L292" i="4"/>
  <c r="M292" i="4"/>
  <c r="N292" i="4"/>
  <c r="O292" i="4"/>
  <c r="P292" i="4"/>
  <c r="C293" i="4"/>
  <c r="D293" i="4"/>
  <c r="E293" i="4"/>
  <c r="F293" i="4"/>
  <c r="G293" i="4"/>
  <c r="H293" i="4"/>
  <c r="I293" i="4"/>
  <c r="J293" i="4"/>
  <c r="K293" i="4"/>
  <c r="L293" i="4"/>
  <c r="M293" i="4"/>
  <c r="N293" i="4"/>
  <c r="O293" i="4"/>
  <c r="P293" i="4"/>
  <c r="C294" i="4"/>
  <c r="D294" i="4"/>
  <c r="E294" i="4"/>
  <c r="F294" i="4"/>
  <c r="G294" i="4"/>
  <c r="H294" i="4"/>
  <c r="I294" i="4"/>
  <c r="J294" i="4"/>
  <c r="K294" i="4"/>
  <c r="L294" i="4"/>
  <c r="M294" i="4"/>
  <c r="N294" i="4"/>
  <c r="O294" i="4"/>
  <c r="P294" i="4"/>
  <c r="C295" i="4"/>
  <c r="D295" i="4"/>
  <c r="E295" i="4"/>
  <c r="F295" i="4"/>
  <c r="G295" i="4"/>
  <c r="H295" i="4"/>
  <c r="I295" i="4"/>
  <c r="J295" i="4"/>
  <c r="K295" i="4"/>
  <c r="L295" i="4"/>
  <c r="M295" i="4"/>
  <c r="N295" i="4"/>
  <c r="O295" i="4"/>
  <c r="P295" i="4"/>
  <c r="C296" i="4"/>
  <c r="D296" i="4"/>
  <c r="E296" i="4"/>
  <c r="F296" i="4"/>
  <c r="G296" i="4"/>
  <c r="H296" i="4"/>
  <c r="I296" i="4"/>
  <c r="J296" i="4"/>
  <c r="K296" i="4"/>
  <c r="L296" i="4"/>
  <c r="M296" i="4"/>
  <c r="N296" i="4"/>
  <c r="O296" i="4"/>
  <c r="P296" i="4"/>
  <c r="C297" i="4"/>
  <c r="D297" i="4"/>
  <c r="E297" i="4"/>
  <c r="F297" i="4"/>
  <c r="G297" i="4"/>
  <c r="H297" i="4"/>
  <c r="I297" i="4"/>
  <c r="J297" i="4"/>
  <c r="K297" i="4"/>
  <c r="L297" i="4"/>
  <c r="M297" i="4"/>
  <c r="N297" i="4"/>
  <c r="O297" i="4"/>
  <c r="P297" i="4"/>
  <c r="C298" i="4"/>
  <c r="D298" i="4"/>
  <c r="E298" i="4"/>
  <c r="F298" i="4"/>
  <c r="G298" i="4"/>
  <c r="H298" i="4"/>
  <c r="I298" i="4"/>
  <c r="J298" i="4"/>
  <c r="K298" i="4"/>
  <c r="L298" i="4"/>
  <c r="M298" i="4"/>
  <c r="N298" i="4"/>
  <c r="O298" i="4"/>
  <c r="P298" i="4"/>
  <c r="C299" i="4"/>
  <c r="D299" i="4"/>
  <c r="E299" i="4"/>
  <c r="F299" i="4"/>
  <c r="G299" i="4"/>
  <c r="H299" i="4"/>
  <c r="I299" i="4"/>
  <c r="J299" i="4"/>
  <c r="K299" i="4"/>
  <c r="L299" i="4"/>
  <c r="M299" i="4"/>
  <c r="N299" i="4"/>
  <c r="O299" i="4"/>
  <c r="P299" i="4"/>
  <c r="C300" i="4"/>
  <c r="D300" i="4"/>
  <c r="E300" i="4"/>
  <c r="F300" i="4"/>
  <c r="G300" i="4"/>
  <c r="H300" i="4"/>
  <c r="I300" i="4"/>
  <c r="J300" i="4"/>
  <c r="K300" i="4"/>
  <c r="L300" i="4"/>
  <c r="M300" i="4"/>
  <c r="N300" i="4"/>
  <c r="O300" i="4"/>
  <c r="P300" i="4"/>
  <c r="C301" i="4"/>
  <c r="D301" i="4"/>
  <c r="E301" i="4"/>
  <c r="F301" i="4"/>
  <c r="G301" i="4"/>
  <c r="H301" i="4"/>
  <c r="I301" i="4"/>
  <c r="J301" i="4"/>
  <c r="K301" i="4"/>
  <c r="L301" i="4"/>
  <c r="M301" i="4"/>
  <c r="N301" i="4"/>
  <c r="O301" i="4"/>
  <c r="P301" i="4"/>
  <c r="C302" i="4"/>
  <c r="D302" i="4"/>
  <c r="E302" i="4"/>
  <c r="F302" i="4"/>
  <c r="G302" i="4"/>
  <c r="H302" i="4"/>
  <c r="I302" i="4"/>
  <c r="J302" i="4"/>
  <c r="K302" i="4"/>
  <c r="L302" i="4"/>
  <c r="M302" i="4"/>
  <c r="N302" i="4"/>
  <c r="O302" i="4"/>
  <c r="P302" i="4"/>
  <c r="C303" i="4"/>
  <c r="D303" i="4"/>
  <c r="E303" i="4"/>
  <c r="F303" i="4"/>
  <c r="G303" i="4"/>
  <c r="H303" i="4"/>
  <c r="I303" i="4"/>
  <c r="J303" i="4"/>
  <c r="K303" i="4"/>
  <c r="L303" i="4"/>
  <c r="M303" i="4"/>
  <c r="N303" i="4"/>
  <c r="O303" i="4"/>
  <c r="P303" i="4"/>
  <c r="C304" i="4"/>
  <c r="D304" i="4"/>
  <c r="E304" i="4"/>
  <c r="F304" i="4"/>
  <c r="G304" i="4"/>
  <c r="H304" i="4"/>
  <c r="I304" i="4"/>
  <c r="J304" i="4"/>
  <c r="K304" i="4"/>
  <c r="L304" i="4"/>
  <c r="M304" i="4"/>
  <c r="N304" i="4"/>
  <c r="O304" i="4"/>
  <c r="P304" i="4"/>
  <c r="C305" i="4"/>
  <c r="D305" i="4"/>
  <c r="E305" i="4"/>
  <c r="F305" i="4"/>
  <c r="G305" i="4"/>
  <c r="H305" i="4"/>
  <c r="I305" i="4"/>
  <c r="J305" i="4"/>
  <c r="K305" i="4"/>
  <c r="L305" i="4"/>
  <c r="M305" i="4"/>
  <c r="N305" i="4"/>
  <c r="O305" i="4"/>
  <c r="P305" i="4"/>
  <c r="C306" i="4"/>
  <c r="D306" i="4"/>
  <c r="E306" i="4"/>
  <c r="F306" i="4"/>
  <c r="G306" i="4"/>
  <c r="H306" i="4"/>
  <c r="I306" i="4"/>
  <c r="J306" i="4"/>
  <c r="K306" i="4"/>
  <c r="L306" i="4"/>
  <c r="M306" i="4"/>
  <c r="N306" i="4"/>
  <c r="O306" i="4"/>
  <c r="P306" i="4"/>
  <c r="C307" i="4"/>
  <c r="D307" i="4"/>
  <c r="E307" i="4"/>
  <c r="F307" i="4"/>
  <c r="G307" i="4"/>
  <c r="H307" i="4"/>
  <c r="I307" i="4"/>
  <c r="J307" i="4"/>
  <c r="K307" i="4"/>
  <c r="L307" i="4"/>
  <c r="M307" i="4"/>
  <c r="N307" i="4"/>
  <c r="O307" i="4"/>
  <c r="P307" i="4"/>
  <c r="C308" i="4"/>
  <c r="D308" i="4"/>
  <c r="E308" i="4"/>
  <c r="F308" i="4"/>
  <c r="G308" i="4"/>
  <c r="H308" i="4"/>
  <c r="I308" i="4"/>
  <c r="J308" i="4"/>
  <c r="K308" i="4"/>
  <c r="L308" i="4"/>
  <c r="M308" i="4"/>
  <c r="N308" i="4"/>
  <c r="O308" i="4"/>
  <c r="P308" i="4"/>
  <c r="C309" i="4"/>
  <c r="D309" i="4"/>
  <c r="E309" i="4"/>
  <c r="F309" i="4"/>
  <c r="G309" i="4"/>
  <c r="H309" i="4"/>
  <c r="I309" i="4"/>
  <c r="J309" i="4"/>
  <c r="K309" i="4"/>
  <c r="L309" i="4"/>
  <c r="M309" i="4"/>
  <c r="N309" i="4"/>
  <c r="O309" i="4"/>
  <c r="P309" i="4"/>
  <c r="C310" i="4"/>
  <c r="D310" i="4"/>
  <c r="E310" i="4"/>
  <c r="F310" i="4"/>
  <c r="G310" i="4"/>
  <c r="H310" i="4"/>
  <c r="I310" i="4"/>
  <c r="J310" i="4"/>
  <c r="K310" i="4"/>
  <c r="L310" i="4"/>
  <c r="M310" i="4"/>
  <c r="N310" i="4"/>
  <c r="O310" i="4"/>
  <c r="P310" i="4"/>
  <c r="C311" i="4"/>
  <c r="D311" i="4"/>
  <c r="E311" i="4"/>
  <c r="F311" i="4"/>
  <c r="G311" i="4"/>
  <c r="H311" i="4"/>
  <c r="I311" i="4"/>
  <c r="J311" i="4"/>
  <c r="K311" i="4"/>
  <c r="L311" i="4"/>
  <c r="M311" i="4"/>
  <c r="N311" i="4"/>
  <c r="O311" i="4"/>
  <c r="P311" i="4"/>
  <c r="C312" i="4"/>
  <c r="D312" i="4"/>
  <c r="E312" i="4"/>
  <c r="F312" i="4"/>
  <c r="G312" i="4"/>
  <c r="H312" i="4"/>
  <c r="I312" i="4"/>
  <c r="J312" i="4"/>
  <c r="K312" i="4"/>
  <c r="L312" i="4"/>
  <c r="M312" i="4"/>
  <c r="N312" i="4"/>
  <c r="O312" i="4"/>
  <c r="P312" i="4"/>
  <c r="C313" i="4"/>
  <c r="D313" i="4"/>
  <c r="E313" i="4"/>
  <c r="F313" i="4"/>
  <c r="G313" i="4"/>
  <c r="H313" i="4"/>
  <c r="I313" i="4"/>
  <c r="J313" i="4"/>
  <c r="K313" i="4"/>
  <c r="L313" i="4"/>
  <c r="M313" i="4"/>
  <c r="N313" i="4"/>
  <c r="O313" i="4"/>
  <c r="P313" i="4"/>
  <c r="C314" i="4"/>
  <c r="D314" i="4"/>
  <c r="E314" i="4"/>
  <c r="F314" i="4"/>
  <c r="G314" i="4"/>
  <c r="H314" i="4"/>
  <c r="I314" i="4"/>
  <c r="J314" i="4"/>
  <c r="K314" i="4"/>
  <c r="L314" i="4"/>
  <c r="M314" i="4"/>
  <c r="N314" i="4"/>
  <c r="O314" i="4"/>
  <c r="P314" i="4"/>
  <c r="C315" i="4"/>
  <c r="D315" i="4"/>
  <c r="E315" i="4"/>
  <c r="F315" i="4"/>
  <c r="G315" i="4"/>
  <c r="H315" i="4"/>
  <c r="I315" i="4"/>
  <c r="J315" i="4"/>
  <c r="K315" i="4"/>
  <c r="L315" i="4"/>
  <c r="M315" i="4"/>
  <c r="N315" i="4"/>
  <c r="O315" i="4"/>
  <c r="P315" i="4"/>
  <c r="C316" i="4"/>
  <c r="D316" i="4"/>
  <c r="E316" i="4"/>
  <c r="F316" i="4"/>
  <c r="G316" i="4"/>
  <c r="H316" i="4"/>
  <c r="I316" i="4"/>
  <c r="J316" i="4"/>
  <c r="K316" i="4"/>
  <c r="L316" i="4"/>
  <c r="M316" i="4"/>
  <c r="N316" i="4"/>
  <c r="O316" i="4"/>
  <c r="P316" i="4"/>
  <c r="C317" i="4"/>
  <c r="D317" i="4"/>
  <c r="E317" i="4"/>
  <c r="F317" i="4"/>
  <c r="G317" i="4"/>
  <c r="H317" i="4"/>
  <c r="I317" i="4"/>
  <c r="J317" i="4"/>
  <c r="K317" i="4"/>
  <c r="L317" i="4"/>
  <c r="M317" i="4"/>
  <c r="N317" i="4"/>
  <c r="O317" i="4"/>
  <c r="P317" i="4"/>
  <c r="C318" i="4"/>
  <c r="D318" i="4"/>
  <c r="E318" i="4"/>
  <c r="F318" i="4"/>
  <c r="G318" i="4"/>
  <c r="H318" i="4"/>
  <c r="I318" i="4"/>
  <c r="J318" i="4"/>
  <c r="K318" i="4"/>
  <c r="L318" i="4"/>
  <c r="M318" i="4"/>
  <c r="N318" i="4"/>
  <c r="O318" i="4"/>
  <c r="P318" i="4"/>
  <c r="C319" i="4"/>
  <c r="D319" i="4"/>
  <c r="E319" i="4"/>
  <c r="F319" i="4"/>
  <c r="G319" i="4"/>
  <c r="H319" i="4"/>
  <c r="I319" i="4"/>
  <c r="J319" i="4"/>
  <c r="K319" i="4"/>
  <c r="L319" i="4"/>
  <c r="M319" i="4"/>
  <c r="N319" i="4"/>
  <c r="O319" i="4"/>
  <c r="P319" i="4"/>
  <c r="C320" i="4"/>
  <c r="D320" i="4"/>
  <c r="E320" i="4"/>
  <c r="F320" i="4"/>
  <c r="G320" i="4"/>
  <c r="H320" i="4"/>
  <c r="I320" i="4"/>
  <c r="J320" i="4"/>
  <c r="K320" i="4"/>
  <c r="L320" i="4"/>
  <c r="M320" i="4"/>
  <c r="N320" i="4"/>
  <c r="O320" i="4"/>
  <c r="P320" i="4"/>
  <c r="C321" i="4"/>
  <c r="D321" i="4"/>
  <c r="E321" i="4"/>
  <c r="F321" i="4"/>
  <c r="G321" i="4"/>
  <c r="H321" i="4"/>
  <c r="I321" i="4"/>
  <c r="J321" i="4"/>
  <c r="K321" i="4"/>
  <c r="L321" i="4"/>
  <c r="M321" i="4"/>
  <c r="N321" i="4"/>
  <c r="O321" i="4"/>
  <c r="P321" i="4"/>
  <c r="C322" i="4"/>
  <c r="D322" i="4"/>
  <c r="E322" i="4"/>
  <c r="F322" i="4"/>
  <c r="G322" i="4"/>
  <c r="H322" i="4"/>
  <c r="I322" i="4"/>
  <c r="J322" i="4"/>
  <c r="K322" i="4"/>
  <c r="L322" i="4"/>
  <c r="M322" i="4"/>
  <c r="N322" i="4"/>
  <c r="O322" i="4"/>
  <c r="P322" i="4"/>
  <c r="C323" i="4"/>
  <c r="D323" i="4"/>
  <c r="E323" i="4"/>
  <c r="F323" i="4"/>
  <c r="G323" i="4"/>
  <c r="H323" i="4"/>
  <c r="I323" i="4"/>
  <c r="J323" i="4"/>
  <c r="K323" i="4"/>
  <c r="L323" i="4"/>
  <c r="M323" i="4"/>
  <c r="N323" i="4"/>
  <c r="O323" i="4"/>
  <c r="P323" i="4"/>
  <c r="C324" i="4"/>
  <c r="D324" i="4"/>
  <c r="E324" i="4"/>
  <c r="F324" i="4"/>
  <c r="G324" i="4"/>
  <c r="H324" i="4"/>
  <c r="I324" i="4"/>
  <c r="J324" i="4"/>
  <c r="K324" i="4"/>
  <c r="L324" i="4"/>
  <c r="M324" i="4"/>
  <c r="N324" i="4"/>
  <c r="O324" i="4"/>
  <c r="P324" i="4"/>
  <c r="C325" i="4"/>
  <c r="D325" i="4"/>
  <c r="E325" i="4"/>
  <c r="F325" i="4"/>
  <c r="G325" i="4"/>
  <c r="H325" i="4"/>
  <c r="I325" i="4"/>
  <c r="J325" i="4"/>
  <c r="K325" i="4"/>
  <c r="L325" i="4"/>
  <c r="M325" i="4"/>
  <c r="N325" i="4"/>
  <c r="O325" i="4"/>
  <c r="P325" i="4"/>
  <c r="C326" i="4"/>
  <c r="D326" i="4"/>
  <c r="E326" i="4"/>
  <c r="F326" i="4"/>
  <c r="G326" i="4"/>
  <c r="H326" i="4"/>
  <c r="I326" i="4"/>
  <c r="J326" i="4"/>
  <c r="K326" i="4"/>
  <c r="L326" i="4"/>
  <c r="M326" i="4"/>
  <c r="N326" i="4"/>
  <c r="O326" i="4"/>
  <c r="P326" i="4"/>
  <c r="C327" i="4"/>
  <c r="D327" i="4"/>
  <c r="E327" i="4"/>
  <c r="F327" i="4"/>
  <c r="G327" i="4"/>
  <c r="H327" i="4"/>
  <c r="I327" i="4"/>
  <c r="J327" i="4"/>
  <c r="K327" i="4"/>
  <c r="L327" i="4"/>
  <c r="M327" i="4"/>
  <c r="N327" i="4"/>
  <c r="O327" i="4"/>
  <c r="P327" i="4"/>
  <c r="C328" i="4"/>
  <c r="D328" i="4"/>
  <c r="E328" i="4"/>
  <c r="F328" i="4"/>
  <c r="G328" i="4"/>
  <c r="H328" i="4"/>
  <c r="I328" i="4"/>
  <c r="J328" i="4"/>
  <c r="K328" i="4"/>
  <c r="L328" i="4"/>
  <c r="M328" i="4"/>
  <c r="N328" i="4"/>
  <c r="O328" i="4"/>
  <c r="P328" i="4"/>
  <c r="C329" i="4"/>
  <c r="D329" i="4"/>
  <c r="E329" i="4"/>
  <c r="F329" i="4"/>
  <c r="G329" i="4"/>
  <c r="H329" i="4"/>
  <c r="I329" i="4"/>
  <c r="J329" i="4"/>
  <c r="K329" i="4"/>
  <c r="L329" i="4"/>
  <c r="M329" i="4"/>
  <c r="N329" i="4"/>
  <c r="O329" i="4"/>
  <c r="P329" i="4"/>
  <c r="C330" i="4"/>
  <c r="D330" i="4"/>
  <c r="E330" i="4"/>
  <c r="F330" i="4"/>
  <c r="G330" i="4"/>
  <c r="H330" i="4"/>
  <c r="I330" i="4"/>
  <c r="J330" i="4"/>
  <c r="K330" i="4"/>
  <c r="L330" i="4"/>
  <c r="M330" i="4"/>
  <c r="N330" i="4"/>
  <c r="O330" i="4"/>
  <c r="P330" i="4"/>
  <c r="C331" i="4"/>
  <c r="D331" i="4"/>
  <c r="E331" i="4"/>
  <c r="F331" i="4"/>
  <c r="G331" i="4"/>
  <c r="H331" i="4"/>
  <c r="I331" i="4"/>
  <c r="J331" i="4"/>
  <c r="K331" i="4"/>
  <c r="L331" i="4"/>
  <c r="M331" i="4"/>
  <c r="N331" i="4"/>
  <c r="O331" i="4"/>
  <c r="P331" i="4"/>
  <c r="C332" i="4"/>
  <c r="D332" i="4"/>
  <c r="E332" i="4"/>
  <c r="F332" i="4"/>
  <c r="G332" i="4"/>
  <c r="H332" i="4"/>
  <c r="I332" i="4"/>
  <c r="J332" i="4"/>
  <c r="K332" i="4"/>
  <c r="L332" i="4"/>
  <c r="M332" i="4"/>
  <c r="N332" i="4"/>
  <c r="O332" i="4"/>
  <c r="P332" i="4"/>
  <c r="C333" i="4"/>
  <c r="D333" i="4"/>
  <c r="E333" i="4"/>
  <c r="F333" i="4"/>
  <c r="G333" i="4"/>
  <c r="H333" i="4"/>
  <c r="I333" i="4"/>
  <c r="J333" i="4"/>
  <c r="K333" i="4"/>
  <c r="L333" i="4"/>
  <c r="M333" i="4"/>
  <c r="N333" i="4"/>
  <c r="O333" i="4"/>
  <c r="P333" i="4"/>
  <c r="C334" i="4"/>
  <c r="D334" i="4"/>
  <c r="E334" i="4"/>
  <c r="F334" i="4"/>
  <c r="G334" i="4"/>
  <c r="H334" i="4"/>
  <c r="I334" i="4"/>
  <c r="J334" i="4"/>
  <c r="K334" i="4"/>
  <c r="L334" i="4"/>
  <c r="M334" i="4"/>
  <c r="N334" i="4"/>
  <c r="O334" i="4"/>
  <c r="P334" i="4"/>
  <c r="C335" i="4"/>
  <c r="D335" i="4"/>
  <c r="E335" i="4"/>
  <c r="F335" i="4"/>
  <c r="G335" i="4"/>
  <c r="H335" i="4"/>
  <c r="I335" i="4"/>
  <c r="J335" i="4"/>
  <c r="K335" i="4"/>
  <c r="L335" i="4"/>
  <c r="M335" i="4"/>
  <c r="N335" i="4"/>
  <c r="O335" i="4"/>
  <c r="P335" i="4"/>
  <c r="C336" i="4"/>
  <c r="D336" i="4"/>
  <c r="E336" i="4"/>
  <c r="F336" i="4"/>
  <c r="G336" i="4"/>
  <c r="H336" i="4"/>
  <c r="I336" i="4"/>
  <c r="J336" i="4"/>
  <c r="K336" i="4"/>
  <c r="L336" i="4"/>
  <c r="M336" i="4"/>
  <c r="N336" i="4"/>
  <c r="O336" i="4"/>
  <c r="P336" i="4"/>
  <c r="C337" i="4"/>
  <c r="D337" i="4"/>
  <c r="E337" i="4"/>
  <c r="F337" i="4"/>
  <c r="G337" i="4"/>
  <c r="H337" i="4"/>
  <c r="I337" i="4"/>
  <c r="J337" i="4"/>
  <c r="K337" i="4"/>
  <c r="L337" i="4"/>
  <c r="M337" i="4"/>
  <c r="N337" i="4"/>
  <c r="O337" i="4"/>
  <c r="P337" i="4"/>
  <c r="C338" i="4"/>
  <c r="D338" i="4"/>
  <c r="E338" i="4"/>
  <c r="F338" i="4"/>
  <c r="G338" i="4"/>
  <c r="H338" i="4"/>
  <c r="I338" i="4"/>
  <c r="J338" i="4"/>
  <c r="K338" i="4"/>
  <c r="L338" i="4"/>
  <c r="M338" i="4"/>
  <c r="N338" i="4"/>
  <c r="O338" i="4"/>
  <c r="P338" i="4"/>
  <c r="C339" i="4"/>
  <c r="D339" i="4"/>
  <c r="E339" i="4"/>
  <c r="F339" i="4"/>
  <c r="G339" i="4"/>
  <c r="H339" i="4"/>
  <c r="I339" i="4"/>
  <c r="J339" i="4"/>
  <c r="K339" i="4"/>
  <c r="L339" i="4"/>
  <c r="M339" i="4"/>
  <c r="N339" i="4"/>
  <c r="O339" i="4"/>
  <c r="P339" i="4"/>
  <c r="C340" i="4"/>
  <c r="D340" i="4"/>
  <c r="E340" i="4"/>
  <c r="F340" i="4"/>
  <c r="G340" i="4"/>
  <c r="H340" i="4"/>
  <c r="I340" i="4"/>
  <c r="J340" i="4"/>
  <c r="K340" i="4"/>
  <c r="L340" i="4"/>
  <c r="M340" i="4"/>
  <c r="N340" i="4"/>
  <c r="O340" i="4"/>
  <c r="P340" i="4"/>
  <c r="C341" i="4"/>
  <c r="D341" i="4"/>
  <c r="E341" i="4"/>
  <c r="F341" i="4"/>
  <c r="G341" i="4"/>
  <c r="H341" i="4"/>
  <c r="I341" i="4"/>
  <c r="J341" i="4"/>
  <c r="K341" i="4"/>
  <c r="L341" i="4"/>
  <c r="M341" i="4"/>
  <c r="N341" i="4"/>
  <c r="O341" i="4"/>
  <c r="P341" i="4"/>
  <c r="C342" i="4"/>
  <c r="D342" i="4"/>
  <c r="E342" i="4"/>
  <c r="F342" i="4"/>
  <c r="G342" i="4"/>
  <c r="H342" i="4"/>
  <c r="I342" i="4"/>
  <c r="J342" i="4"/>
  <c r="K342" i="4"/>
  <c r="L342" i="4"/>
  <c r="M342" i="4"/>
  <c r="N342" i="4"/>
  <c r="O342" i="4"/>
  <c r="P342" i="4"/>
  <c r="C343" i="4"/>
  <c r="D343" i="4"/>
  <c r="E343" i="4"/>
  <c r="F343" i="4"/>
  <c r="G343" i="4"/>
  <c r="H343" i="4"/>
  <c r="I343" i="4"/>
  <c r="J343" i="4"/>
  <c r="K343" i="4"/>
  <c r="L343" i="4"/>
  <c r="M343" i="4"/>
  <c r="N343" i="4"/>
  <c r="O343" i="4"/>
  <c r="P343" i="4"/>
  <c r="C344" i="4"/>
  <c r="D344" i="4"/>
  <c r="E344" i="4"/>
  <c r="F344" i="4"/>
  <c r="G344" i="4"/>
  <c r="H344" i="4"/>
  <c r="I344" i="4"/>
  <c r="J344" i="4"/>
  <c r="K344" i="4"/>
  <c r="L344" i="4"/>
  <c r="M344" i="4"/>
  <c r="N344" i="4"/>
  <c r="O344" i="4"/>
  <c r="P344" i="4"/>
  <c r="C345" i="4"/>
  <c r="D345" i="4"/>
  <c r="E345" i="4"/>
  <c r="F345" i="4"/>
  <c r="G345" i="4"/>
  <c r="H345" i="4"/>
  <c r="I345" i="4"/>
  <c r="J345" i="4"/>
  <c r="K345" i="4"/>
  <c r="L345" i="4"/>
  <c r="M345" i="4"/>
  <c r="N345" i="4"/>
  <c r="O345" i="4"/>
  <c r="P345" i="4"/>
  <c r="C346" i="4"/>
  <c r="D346" i="4"/>
  <c r="E346" i="4"/>
  <c r="F346" i="4"/>
  <c r="G346" i="4"/>
  <c r="H346" i="4"/>
  <c r="I346" i="4"/>
  <c r="J346" i="4"/>
  <c r="K346" i="4"/>
  <c r="L346" i="4"/>
  <c r="M346" i="4"/>
  <c r="N346" i="4"/>
  <c r="O346" i="4"/>
  <c r="P346" i="4"/>
  <c r="C347" i="4"/>
  <c r="D347" i="4"/>
  <c r="E347" i="4"/>
  <c r="F347" i="4"/>
  <c r="G347" i="4"/>
  <c r="H347" i="4"/>
  <c r="I347" i="4"/>
  <c r="J347" i="4"/>
  <c r="K347" i="4"/>
  <c r="L347" i="4"/>
  <c r="M347" i="4"/>
  <c r="N347" i="4"/>
  <c r="O347" i="4"/>
  <c r="P347" i="4"/>
  <c r="C348" i="4"/>
  <c r="D348" i="4"/>
  <c r="E348" i="4"/>
  <c r="F348" i="4"/>
  <c r="G348" i="4"/>
  <c r="H348" i="4"/>
  <c r="I348" i="4"/>
  <c r="J348" i="4"/>
  <c r="K348" i="4"/>
  <c r="L348" i="4"/>
  <c r="M348" i="4"/>
  <c r="N348" i="4"/>
  <c r="O348" i="4"/>
  <c r="P348" i="4"/>
  <c r="C349" i="4"/>
  <c r="D349" i="4"/>
  <c r="E349" i="4"/>
  <c r="F349" i="4"/>
  <c r="G349" i="4"/>
  <c r="H349" i="4"/>
  <c r="I349" i="4"/>
  <c r="J349" i="4"/>
  <c r="K349" i="4"/>
  <c r="L349" i="4"/>
  <c r="M349" i="4"/>
  <c r="N349" i="4"/>
  <c r="O349" i="4"/>
  <c r="P349" i="4"/>
  <c r="C350" i="4"/>
  <c r="D350" i="4"/>
  <c r="E350" i="4"/>
  <c r="F350" i="4"/>
  <c r="G350" i="4"/>
  <c r="H350" i="4"/>
  <c r="I350" i="4"/>
  <c r="J350" i="4"/>
  <c r="K350" i="4"/>
  <c r="L350" i="4"/>
  <c r="M350" i="4"/>
  <c r="N350" i="4"/>
  <c r="O350" i="4"/>
  <c r="P350" i="4"/>
  <c r="C351" i="4"/>
  <c r="D351" i="4"/>
  <c r="E351" i="4"/>
  <c r="F351" i="4"/>
  <c r="G351" i="4"/>
  <c r="H351" i="4"/>
  <c r="I351" i="4"/>
  <c r="J351" i="4"/>
  <c r="K351" i="4"/>
  <c r="L351" i="4"/>
  <c r="M351" i="4"/>
  <c r="N351" i="4"/>
  <c r="O351" i="4"/>
  <c r="P351" i="4"/>
  <c r="C352" i="4"/>
  <c r="D352" i="4"/>
  <c r="E352" i="4"/>
  <c r="F352" i="4"/>
  <c r="G352" i="4"/>
  <c r="H352" i="4"/>
  <c r="I352" i="4"/>
  <c r="J352" i="4"/>
  <c r="K352" i="4"/>
  <c r="L352" i="4"/>
  <c r="M352" i="4"/>
  <c r="N352" i="4"/>
  <c r="O352" i="4"/>
  <c r="P352" i="4"/>
  <c r="C353" i="4"/>
  <c r="D353" i="4"/>
  <c r="E353" i="4"/>
  <c r="F353" i="4"/>
  <c r="G353" i="4"/>
  <c r="H353" i="4"/>
  <c r="I353" i="4"/>
  <c r="J353" i="4"/>
  <c r="K353" i="4"/>
  <c r="L353" i="4"/>
  <c r="M353" i="4"/>
  <c r="N353" i="4"/>
  <c r="O353" i="4"/>
  <c r="P353" i="4"/>
  <c r="C354" i="4"/>
  <c r="D354" i="4"/>
  <c r="E354" i="4"/>
  <c r="F354" i="4"/>
  <c r="G354" i="4"/>
  <c r="H354" i="4"/>
  <c r="I354" i="4"/>
  <c r="J354" i="4"/>
  <c r="K354" i="4"/>
  <c r="L354" i="4"/>
  <c r="M354" i="4"/>
  <c r="N354" i="4"/>
  <c r="O354" i="4"/>
  <c r="P354" i="4"/>
  <c r="C355" i="4"/>
  <c r="D355" i="4"/>
  <c r="E355" i="4"/>
  <c r="F355" i="4"/>
  <c r="G355" i="4"/>
  <c r="H355" i="4"/>
  <c r="I355" i="4"/>
  <c r="J355" i="4"/>
  <c r="K355" i="4"/>
  <c r="L355" i="4"/>
  <c r="M355" i="4"/>
  <c r="N355" i="4"/>
  <c r="O355" i="4"/>
  <c r="P355" i="4"/>
  <c r="C356" i="4"/>
  <c r="D356" i="4"/>
  <c r="E356" i="4"/>
  <c r="F356" i="4"/>
  <c r="G356" i="4"/>
  <c r="H356" i="4"/>
  <c r="I356" i="4"/>
  <c r="J356" i="4"/>
  <c r="K356" i="4"/>
  <c r="L356" i="4"/>
  <c r="M356" i="4"/>
  <c r="N356" i="4"/>
  <c r="O356" i="4"/>
  <c r="P356" i="4"/>
  <c r="C357" i="4"/>
  <c r="D357" i="4"/>
  <c r="E357" i="4"/>
  <c r="F357" i="4"/>
  <c r="G357" i="4"/>
  <c r="H357" i="4"/>
  <c r="I357" i="4"/>
  <c r="J357" i="4"/>
  <c r="K357" i="4"/>
  <c r="L357" i="4"/>
  <c r="M357" i="4"/>
  <c r="N357" i="4"/>
  <c r="O357" i="4"/>
  <c r="P357" i="4"/>
  <c r="C358" i="4"/>
  <c r="D358" i="4"/>
  <c r="E358" i="4"/>
  <c r="F358" i="4"/>
  <c r="G358" i="4"/>
  <c r="H358" i="4"/>
  <c r="I358" i="4"/>
  <c r="J358" i="4"/>
  <c r="K358" i="4"/>
  <c r="L358" i="4"/>
  <c r="M358" i="4"/>
  <c r="N358" i="4"/>
  <c r="O358" i="4"/>
  <c r="P358" i="4"/>
  <c r="C359" i="4"/>
  <c r="D359" i="4"/>
  <c r="E359" i="4"/>
  <c r="F359" i="4"/>
  <c r="G359" i="4"/>
  <c r="H359" i="4"/>
  <c r="I359" i="4"/>
  <c r="J359" i="4"/>
  <c r="K359" i="4"/>
  <c r="L359" i="4"/>
  <c r="M359" i="4"/>
  <c r="N359" i="4"/>
  <c r="O359" i="4"/>
  <c r="P359" i="4"/>
  <c r="C360" i="4"/>
  <c r="D360" i="4"/>
  <c r="E360" i="4"/>
  <c r="F360" i="4"/>
  <c r="G360" i="4"/>
  <c r="H360" i="4"/>
  <c r="I360" i="4"/>
  <c r="J360" i="4"/>
  <c r="K360" i="4"/>
  <c r="L360" i="4"/>
  <c r="M360" i="4"/>
  <c r="N360" i="4"/>
  <c r="O360" i="4"/>
  <c r="P360" i="4"/>
  <c r="C361" i="4"/>
  <c r="D361" i="4"/>
  <c r="E361" i="4"/>
  <c r="F361" i="4"/>
  <c r="G361" i="4"/>
  <c r="H361" i="4"/>
  <c r="I361" i="4"/>
  <c r="J361" i="4"/>
  <c r="K361" i="4"/>
  <c r="L361" i="4"/>
  <c r="M361" i="4"/>
  <c r="N361" i="4"/>
  <c r="O361" i="4"/>
  <c r="P361" i="4"/>
  <c r="C362" i="4"/>
  <c r="D362" i="4"/>
  <c r="E362" i="4"/>
  <c r="F362" i="4"/>
  <c r="G362" i="4"/>
  <c r="H362" i="4"/>
  <c r="I362" i="4"/>
  <c r="J362" i="4"/>
  <c r="K362" i="4"/>
  <c r="L362" i="4"/>
  <c r="M362" i="4"/>
  <c r="N362" i="4"/>
  <c r="O362" i="4"/>
  <c r="P362" i="4"/>
  <c r="C363" i="4"/>
  <c r="D363" i="4"/>
  <c r="E363" i="4"/>
  <c r="F363" i="4"/>
  <c r="G363" i="4"/>
  <c r="H363" i="4"/>
  <c r="I363" i="4"/>
  <c r="J363" i="4"/>
  <c r="K363" i="4"/>
  <c r="L363" i="4"/>
  <c r="M363" i="4"/>
  <c r="N363" i="4"/>
  <c r="O363" i="4"/>
  <c r="P363" i="4"/>
  <c r="C364" i="4"/>
  <c r="D364" i="4"/>
  <c r="E364" i="4"/>
  <c r="F364" i="4"/>
  <c r="G364" i="4"/>
  <c r="H364" i="4"/>
  <c r="I364" i="4"/>
  <c r="J364" i="4"/>
  <c r="K364" i="4"/>
  <c r="L364" i="4"/>
  <c r="M364" i="4"/>
  <c r="N364" i="4"/>
  <c r="O364" i="4"/>
  <c r="P364" i="4"/>
  <c r="C365" i="4"/>
  <c r="D365" i="4"/>
  <c r="E365" i="4"/>
  <c r="F365" i="4"/>
  <c r="G365" i="4"/>
  <c r="H365" i="4"/>
  <c r="I365" i="4"/>
  <c r="J365" i="4"/>
  <c r="K365" i="4"/>
  <c r="L365" i="4"/>
  <c r="M365" i="4"/>
  <c r="N365" i="4"/>
  <c r="O365" i="4"/>
  <c r="P365" i="4"/>
  <c r="C366" i="4"/>
  <c r="D366" i="4"/>
  <c r="E366" i="4"/>
  <c r="F366" i="4"/>
  <c r="G366" i="4"/>
  <c r="H366" i="4"/>
  <c r="I366" i="4"/>
  <c r="J366" i="4"/>
  <c r="K366" i="4"/>
  <c r="L366" i="4"/>
  <c r="M366" i="4"/>
  <c r="N366" i="4"/>
  <c r="O366" i="4"/>
  <c r="P366" i="4"/>
  <c r="C367" i="4"/>
  <c r="D367" i="4"/>
  <c r="E367" i="4"/>
  <c r="F367" i="4"/>
  <c r="G367" i="4"/>
  <c r="H367" i="4"/>
  <c r="I367" i="4"/>
  <c r="J367" i="4"/>
  <c r="K367" i="4"/>
  <c r="L367" i="4"/>
  <c r="M367" i="4"/>
  <c r="N367" i="4"/>
  <c r="O367" i="4"/>
  <c r="P367" i="4"/>
  <c r="C368" i="4"/>
  <c r="D368" i="4"/>
  <c r="E368" i="4"/>
  <c r="F368" i="4"/>
  <c r="G368" i="4"/>
  <c r="H368" i="4"/>
  <c r="I368" i="4"/>
  <c r="J368" i="4"/>
  <c r="K368" i="4"/>
  <c r="L368" i="4"/>
  <c r="M368" i="4"/>
  <c r="N368" i="4"/>
  <c r="O368" i="4"/>
  <c r="P368" i="4"/>
  <c r="C369" i="4"/>
  <c r="D369" i="4"/>
  <c r="E369" i="4"/>
  <c r="F369" i="4"/>
  <c r="G369" i="4"/>
  <c r="H369" i="4"/>
  <c r="I369" i="4"/>
  <c r="J369" i="4"/>
  <c r="K369" i="4"/>
  <c r="L369" i="4"/>
  <c r="M369" i="4"/>
  <c r="N369" i="4"/>
  <c r="O369" i="4"/>
  <c r="P369" i="4"/>
  <c r="C370" i="4"/>
  <c r="D370" i="4"/>
  <c r="E370" i="4"/>
  <c r="F370" i="4"/>
  <c r="G370" i="4"/>
  <c r="H370" i="4"/>
  <c r="I370" i="4"/>
  <c r="J370" i="4"/>
  <c r="K370" i="4"/>
  <c r="L370" i="4"/>
  <c r="M370" i="4"/>
  <c r="N370" i="4"/>
  <c r="O370" i="4"/>
  <c r="P370" i="4"/>
  <c r="C371" i="4"/>
  <c r="D371" i="4"/>
  <c r="E371" i="4"/>
  <c r="F371" i="4"/>
  <c r="G371" i="4"/>
  <c r="H371" i="4"/>
  <c r="I371" i="4"/>
  <c r="J371" i="4"/>
  <c r="K371" i="4"/>
  <c r="L371" i="4"/>
  <c r="M371" i="4"/>
  <c r="N371" i="4"/>
  <c r="O371" i="4"/>
  <c r="P371" i="4"/>
  <c r="C372" i="4"/>
  <c r="D372" i="4"/>
  <c r="E372" i="4"/>
  <c r="F372" i="4"/>
  <c r="G372" i="4"/>
  <c r="H372" i="4"/>
  <c r="I372" i="4"/>
  <c r="J372" i="4"/>
  <c r="K372" i="4"/>
  <c r="L372" i="4"/>
  <c r="M372" i="4"/>
  <c r="N372" i="4"/>
  <c r="O372" i="4"/>
  <c r="P372" i="4"/>
  <c r="C373" i="4"/>
  <c r="D373" i="4"/>
  <c r="E373" i="4"/>
  <c r="F373" i="4"/>
  <c r="G373" i="4"/>
  <c r="H373" i="4"/>
  <c r="I373" i="4"/>
  <c r="J373" i="4"/>
  <c r="K373" i="4"/>
  <c r="L373" i="4"/>
  <c r="M373" i="4"/>
  <c r="N373" i="4"/>
  <c r="O373" i="4"/>
  <c r="P373" i="4"/>
  <c r="C374" i="4"/>
  <c r="D374" i="4"/>
  <c r="E374" i="4"/>
  <c r="F374" i="4"/>
  <c r="G374" i="4"/>
  <c r="H374" i="4"/>
  <c r="I374" i="4"/>
  <c r="J374" i="4"/>
  <c r="K374" i="4"/>
  <c r="L374" i="4"/>
  <c r="M374" i="4"/>
  <c r="N374" i="4"/>
  <c r="O374" i="4"/>
  <c r="P374" i="4"/>
  <c r="C375" i="4"/>
  <c r="D375" i="4"/>
  <c r="E375" i="4"/>
  <c r="F375" i="4"/>
  <c r="G375" i="4"/>
  <c r="H375" i="4"/>
  <c r="I375" i="4"/>
  <c r="J375" i="4"/>
  <c r="K375" i="4"/>
  <c r="L375" i="4"/>
  <c r="M375" i="4"/>
  <c r="N375" i="4"/>
  <c r="O375" i="4"/>
  <c r="P375" i="4"/>
  <c r="C376" i="4"/>
  <c r="D376" i="4"/>
  <c r="E376" i="4"/>
  <c r="F376" i="4"/>
  <c r="G376" i="4"/>
  <c r="H376" i="4"/>
  <c r="I376" i="4"/>
  <c r="J376" i="4"/>
  <c r="K376" i="4"/>
  <c r="L376" i="4"/>
  <c r="M376" i="4"/>
  <c r="N376" i="4"/>
  <c r="O376" i="4"/>
  <c r="P376" i="4"/>
  <c r="C377" i="4"/>
  <c r="D377" i="4"/>
  <c r="E377" i="4"/>
  <c r="F377" i="4"/>
  <c r="G377" i="4"/>
  <c r="H377" i="4"/>
  <c r="I377" i="4"/>
  <c r="J377" i="4"/>
  <c r="K377" i="4"/>
  <c r="L377" i="4"/>
  <c r="M377" i="4"/>
  <c r="N377" i="4"/>
  <c r="O377" i="4"/>
  <c r="P377" i="4"/>
  <c r="C378" i="4"/>
  <c r="D378" i="4"/>
  <c r="E378" i="4"/>
  <c r="F378" i="4"/>
  <c r="G378" i="4"/>
  <c r="H378" i="4"/>
  <c r="I378" i="4"/>
  <c r="J378" i="4"/>
  <c r="K378" i="4"/>
  <c r="L378" i="4"/>
  <c r="M378" i="4"/>
  <c r="N378" i="4"/>
  <c r="O378" i="4"/>
  <c r="P378" i="4"/>
  <c r="C379" i="4"/>
  <c r="D379" i="4"/>
  <c r="E379" i="4"/>
  <c r="F379" i="4"/>
  <c r="G379" i="4"/>
  <c r="H379" i="4"/>
  <c r="I379" i="4"/>
  <c r="J379" i="4"/>
  <c r="K379" i="4"/>
  <c r="L379" i="4"/>
  <c r="M379" i="4"/>
  <c r="N379" i="4"/>
  <c r="O379" i="4"/>
  <c r="P379" i="4"/>
  <c r="C380" i="4"/>
  <c r="D380" i="4"/>
  <c r="E380" i="4"/>
  <c r="F380" i="4"/>
  <c r="G380" i="4"/>
  <c r="H380" i="4"/>
  <c r="I380" i="4"/>
  <c r="J380" i="4"/>
  <c r="K380" i="4"/>
  <c r="L380" i="4"/>
  <c r="M380" i="4"/>
  <c r="N380" i="4"/>
  <c r="O380" i="4"/>
  <c r="P380" i="4"/>
  <c r="C381" i="4"/>
  <c r="D381" i="4"/>
  <c r="E381" i="4"/>
  <c r="F381" i="4"/>
  <c r="G381" i="4"/>
  <c r="H381" i="4"/>
  <c r="I381" i="4"/>
  <c r="J381" i="4"/>
  <c r="K381" i="4"/>
  <c r="L381" i="4"/>
  <c r="M381" i="4"/>
  <c r="N381" i="4"/>
  <c r="O381" i="4"/>
  <c r="P381" i="4"/>
  <c r="C382" i="4"/>
  <c r="D382" i="4"/>
  <c r="E382" i="4"/>
  <c r="F382" i="4"/>
  <c r="G382" i="4"/>
  <c r="H382" i="4"/>
  <c r="I382" i="4"/>
  <c r="J382" i="4"/>
  <c r="K382" i="4"/>
  <c r="L382" i="4"/>
  <c r="M382" i="4"/>
  <c r="N382" i="4"/>
  <c r="O382" i="4"/>
  <c r="P382" i="4"/>
  <c r="C383" i="4"/>
  <c r="D383" i="4"/>
  <c r="E383" i="4"/>
  <c r="F383" i="4"/>
  <c r="G383" i="4"/>
  <c r="H383" i="4"/>
  <c r="I383" i="4"/>
  <c r="J383" i="4"/>
  <c r="K383" i="4"/>
  <c r="L383" i="4"/>
  <c r="M383" i="4"/>
  <c r="N383" i="4"/>
  <c r="O383" i="4"/>
  <c r="P383" i="4"/>
  <c r="C384" i="4"/>
  <c r="D384" i="4"/>
  <c r="E384" i="4"/>
  <c r="F384" i="4"/>
  <c r="G384" i="4"/>
  <c r="H384" i="4"/>
  <c r="I384" i="4"/>
  <c r="J384" i="4"/>
  <c r="K384" i="4"/>
  <c r="L384" i="4"/>
  <c r="M384" i="4"/>
  <c r="N384" i="4"/>
  <c r="O384" i="4"/>
  <c r="P384" i="4"/>
  <c r="C385" i="4"/>
  <c r="D385" i="4"/>
  <c r="E385" i="4"/>
  <c r="F385" i="4"/>
  <c r="G385" i="4"/>
  <c r="H385" i="4"/>
  <c r="I385" i="4"/>
  <c r="J385" i="4"/>
  <c r="K385" i="4"/>
  <c r="L385" i="4"/>
  <c r="M385" i="4"/>
  <c r="N385" i="4"/>
  <c r="O385" i="4"/>
  <c r="P385" i="4"/>
  <c r="C386" i="4"/>
  <c r="D386" i="4"/>
  <c r="E386" i="4"/>
  <c r="F386" i="4"/>
  <c r="G386" i="4"/>
  <c r="H386" i="4"/>
  <c r="I386" i="4"/>
  <c r="J386" i="4"/>
  <c r="K386" i="4"/>
  <c r="L386" i="4"/>
  <c r="M386" i="4"/>
  <c r="N386" i="4"/>
  <c r="O386" i="4"/>
  <c r="P386" i="4"/>
  <c r="C387" i="4"/>
  <c r="D387" i="4"/>
  <c r="E387" i="4"/>
  <c r="F387" i="4"/>
  <c r="G387" i="4"/>
  <c r="H387" i="4"/>
  <c r="I387" i="4"/>
  <c r="J387" i="4"/>
  <c r="K387" i="4"/>
  <c r="L387" i="4"/>
  <c r="M387" i="4"/>
  <c r="N387" i="4"/>
  <c r="O387" i="4"/>
  <c r="P387" i="4"/>
  <c r="C388" i="4"/>
  <c r="D388" i="4"/>
  <c r="E388" i="4"/>
  <c r="F388" i="4"/>
  <c r="G388" i="4"/>
  <c r="H388" i="4"/>
  <c r="I388" i="4"/>
  <c r="J388" i="4"/>
  <c r="K388" i="4"/>
  <c r="L388" i="4"/>
  <c r="M388" i="4"/>
  <c r="N388" i="4"/>
  <c r="O388" i="4"/>
  <c r="P388" i="4"/>
  <c r="C389" i="4"/>
  <c r="D389" i="4"/>
  <c r="E389" i="4"/>
  <c r="F389" i="4"/>
  <c r="G389" i="4"/>
  <c r="H389" i="4"/>
  <c r="I389" i="4"/>
  <c r="J389" i="4"/>
  <c r="K389" i="4"/>
  <c r="L389" i="4"/>
  <c r="M389" i="4"/>
  <c r="N389" i="4"/>
  <c r="O389" i="4"/>
  <c r="P389" i="4"/>
  <c r="C390" i="4"/>
  <c r="D390" i="4"/>
  <c r="E390" i="4"/>
  <c r="F390" i="4"/>
  <c r="G390" i="4"/>
  <c r="H390" i="4"/>
  <c r="I390" i="4"/>
  <c r="J390" i="4"/>
  <c r="K390" i="4"/>
  <c r="L390" i="4"/>
  <c r="M390" i="4"/>
  <c r="N390" i="4"/>
  <c r="O390" i="4"/>
  <c r="P390" i="4"/>
  <c r="C391" i="4"/>
  <c r="D391" i="4"/>
  <c r="E391" i="4"/>
  <c r="F391" i="4"/>
  <c r="G391" i="4"/>
  <c r="H391" i="4"/>
  <c r="I391" i="4"/>
  <c r="J391" i="4"/>
  <c r="K391" i="4"/>
  <c r="L391" i="4"/>
  <c r="M391" i="4"/>
  <c r="N391" i="4"/>
  <c r="O391" i="4"/>
  <c r="P391" i="4"/>
  <c r="C392" i="4"/>
  <c r="D392" i="4"/>
  <c r="E392" i="4"/>
  <c r="F392" i="4"/>
  <c r="G392" i="4"/>
  <c r="H392" i="4"/>
  <c r="I392" i="4"/>
  <c r="J392" i="4"/>
  <c r="K392" i="4"/>
  <c r="L392" i="4"/>
  <c r="M392" i="4"/>
  <c r="N392" i="4"/>
  <c r="O392" i="4"/>
  <c r="P392" i="4"/>
  <c r="C393" i="4"/>
  <c r="D393" i="4"/>
  <c r="E393" i="4"/>
  <c r="F393" i="4"/>
  <c r="G393" i="4"/>
  <c r="H393" i="4"/>
  <c r="I393" i="4"/>
  <c r="J393" i="4"/>
  <c r="K393" i="4"/>
  <c r="L393" i="4"/>
  <c r="M393" i="4"/>
  <c r="N393" i="4"/>
  <c r="O393" i="4"/>
  <c r="P393" i="4"/>
  <c r="C394" i="4"/>
  <c r="D394" i="4"/>
  <c r="E394" i="4"/>
  <c r="F394" i="4"/>
  <c r="G394" i="4"/>
  <c r="H394" i="4"/>
  <c r="I394" i="4"/>
  <c r="J394" i="4"/>
  <c r="K394" i="4"/>
  <c r="L394" i="4"/>
  <c r="M394" i="4"/>
  <c r="N394" i="4"/>
  <c r="O394" i="4"/>
  <c r="P394" i="4"/>
  <c r="C395" i="4"/>
  <c r="D395" i="4"/>
  <c r="E395" i="4"/>
  <c r="F395" i="4"/>
  <c r="G395" i="4"/>
  <c r="H395" i="4"/>
  <c r="I395" i="4"/>
  <c r="J395" i="4"/>
  <c r="K395" i="4"/>
  <c r="L395" i="4"/>
  <c r="M395" i="4"/>
  <c r="N395" i="4"/>
  <c r="O395" i="4"/>
  <c r="P395" i="4"/>
  <c r="C396" i="4"/>
  <c r="D396" i="4"/>
  <c r="E396" i="4"/>
  <c r="F396" i="4"/>
  <c r="G396" i="4"/>
  <c r="H396" i="4"/>
  <c r="I396" i="4"/>
  <c r="J396" i="4"/>
  <c r="K396" i="4"/>
  <c r="L396" i="4"/>
  <c r="M396" i="4"/>
  <c r="N396" i="4"/>
  <c r="O396" i="4"/>
  <c r="P396" i="4"/>
  <c r="C397" i="4"/>
  <c r="D397" i="4"/>
  <c r="E397" i="4"/>
  <c r="F397" i="4"/>
  <c r="G397" i="4"/>
  <c r="H397" i="4"/>
  <c r="I397" i="4"/>
  <c r="J397" i="4"/>
  <c r="K397" i="4"/>
  <c r="L397" i="4"/>
  <c r="M397" i="4"/>
  <c r="N397" i="4"/>
  <c r="O397" i="4"/>
  <c r="P397" i="4"/>
  <c r="C398" i="4"/>
  <c r="D398" i="4"/>
  <c r="E398" i="4"/>
  <c r="F398" i="4"/>
  <c r="G398" i="4"/>
  <c r="H398" i="4"/>
  <c r="I398" i="4"/>
  <c r="J398" i="4"/>
  <c r="K398" i="4"/>
  <c r="L398" i="4"/>
  <c r="M398" i="4"/>
  <c r="N398" i="4"/>
  <c r="O398" i="4"/>
  <c r="P398" i="4"/>
  <c r="C399" i="4"/>
  <c r="D399" i="4"/>
  <c r="E399" i="4"/>
  <c r="F399" i="4"/>
  <c r="G399" i="4"/>
  <c r="H399" i="4"/>
  <c r="I399" i="4"/>
  <c r="J399" i="4"/>
  <c r="K399" i="4"/>
  <c r="L399" i="4"/>
  <c r="M399" i="4"/>
  <c r="N399" i="4"/>
  <c r="O399" i="4"/>
  <c r="P399" i="4"/>
  <c r="C400" i="4"/>
  <c r="D400" i="4"/>
  <c r="E400" i="4"/>
  <c r="F400" i="4"/>
  <c r="G400" i="4"/>
  <c r="H400" i="4"/>
  <c r="I400" i="4"/>
  <c r="J400" i="4"/>
  <c r="K400" i="4"/>
  <c r="L400" i="4"/>
  <c r="M400" i="4"/>
  <c r="N400" i="4"/>
  <c r="O400" i="4"/>
  <c r="P400" i="4"/>
  <c r="C401" i="4"/>
  <c r="D401" i="4"/>
  <c r="E401" i="4"/>
  <c r="F401" i="4"/>
  <c r="G401" i="4"/>
  <c r="H401" i="4"/>
  <c r="I401" i="4"/>
  <c r="J401" i="4"/>
  <c r="K401" i="4"/>
  <c r="L401" i="4"/>
  <c r="M401" i="4"/>
  <c r="N401" i="4"/>
  <c r="O401" i="4"/>
  <c r="P401" i="4"/>
  <c r="C402" i="4"/>
  <c r="D402" i="4"/>
  <c r="E402" i="4"/>
  <c r="F402" i="4"/>
  <c r="G402" i="4"/>
  <c r="H402" i="4"/>
  <c r="I402" i="4"/>
  <c r="J402" i="4"/>
  <c r="K402" i="4"/>
  <c r="L402" i="4"/>
  <c r="M402" i="4"/>
  <c r="N402" i="4"/>
  <c r="O402" i="4"/>
  <c r="P402" i="4"/>
  <c r="C403" i="4"/>
  <c r="D403" i="4"/>
  <c r="E403" i="4"/>
  <c r="F403" i="4"/>
  <c r="G403" i="4"/>
  <c r="H403" i="4"/>
  <c r="I403" i="4"/>
  <c r="J403" i="4"/>
  <c r="K403" i="4"/>
  <c r="L403" i="4"/>
  <c r="M403" i="4"/>
  <c r="N403" i="4"/>
  <c r="O403" i="4"/>
  <c r="P403" i="4"/>
  <c r="C404" i="4"/>
  <c r="D404" i="4"/>
  <c r="E404" i="4"/>
  <c r="F404" i="4"/>
  <c r="G404" i="4"/>
  <c r="H404" i="4"/>
  <c r="I404" i="4"/>
  <c r="J404" i="4"/>
  <c r="K404" i="4"/>
  <c r="L404" i="4"/>
  <c r="M404" i="4"/>
  <c r="N404" i="4"/>
  <c r="O404" i="4"/>
  <c r="P404" i="4"/>
  <c r="C405" i="4"/>
  <c r="D405" i="4"/>
  <c r="E405" i="4"/>
  <c r="F405" i="4"/>
  <c r="G405" i="4"/>
  <c r="H405" i="4"/>
  <c r="I405" i="4"/>
  <c r="J405" i="4"/>
  <c r="K405" i="4"/>
  <c r="L405" i="4"/>
  <c r="M405" i="4"/>
  <c r="N405" i="4"/>
  <c r="O405" i="4"/>
  <c r="P405" i="4"/>
  <c r="C406" i="4"/>
  <c r="D406" i="4"/>
  <c r="E406" i="4"/>
  <c r="F406" i="4"/>
  <c r="G406" i="4"/>
  <c r="H406" i="4"/>
  <c r="I406" i="4"/>
  <c r="J406" i="4"/>
  <c r="K406" i="4"/>
  <c r="L406" i="4"/>
  <c r="M406" i="4"/>
  <c r="N406" i="4"/>
  <c r="O406" i="4"/>
  <c r="P406" i="4"/>
  <c r="C407" i="4"/>
  <c r="D407" i="4"/>
  <c r="E407" i="4"/>
  <c r="F407" i="4"/>
  <c r="G407" i="4"/>
  <c r="H407" i="4"/>
  <c r="I407" i="4"/>
  <c r="J407" i="4"/>
  <c r="K407" i="4"/>
  <c r="L407" i="4"/>
  <c r="M407" i="4"/>
  <c r="N407" i="4"/>
  <c r="O407" i="4"/>
  <c r="P407" i="4"/>
  <c r="C408" i="4"/>
  <c r="D408" i="4"/>
  <c r="E408" i="4"/>
  <c r="F408" i="4"/>
  <c r="G408" i="4"/>
  <c r="H408" i="4"/>
  <c r="I408" i="4"/>
  <c r="J408" i="4"/>
  <c r="K408" i="4"/>
  <c r="L408" i="4"/>
  <c r="M408" i="4"/>
  <c r="N408" i="4"/>
  <c r="O408" i="4"/>
  <c r="P408" i="4"/>
  <c r="C409" i="4"/>
  <c r="D409" i="4"/>
  <c r="E409" i="4"/>
  <c r="F409" i="4"/>
  <c r="G409" i="4"/>
  <c r="H409" i="4"/>
  <c r="I409" i="4"/>
  <c r="J409" i="4"/>
  <c r="K409" i="4"/>
  <c r="L409" i="4"/>
  <c r="M409" i="4"/>
  <c r="N409" i="4"/>
  <c r="O409" i="4"/>
  <c r="P409" i="4"/>
  <c r="C410" i="4"/>
  <c r="D410" i="4"/>
  <c r="E410" i="4"/>
  <c r="F410" i="4"/>
  <c r="G410" i="4"/>
  <c r="H410" i="4"/>
  <c r="I410" i="4"/>
  <c r="J410" i="4"/>
  <c r="K410" i="4"/>
  <c r="L410" i="4"/>
  <c r="M410" i="4"/>
  <c r="N410" i="4"/>
  <c r="O410" i="4"/>
  <c r="P410" i="4"/>
  <c r="C411" i="4"/>
  <c r="D411" i="4"/>
  <c r="E411" i="4"/>
  <c r="F411" i="4"/>
  <c r="G411" i="4"/>
  <c r="H411" i="4"/>
  <c r="I411" i="4"/>
  <c r="J411" i="4"/>
  <c r="K411" i="4"/>
  <c r="L411" i="4"/>
  <c r="M411" i="4"/>
  <c r="N411" i="4"/>
  <c r="O411" i="4"/>
  <c r="P411" i="4"/>
  <c r="C412" i="4"/>
  <c r="D412" i="4"/>
  <c r="E412" i="4"/>
  <c r="F412" i="4"/>
  <c r="G412" i="4"/>
  <c r="H412" i="4"/>
  <c r="I412" i="4"/>
  <c r="J412" i="4"/>
  <c r="K412" i="4"/>
  <c r="L412" i="4"/>
  <c r="M412" i="4"/>
  <c r="N412" i="4"/>
  <c r="O412" i="4"/>
  <c r="P412" i="4"/>
  <c r="C413" i="4"/>
  <c r="D413" i="4"/>
  <c r="E413" i="4"/>
  <c r="F413" i="4"/>
  <c r="G413" i="4"/>
  <c r="H413" i="4"/>
  <c r="I413" i="4"/>
  <c r="J413" i="4"/>
  <c r="K413" i="4"/>
  <c r="L413" i="4"/>
  <c r="M413" i="4"/>
  <c r="N413" i="4"/>
  <c r="O413" i="4"/>
  <c r="P413" i="4"/>
  <c r="C414" i="4"/>
  <c r="D414" i="4"/>
  <c r="E414" i="4"/>
  <c r="F414" i="4"/>
  <c r="G414" i="4"/>
  <c r="H414" i="4"/>
  <c r="I414" i="4"/>
  <c r="J414" i="4"/>
  <c r="K414" i="4"/>
  <c r="L414" i="4"/>
  <c r="M414" i="4"/>
  <c r="N414" i="4"/>
  <c r="O414" i="4"/>
  <c r="P414" i="4"/>
  <c r="C415" i="4"/>
  <c r="D415" i="4"/>
  <c r="E415" i="4"/>
  <c r="F415" i="4"/>
  <c r="G415" i="4"/>
  <c r="H415" i="4"/>
  <c r="I415" i="4"/>
  <c r="J415" i="4"/>
  <c r="K415" i="4"/>
  <c r="L415" i="4"/>
  <c r="M415" i="4"/>
  <c r="N415" i="4"/>
  <c r="O415" i="4"/>
  <c r="P415" i="4"/>
  <c r="C416" i="4"/>
  <c r="D416" i="4"/>
  <c r="E416" i="4"/>
  <c r="F416" i="4"/>
  <c r="G416" i="4"/>
  <c r="H416" i="4"/>
  <c r="I416" i="4"/>
  <c r="J416" i="4"/>
  <c r="K416" i="4"/>
  <c r="L416" i="4"/>
  <c r="M416" i="4"/>
  <c r="N416" i="4"/>
  <c r="O416" i="4"/>
  <c r="P416" i="4"/>
  <c r="C417" i="4"/>
  <c r="D417" i="4"/>
  <c r="E417" i="4"/>
  <c r="F417" i="4"/>
  <c r="G417" i="4"/>
  <c r="H417" i="4"/>
  <c r="I417" i="4"/>
  <c r="J417" i="4"/>
  <c r="K417" i="4"/>
  <c r="L417" i="4"/>
  <c r="M417" i="4"/>
  <c r="N417" i="4"/>
  <c r="O417" i="4"/>
  <c r="P417" i="4"/>
  <c r="C418" i="4"/>
  <c r="D418" i="4"/>
  <c r="E418" i="4"/>
  <c r="F418" i="4"/>
  <c r="G418" i="4"/>
  <c r="H418" i="4"/>
  <c r="I418" i="4"/>
  <c r="J418" i="4"/>
  <c r="K418" i="4"/>
  <c r="L418" i="4"/>
  <c r="M418" i="4"/>
  <c r="N418" i="4"/>
  <c r="O418" i="4"/>
  <c r="P418" i="4"/>
  <c r="C419" i="4"/>
  <c r="D419" i="4"/>
  <c r="E419" i="4"/>
  <c r="F419" i="4"/>
  <c r="G419" i="4"/>
  <c r="H419" i="4"/>
  <c r="I419" i="4"/>
  <c r="J419" i="4"/>
  <c r="K419" i="4"/>
  <c r="L419" i="4"/>
  <c r="M419" i="4"/>
  <c r="N419" i="4"/>
  <c r="O419" i="4"/>
  <c r="P419" i="4"/>
  <c r="C420" i="4"/>
  <c r="D420" i="4"/>
  <c r="E420" i="4"/>
  <c r="F420" i="4"/>
  <c r="G420" i="4"/>
  <c r="H420" i="4"/>
  <c r="I420" i="4"/>
  <c r="J420" i="4"/>
  <c r="K420" i="4"/>
  <c r="L420" i="4"/>
  <c r="M420" i="4"/>
  <c r="N420" i="4"/>
  <c r="O420" i="4"/>
  <c r="P420" i="4"/>
  <c r="C421" i="4"/>
  <c r="D421" i="4"/>
  <c r="E421" i="4"/>
  <c r="F421" i="4"/>
  <c r="G421" i="4"/>
  <c r="H421" i="4"/>
  <c r="I421" i="4"/>
  <c r="J421" i="4"/>
  <c r="K421" i="4"/>
  <c r="L421" i="4"/>
  <c r="M421" i="4"/>
  <c r="N421" i="4"/>
  <c r="O421" i="4"/>
  <c r="P421" i="4"/>
  <c r="C422" i="4"/>
  <c r="D422" i="4"/>
  <c r="E422" i="4"/>
  <c r="F422" i="4"/>
  <c r="G422" i="4"/>
  <c r="H422" i="4"/>
  <c r="I422" i="4"/>
  <c r="J422" i="4"/>
  <c r="K422" i="4"/>
  <c r="L422" i="4"/>
  <c r="M422" i="4"/>
  <c r="N422" i="4"/>
  <c r="O422" i="4"/>
  <c r="P422" i="4"/>
  <c r="C423" i="4"/>
  <c r="D423" i="4"/>
  <c r="E423" i="4"/>
  <c r="F423" i="4"/>
  <c r="G423" i="4"/>
  <c r="H423" i="4"/>
  <c r="I423" i="4"/>
  <c r="J423" i="4"/>
  <c r="K423" i="4"/>
  <c r="L423" i="4"/>
  <c r="M423" i="4"/>
  <c r="N423" i="4"/>
  <c r="O423" i="4"/>
  <c r="P423" i="4"/>
  <c r="C424" i="4"/>
  <c r="D424" i="4"/>
  <c r="E424" i="4"/>
  <c r="F424" i="4"/>
  <c r="G424" i="4"/>
  <c r="H424" i="4"/>
  <c r="I424" i="4"/>
  <c r="J424" i="4"/>
  <c r="K424" i="4"/>
  <c r="L424" i="4"/>
  <c r="M424" i="4"/>
  <c r="N424" i="4"/>
  <c r="O424" i="4"/>
  <c r="P424" i="4"/>
  <c r="C425" i="4"/>
  <c r="D425" i="4"/>
  <c r="E425" i="4"/>
  <c r="F425" i="4"/>
  <c r="G425" i="4"/>
  <c r="H425" i="4"/>
  <c r="I425" i="4"/>
  <c r="J425" i="4"/>
  <c r="K425" i="4"/>
  <c r="L425" i="4"/>
  <c r="M425" i="4"/>
  <c r="N425" i="4"/>
  <c r="O425" i="4"/>
  <c r="P425" i="4"/>
  <c r="C426" i="4"/>
  <c r="D426" i="4"/>
  <c r="E426" i="4"/>
  <c r="F426" i="4"/>
  <c r="G426" i="4"/>
  <c r="H426" i="4"/>
  <c r="I426" i="4"/>
  <c r="J426" i="4"/>
  <c r="K426" i="4"/>
  <c r="L426" i="4"/>
  <c r="M426" i="4"/>
  <c r="N426" i="4"/>
  <c r="O426" i="4"/>
  <c r="P426" i="4"/>
  <c r="C427" i="4"/>
  <c r="D427" i="4"/>
  <c r="E427" i="4"/>
  <c r="F427" i="4"/>
  <c r="G427" i="4"/>
  <c r="H427" i="4"/>
  <c r="I427" i="4"/>
  <c r="J427" i="4"/>
  <c r="K427" i="4"/>
  <c r="L427" i="4"/>
  <c r="M427" i="4"/>
  <c r="N427" i="4"/>
  <c r="O427" i="4"/>
  <c r="P427" i="4"/>
  <c r="C428" i="4"/>
  <c r="D428" i="4"/>
  <c r="E428" i="4"/>
  <c r="F428" i="4"/>
  <c r="G428" i="4"/>
  <c r="H428" i="4"/>
  <c r="I428" i="4"/>
  <c r="J428" i="4"/>
  <c r="K428" i="4"/>
  <c r="L428" i="4"/>
  <c r="M428" i="4"/>
  <c r="N428" i="4"/>
  <c r="O428" i="4"/>
  <c r="P428" i="4"/>
  <c r="C429" i="4"/>
  <c r="D429" i="4"/>
  <c r="E429" i="4"/>
  <c r="F429" i="4"/>
  <c r="G429" i="4"/>
  <c r="H429" i="4"/>
  <c r="I429" i="4"/>
  <c r="J429" i="4"/>
  <c r="K429" i="4"/>
  <c r="L429" i="4"/>
  <c r="M429" i="4"/>
  <c r="N429" i="4"/>
  <c r="O429" i="4"/>
  <c r="P429" i="4"/>
  <c r="C430" i="4"/>
  <c r="D430" i="4"/>
  <c r="E430" i="4"/>
  <c r="F430" i="4"/>
  <c r="G430" i="4"/>
  <c r="H430" i="4"/>
  <c r="I430" i="4"/>
  <c r="J430" i="4"/>
  <c r="K430" i="4"/>
  <c r="L430" i="4"/>
  <c r="M430" i="4"/>
  <c r="N430" i="4"/>
  <c r="O430" i="4"/>
  <c r="P430" i="4"/>
  <c r="C431" i="4"/>
  <c r="D431" i="4"/>
  <c r="E431" i="4"/>
  <c r="F431" i="4"/>
  <c r="G431" i="4"/>
  <c r="H431" i="4"/>
  <c r="I431" i="4"/>
  <c r="J431" i="4"/>
  <c r="K431" i="4"/>
  <c r="L431" i="4"/>
  <c r="M431" i="4"/>
  <c r="N431" i="4"/>
  <c r="O431" i="4"/>
  <c r="P431" i="4"/>
  <c r="C432" i="4"/>
  <c r="D432" i="4"/>
  <c r="E432" i="4"/>
  <c r="F432" i="4"/>
  <c r="G432" i="4"/>
  <c r="H432" i="4"/>
  <c r="I432" i="4"/>
  <c r="J432" i="4"/>
  <c r="K432" i="4"/>
  <c r="L432" i="4"/>
  <c r="M432" i="4"/>
  <c r="N432" i="4"/>
  <c r="O432" i="4"/>
  <c r="P432" i="4"/>
  <c r="C433" i="4"/>
  <c r="D433" i="4"/>
  <c r="E433" i="4"/>
  <c r="F433" i="4"/>
  <c r="G433" i="4"/>
  <c r="H433" i="4"/>
  <c r="I433" i="4"/>
  <c r="J433" i="4"/>
  <c r="K433" i="4"/>
  <c r="L433" i="4"/>
  <c r="M433" i="4"/>
  <c r="N433" i="4"/>
  <c r="O433" i="4"/>
  <c r="P433" i="4"/>
  <c r="C434" i="4"/>
  <c r="D434" i="4"/>
  <c r="E434" i="4"/>
  <c r="F434" i="4"/>
  <c r="G434" i="4"/>
  <c r="H434" i="4"/>
  <c r="I434" i="4"/>
  <c r="J434" i="4"/>
  <c r="K434" i="4"/>
  <c r="L434" i="4"/>
  <c r="M434" i="4"/>
  <c r="N434" i="4"/>
  <c r="O434" i="4"/>
  <c r="P434" i="4"/>
  <c r="C435" i="4"/>
  <c r="D435" i="4"/>
  <c r="E435" i="4"/>
  <c r="F435" i="4"/>
  <c r="G435" i="4"/>
  <c r="H435" i="4"/>
  <c r="I435" i="4"/>
  <c r="J435" i="4"/>
  <c r="K435" i="4"/>
  <c r="L435" i="4"/>
  <c r="M435" i="4"/>
  <c r="N435" i="4"/>
  <c r="O435" i="4"/>
  <c r="P435" i="4"/>
  <c r="C436" i="4"/>
  <c r="D436" i="4"/>
  <c r="E436" i="4"/>
  <c r="F436" i="4"/>
  <c r="G436" i="4"/>
  <c r="H436" i="4"/>
  <c r="I436" i="4"/>
  <c r="J436" i="4"/>
  <c r="K436" i="4"/>
  <c r="L436" i="4"/>
  <c r="M436" i="4"/>
  <c r="N436" i="4"/>
  <c r="O436" i="4"/>
  <c r="P436" i="4"/>
  <c r="C437" i="4"/>
  <c r="D437" i="4"/>
  <c r="E437" i="4"/>
  <c r="F437" i="4"/>
  <c r="G437" i="4"/>
  <c r="H437" i="4"/>
  <c r="I437" i="4"/>
  <c r="J437" i="4"/>
  <c r="K437" i="4"/>
  <c r="L437" i="4"/>
  <c r="M437" i="4"/>
  <c r="N437" i="4"/>
  <c r="O437" i="4"/>
  <c r="P437" i="4"/>
  <c r="C438" i="4"/>
  <c r="D438" i="4"/>
  <c r="E438" i="4"/>
  <c r="F438" i="4"/>
  <c r="G438" i="4"/>
  <c r="H438" i="4"/>
  <c r="I438" i="4"/>
  <c r="J438" i="4"/>
  <c r="K438" i="4"/>
  <c r="L438" i="4"/>
  <c r="M438" i="4"/>
  <c r="N438" i="4"/>
  <c r="O438" i="4"/>
  <c r="P438" i="4"/>
  <c r="C439" i="4"/>
  <c r="D439" i="4"/>
  <c r="E439" i="4"/>
  <c r="F439" i="4"/>
  <c r="G439" i="4"/>
  <c r="H439" i="4"/>
  <c r="I439" i="4"/>
  <c r="J439" i="4"/>
  <c r="K439" i="4"/>
  <c r="L439" i="4"/>
  <c r="M439" i="4"/>
  <c r="N439" i="4"/>
  <c r="O439" i="4"/>
  <c r="P439" i="4"/>
  <c r="C440" i="4"/>
  <c r="D440" i="4"/>
  <c r="E440" i="4"/>
  <c r="F440" i="4"/>
  <c r="G440" i="4"/>
  <c r="H440" i="4"/>
  <c r="I440" i="4"/>
  <c r="J440" i="4"/>
  <c r="K440" i="4"/>
  <c r="L440" i="4"/>
  <c r="M440" i="4"/>
  <c r="N440" i="4"/>
  <c r="O440" i="4"/>
  <c r="P440" i="4"/>
  <c r="C441" i="4"/>
  <c r="D441" i="4"/>
  <c r="E441" i="4"/>
  <c r="F441" i="4"/>
  <c r="G441" i="4"/>
  <c r="H441" i="4"/>
  <c r="I441" i="4"/>
  <c r="J441" i="4"/>
  <c r="K441" i="4"/>
  <c r="L441" i="4"/>
  <c r="M441" i="4"/>
  <c r="N441" i="4"/>
  <c r="O441" i="4"/>
  <c r="P441" i="4"/>
  <c r="C442" i="4"/>
  <c r="D442" i="4"/>
  <c r="E442" i="4"/>
  <c r="F442" i="4"/>
  <c r="G442" i="4"/>
  <c r="H442" i="4"/>
  <c r="I442" i="4"/>
  <c r="J442" i="4"/>
  <c r="K442" i="4"/>
  <c r="L442" i="4"/>
  <c r="M442" i="4"/>
  <c r="N442" i="4"/>
  <c r="O442" i="4"/>
  <c r="P442" i="4"/>
  <c r="C443" i="4"/>
  <c r="D443" i="4"/>
  <c r="E443" i="4"/>
  <c r="F443" i="4"/>
  <c r="G443" i="4"/>
  <c r="H443" i="4"/>
  <c r="I443" i="4"/>
  <c r="J443" i="4"/>
  <c r="K443" i="4"/>
  <c r="L443" i="4"/>
  <c r="M443" i="4"/>
  <c r="N443" i="4"/>
  <c r="O443" i="4"/>
  <c r="P443" i="4"/>
  <c r="C444" i="4"/>
  <c r="D444" i="4"/>
  <c r="E444" i="4"/>
  <c r="F444" i="4"/>
  <c r="G444" i="4"/>
  <c r="H444" i="4"/>
  <c r="I444" i="4"/>
  <c r="J444" i="4"/>
  <c r="K444" i="4"/>
  <c r="L444" i="4"/>
  <c r="M444" i="4"/>
  <c r="N444" i="4"/>
  <c r="O444" i="4"/>
  <c r="P444" i="4"/>
  <c r="C445" i="4"/>
  <c r="D445" i="4"/>
  <c r="E445" i="4"/>
  <c r="F445" i="4"/>
  <c r="G445" i="4"/>
  <c r="H445" i="4"/>
  <c r="I445" i="4"/>
  <c r="J445" i="4"/>
  <c r="K445" i="4"/>
  <c r="L445" i="4"/>
  <c r="M445" i="4"/>
  <c r="N445" i="4"/>
  <c r="O445" i="4"/>
  <c r="P445" i="4"/>
  <c r="C446" i="4"/>
  <c r="D446" i="4"/>
  <c r="E446" i="4"/>
  <c r="F446" i="4"/>
  <c r="G446" i="4"/>
  <c r="H446" i="4"/>
  <c r="I446" i="4"/>
  <c r="J446" i="4"/>
  <c r="K446" i="4"/>
  <c r="L446" i="4"/>
  <c r="M446" i="4"/>
  <c r="N446" i="4"/>
  <c r="O446" i="4"/>
  <c r="P446" i="4"/>
  <c r="C447" i="4"/>
  <c r="D447" i="4"/>
  <c r="E447" i="4"/>
  <c r="F447" i="4"/>
  <c r="G447" i="4"/>
  <c r="H447" i="4"/>
  <c r="I447" i="4"/>
  <c r="J447" i="4"/>
  <c r="K447" i="4"/>
  <c r="L447" i="4"/>
  <c r="M447" i="4"/>
  <c r="N447" i="4"/>
  <c r="O447" i="4"/>
  <c r="P447" i="4"/>
  <c r="C448" i="4"/>
  <c r="D448" i="4"/>
  <c r="E448" i="4"/>
  <c r="F448" i="4"/>
  <c r="G448" i="4"/>
  <c r="H448" i="4"/>
  <c r="I448" i="4"/>
  <c r="J448" i="4"/>
  <c r="K448" i="4"/>
  <c r="L448" i="4"/>
  <c r="M448" i="4"/>
  <c r="N448" i="4"/>
  <c r="O448" i="4"/>
  <c r="P448" i="4"/>
  <c r="C449" i="4"/>
  <c r="D449" i="4"/>
  <c r="E449" i="4"/>
  <c r="F449" i="4"/>
  <c r="G449" i="4"/>
  <c r="H449" i="4"/>
  <c r="I449" i="4"/>
  <c r="J449" i="4"/>
  <c r="K449" i="4"/>
  <c r="L449" i="4"/>
  <c r="M449" i="4"/>
  <c r="N449" i="4"/>
  <c r="O449" i="4"/>
  <c r="P449" i="4"/>
  <c r="C450" i="4"/>
  <c r="D450" i="4"/>
  <c r="E450" i="4"/>
  <c r="F450" i="4"/>
  <c r="G450" i="4"/>
  <c r="H450" i="4"/>
  <c r="I450" i="4"/>
  <c r="J450" i="4"/>
  <c r="K450" i="4"/>
  <c r="L450" i="4"/>
  <c r="M450" i="4"/>
  <c r="N450" i="4"/>
  <c r="O450" i="4"/>
  <c r="P450" i="4"/>
  <c r="C451" i="4"/>
  <c r="D451" i="4"/>
  <c r="E451" i="4"/>
  <c r="F451" i="4"/>
  <c r="G451" i="4"/>
  <c r="H451" i="4"/>
  <c r="I451" i="4"/>
  <c r="J451" i="4"/>
  <c r="K451" i="4"/>
  <c r="L451" i="4"/>
  <c r="M451" i="4"/>
  <c r="N451" i="4"/>
  <c r="O451" i="4"/>
  <c r="P451" i="4"/>
  <c r="C452" i="4"/>
  <c r="D452" i="4"/>
  <c r="E452" i="4"/>
  <c r="F452" i="4"/>
  <c r="G452" i="4"/>
  <c r="H452" i="4"/>
  <c r="I452" i="4"/>
  <c r="J452" i="4"/>
  <c r="K452" i="4"/>
  <c r="L452" i="4"/>
  <c r="M452" i="4"/>
  <c r="N452" i="4"/>
  <c r="O452" i="4"/>
  <c r="P452" i="4"/>
  <c r="C453" i="4"/>
  <c r="D453" i="4"/>
  <c r="E453" i="4"/>
  <c r="F453" i="4"/>
  <c r="G453" i="4"/>
  <c r="H453" i="4"/>
  <c r="I453" i="4"/>
  <c r="J453" i="4"/>
  <c r="K453" i="4"/>
  <c r="L453" i="4"/>
  <c r="M453" i="4"/>
  <c r="N453" i="4"/>
  <c r="O453" i="4"/>
  <c r="P453" i="4"/>
  <c r="C454" i="4"/>
  <c r="D454" i="4"/>
  <c r="E454" i="4"/>
  <c r="F454" i="4"/>
  <c r="G454" i="4"/>
  <c r="H454" i="4"/>
  <c r="I454" i="4"/>
  <c r="J454" i="4"/>
  <c r="K454" i="4"/>
  <c r="L454" i="4"/>
  <c r="M454" i="4"/>
  <c r="N454" i="4"/>
  <c r="O454" i="4"/>
  <c r="P454" i="4"/>
  <c r="C455" i="4"/>
  <c r="D455" i="4"/>
  <c r="E455" i="4"/>
  <c r="F455" i="4"/>
  <c r="G455" i="4"/>
  <c r="H455" i="4"/>
  <c r="I455" i="4"/>
  <c r="J455" i="4"/>
  <c r="K455" i="4"/>
  <c r="L455" i="4"/>
  <c r="M455" i="4"/>
  <c r="N455" i="4"/>
  <c r="O455" i="4"/>
  <c r="P455" i="4"/>
  <c r="C456" i="4"/>
  <c r="D456" i="4"/>
  <c r="E456" i="4"/>
  <c r="F456" i="4"/>
  <c r="G456" i="4"/>
  <c r="H456" i="4"/>
  <c r="I456" i="4"/>
  <c r="J456" i="4"/>
  <c r="K456" i="4"/>
  <c r="L456" i="4"/>
  <c r="M456" i="4"/>
  <c r="N456" i="4"/>
  <c r="O456" i="4"/>
  <c r="P456" i="4"/>
  <c r="C457" i="4"/>
  <c r="D457" i="4"/>
  <c r="E457" i="4"/>
  <c r="F457" i="4"/>
  <c r="G457" i="4"/>
  <c r="H457" i="4"/>
  <c r="I457" i="4"/>
  <c r="J457" i="4"/>
  <c r="K457" i="4"/>
  <c r="L457" i="4"/>
  <c r="M457" i="4"/>
  <c r="N457" i="4"/>
  <c r="O457" i="4"/>
  <c r="P457" i="4"/>
  <c r="C458" i="4"/>
  <c r="D458" i="4"/>
  <c r="E458" i="4"/>
  <c r="F458" i="4"/>
  <c r="G458" i="4"/>
  <c r="H458" i="4"/>
  <c r="I458" i="4"/>
  <c r="J458" i="4"/>
  <c r="K458" i="4"/>
  <c r="L458" i="4"/>
  <c r="M458" i="4"/>
  <c r="N458" i="4"/>
  <c r="O458" i="4"/>
  <c r="P458" i="4"/>
  <c r="C459" i="4"/>
  <c r="D459" i="4"/>
  <c r="E459" i="4"/>
  <c r="F459" i="4"/>
  <c r="G459" i="4"/>
  <c r="H459" i="4"/>
  <c r="I459" i="4"/>
  <c r="J459" i="4"/>
  <c r="K459" i="4"/>
  <c r="L459" i="4"/>
  <c r="M459" i="4"/>
  <c r="N459" i="4"/>
  <c r="O459" i="4"/>
  <c r="P459" i="4"/>
  <c r="C460" i="4"/>
  <c r="D460" i="4"/>
  <c r="E460" i="4"/>
  <c r="F460" i="4"/>
  <c r="G460" i="4"/>
  <c r="H460" i="4"/>
  <c r="I460" i="4"/>
  <c r="J460" i="4"/>
  <c r="K460" i="4"/>
  <c r="L460" i="4"/>
  <c r="M460" i="4"/>
  <c r="N460" i="4"/>
  <c r="O460" i="4"/>
  <c r="P460" i="4"/>
  <c r="C461" i="4"/>
  <c r="D461" i="4"/>
  <c r="E461" i="4"/>
  <c r="F461" i="4"/>
  <c r="G461" i="4"/>
  <c r="H461" i="4"/>
  <c r="I461" i="4"/>
  <c r="J461" i="4"/>
  <c r="K461" i="4"/>
  <c r="L461" i="4"/>
  <c r="M461" i="4"/>
  <c r="N461" i="4"/>
  <c r="O461" i="4"/>
  <c r="P461" i="4"/>
  <c r="C462" i="4"/>
  <c r="D462" i="4"/>
  <c r="E462" i="4"/>
  <c r="F462" i="4"/>
  <c r="G462" i="4"/>
  <c r="H462" i="4"/>
  <c r="I462" i="4"/>
  <c r="J462" i="4"/>
  <c r="K462" i="4"/>
  <c r="L462" i="4"/>
  <c r="M462" i="4"/>
  <c r="N462" i="4"/>
  <c r="O462" i="4"/>
  <c r="P462" i="4"/>
  <c r="C463" i="4"/>
  <c r="D463" i="4"/>
  <c r="E463" i="4"/>
  <c r="F463" i="4"/>
  <c r="G463" i="4"/>
  <c r="H463" i="4"/>
  <c r="I463" i="4"/>
  <c r="J463" i="4"/>
  <c r="K463" i="4"/>
  <c r="L463" i="4"/>
  <c r="M463" i="4"/>
  <c r="N463" i="4"/>
  <c r="O463" i="4"/>
  <c r="P463" i="4"/>
  <c r="C464" i="4"/>
  <c r="D464" i="4"/>
  <c r="E464" i="4"/>
  <c r="F464" i="4"/>
  <c r="G464" i="4"/>
  <c r="H464" i="4"/>
  <c r="I464" i="4"/>
  <c r="J464" i="4"/>
  <c r="K464" i="4"/>
  <c r="L464" i="4"/>
  <c r="M464" i="4"/>
  <c r="N464" i="4"/>
  <c r="O464" i="4"/>
  <c r="P464" i="4"/>
  <c r="C465" i="4"/>
  <c r="D465" i="4"/>
  <c r="E465" i="4"/>
  <c r="F465" i="4"/>
  <c r="G465" i="4"/>
  <c r="H465" i="4"/>
  <c r="I465" i="4"/>
  <c r="J465" i="4"/>
  <c r="K465" i="4"/>
  <c r="L465" i="4"/>
  <c r="M465" i="4"/>
  <c r="N465" i="4"/>
  <c r="O465" i="4"/>
  <c r="P465" i="4"/>
  <c r="C466" i="4"/>
  <c r="D466" i="4"/>
  <c r="E466" i="4"/>
  <c r="F466" i="4"/>
  <c r="G466" i="4"/>
  <c r="H466" i="4"/>
  <c r="I466" i="4"/>
  <c r="J466" i="4"/>
  <c r="K466" i="4"/>
  <c r="L466" i="4"/>
  <c r="M466" i="4"/>
  <c r="N466" i="4"/>
  <c r="O466" i="4"/>
  <c r="P466" i="4"/>
  <c r="C467" i="4"/>
  <c r="D467" i="4"/>
  <c r="E467" i="4"/>
  <c r="F467" i="4"/>
  <c r="G467" i="4"/>
  <c r="H467" i="4"/>
  <c r="I467" i="4"/>
  <c r="J467" i="4"/>
  <c r="K467" i="4"/>
  <c r="L467" i="4"/>
  <c r="M467" i="4"/>
  <c r="N467" i="4"/>
  <c r="O467" i="4"/>
  <c r="P467" i="4"/>
  <c r="C468" i="4"/>
  <c r="D468" i="4"/>
  <c r="E468" i="4"/>
  <c r="F468" i="4"/>
  <c r="G468" i="4"/>
  <c r="H468" i="4"/>
  <c r="I468" i="4"/>
  <c r="J468" i="4"/>
  <c r="K468" i="4"/>
  <c r="L468" i="4"/>
  <c r="M468" i="4"/>
  <c r="N468" i="4"/>
  <c r="O468" i="4"/>
  <c r="P468" i="4"/>
  <c r="C469" i="4"/>
  <c r="D469" i="4"/>
  <c r="E469" i="4"/>
  <c r="F469" i="4"/>
  <c r="G469" i="4"/>
  <c r="H469" i="4"/>
  <c r="I469" i="4"/>
  <c r="J469" i="4"/>
  <c r="K469" i="4"/>
  <c r="L469" i="4"/>
  <c r="M469" i="4"/>
  <c r="N469" i="4"/>
  <c r="O469" i="4"/>
  <c r="P469" i="4"/>
  <c r="C470" i="4"/>
  <c r="D470" i="4"/>
  <c r="E470" i="4"/>
  <c r="F470" i="4"/>
  <c r="G470" i="4"/>
  <c r="H470" i="4"/>
  <c r="I470" i="4"/>
  <c r="J470" i="4"/>
  <c r="K470" i="4"/>
  <c r="L470" i="4"/>
  <c r="M470" i="4"/>
  <c r="N470" i="4"/>
  <c r="O470" i="4"/>
  <c r="P470" i="4"/>
  <c r="C471" i="4"/>
  <c r="D471" i="4"/>
  <c r="E471" i="4"/>
  <c r="F471" i="4"/>
  <c r="G471" i="4"/>
  <c r="H471" i="4"/>
  <c r="I471" i="4"/>
  <c r="J471" i="4"/>
  <c r="K471" i="4"/>
  <c r="L471" i="4"/>
  <c r="M471" i="4"/>
  <c r="N471" i="4"/>
  <c r="O471" i="4"/>
  <c r="P471" i="4"/>
  <c r="C472" i="4"/>
  <c r="D472" i="4"/>
  <c r="E472" i="4"/>
  <c r="F472" i="4"/>
  <c r="G472" i="4"/>
  <c r="H472" i="4"/>
  <c r="I472" i="4"/>
  <c r="J472" i="4"/>
  <c r="K472" i="4"/>
  <c r="L472" i="4"/>
  <c r="M472" i="4"/>
  <c r="N472" i="4"/>
  <c r="O472" i="4"/>
  <c r="P472" i="4"/>
  <c r="C473" i="4"/>
  <c r="D473" i="4"/>
  <c r="E473" i="4"/>
  <c r="F473" i="4"/>
  <c r="G473" i="4"/>
  <c r="H473" i="4"/>
  <c r="I473" i="4"/>
  <c r="J473" i="4"/>
  <c r="K473" i="4"/>
  <c r="L473" i="4"/>
  <c r="M473" i="4"/>
  <c r="N473" i="4"/>
  <c r="O473" i="4"/>
  <c r="P473" i="4"/>
  <c r="C474" i="4"/>
  <c r="D474" i="4"/>
  <c r="E474" i="4"/>
  <c r="F474" i="4"/>
  <c r="G474" i="4"/>
  <c r="H474" i="4"/>
  <c r="I474" i="4"/>
  <c r="J474" i="4"/>
  <c r="K474" i="4"/>
  <c r="L474" i="4"/>
  <c r="M474" i="4"/>
  <c r="N474" i="4"/>
  <c r="O474" i="4"/>
  <c r="P474" i="4"/>
  <c r="C475" i="4"/>
  <c r="D475" i="4"/>
  <c r="E475" i="4"/>
  <c r="F475" i="4"/>
  <c r="G475" i="4"/>
  <c r="H475" i="4"/>
  <c r="I475" i="4"/>
  <c r="J475" i="4"/>
  <c r="K475" i="4"/>
  <c r="L475" i="4"/>
  <c r="M475" i="4"/>
  <c r="N475" i="4"/>
  <c r="O475" i="4"/>
  <c r="P475" i="4"/>
  <c r="C476" i="4"/>
  <c r="D476" i="4"/>
  <c r="E476" i="4"/>
  <c r="F476" i="4"/>
  <c r="G476" i="4"/>
  <c r="H476" i="4"/>
  <c r="I476" i="4"/>
  <c r="J476" i="4"/>
  <c r="K476" i="4"/>
  <c r="L476" i="4"/>
  <c r="M476" i="4"/>
  <c r="N476" i="4"/>
  <c r="O476" i="4"/>
  <c r="P476" i="4"/>
  <c r="C477" i="4"/>
  <c r="D477" i="4"/>
  <c r="E477" i="4"/>
  <c r="F477" i="4"/>
  <c r="G477" i="4"/>
  <c r="H477" i="4"/>
  <c r="I477" i="4"/>
  <c r="J477" i="4"/>
  <c r="K477" i="4"/>
  <c r="L477" i="4"/>
  <c r="M477" i="4"/>
  <c r="N477" i="4"/>
  <c r="O477" i="4"/>
  <c r="P477" i="4"/>
  <c r="C478" i="4"/>
  <c r="D478" i="4"/>
  <c r="E478" i="4"/>
  <c r="F478" i="4"/>
  <c r="G478" i="4"/>
  <c r="H478" i="4"/>
  <c r="I478" i="4"/>
  <c r="J478" i="4"/>
  <c r="K478" i="4"/>
  <c r="L478" i="4"/>
  <c r="M478" i="4"/>
  <c r="N478" i="4"/>
  <c r="O478" i="4"/>
  <c r="P478" i="4"/>
  <c r="C479" i="4"/>
  <c r="D479" i="4"/>
  <c r="E479" i="4"/>
  <c r="F479" i="4"/>
  <c r="G479" i="4"/>
  <c r="H479" i="4"/>
  <c r="I479" i="4"/>
  <c r="J479" i="4"/>
  <c r="K479" i="4"/>
  <c r="L479" i="4"/>
  <c r="M479" i="4"/>
  <c r="N479" i="4"/>
  <c r="O479" i="4"/>
  <c r="P479" i="4"/>
  <c r="C480" i="4"/>
  <c r="D480" i="4"/>
  <c r="E480" i="4"/>
  <c r="F480" i="4"/>
  <c r="G480" i="4"/>
  <c r="H480" i="4"/>
  <c r="I480" i="4"/>
  <c r="J480" i="4"/>
  <c r="K480" i="4"/>
  <c r="L480" i="4"/>
  <c r="M480" i="4"/>
  <c r="N480" i="4"/>
  <c r="O480" i="4"/>
  <c r="P480" i="4"/>
  <c r="C481" i="4"/>
  <c r="D481" i="4"/>
  <c r="E481" i="4"/>
  <c r="F481" i="4"/>
  <c r="G481" i="4"/>
  <c r="H481" i="4"/>
  <c r="I481" i="4"/>
  <c r="J481" i="4"/>
  <c r="K481" i="4"/>
  <c r="L481" i="4"/>
  <c r="M481" i="4"/>
  <c r="N481" i="4"/>
  <c r="O481" i="4"/>
  <c r="P481" i="4"/>
  <c r="C482" i="4"/>
  <c r="D482" i="4"/>
  <c r="E482" i="4"/>
  <c r="F482" i="4"/>
  <c r="G482" i="4"/>
  <c r="H482" i="4"/>
  <c r="I482" i="4"/>
  <c r="J482" i="4"/>
  <c r="K482" i="4"/>
  <c r="L482" i="4"/>
  <c r="M482" i="4"/>
  <c r="N482" i="4"/>
  <c r="O482" i="4"/>
  <c r="P482" i="4"/>
  <c r="C483" i="4"/>
  <c r="D483" i="4"/>
  <c r="E483" i="4"/>
  <c r="F483" i="4"/>
  <c r="G483" i="4"/>
  <c r="H483" i="4"/>
  <c r="I483" i="4"/>
  <c r="J483" i="4"/>
  <c r="K483" i="4"/>
  <c r="L483" i="4"/>
  <c r="M483" i="4"/>
  <c r="N483" i="4"/>
  <c r="O483" i="4"/>
  <c r="P483" i="4"/>
  <c r="C484" i="4"/>
  <c r="D484" i="4"/>
  <c r="E484" i="4"/>
  <c r="F484" i="4"/>
  <c r="G484" i="4"/>
  <c r="H484" i="4"/>
  <c r="I484" i="4"/>
  <c r="J484" i="4"/>
  <c r="K484" i="4"/>
  <c r="L484" i="4"/>
  <c r="M484" i="4"/>
  <c r="N484" i="4"/>
  <c r="O484" i="4"/>
  <c r="P484" i="4"/>
  <c r="C485" i="4"/>
  <c r="D485" i="4"/>
  <c r="E485" i="4"/>
  <c r="F485" i="4"/>
  <c r="G485" i="4"/>
  <c r="H485" i="4"/>
  <c r="I485" i="4"/>
  <c r="J485" i="4"/>
  <c r="K485" i="4"/>
  <c r="L485" i="4"/>
  <c r="M485" i="4"/>
  <c r="N485" i="4"/>
  <c r="O485" i="4"/>
  <c r="P485" i="4"/>
  <c r="C486" i="4"/>
  <c r="D486" i="4"/>
  <c r="E486" i="4"/>
  <c r="F486" i="4"/>
  <c r="G486" i="4"/>
  <c r="H486" i="4"/>
  <c r="I486" i="4"/>
  <c r="J486" i="4"/>
  <c r="K486" i="4"/>
  <c r="L486" i="4"/>
  <c r="M486" i="4"/>
  <c r="N486" i="4"/>
  <c r="O486" i="4"/>
  <c r="P486" i="4"/>
  <c r="C487" i="4"/>
  <c r="D487" i="4"/>
  <c r="E487" i="4"/>
  <c r="F487" i="4"/>
  <c r="G487" i="4"/>
  <c r="H487" i="4"/>
  <c r="I487" i="4"/>
  <c r="J487" i="4"/>
  <c r="K487" i="4"/>
  <c r="L487" i="4"/>
  <c r="M487" i="4"/>
  <c r="N487" i="4"/>
  <c r="O487" i="4"/>
  <c r="P487" i="4"/>
  <c r="C488" i="4"/>
  <c r="D488" i="4"/>
  <c r="E488" i="4"/>
  <c r="F488" i="4"/>
  <c r="G488" i="4"/>
  <c r="H488" i="4"/>
  <c r="I488" i="4"/>
  <c r="J488" i="4"/>
  <c r="K488" i="4"/>
  <c r="L488" i="4"/>
  <c r="M488" i="4"/>
  <c r="N488" i="4"/>
  <c r="O488" i="4"/>
  <c r="P488" i="4"/>
  <c r="C489" i="4"/>
  <c r="D489" i="4"/>
  <c r="E489" i="4"/>
  <c r="F489" i="4"/>
  <c r="G489" i="4"/>
  <c r="H489" i="4"/>
  <c r="I489" i="4"/>
  <c r="J489" i="4"/>
  <c r="K489" i="4"/>
  <c r="L489" i="4"/>
  <c r="M489" i="4"/>
  <c r="N489" i="4"/>
  <c r="O489" i="4"/>
  <c r="P489" i="4"/>
  <c r="C490" i="4"/>
  <c r="D490" i="4"/>
  <c r="E490" i="4"/>
  <c r="F490" i="4"/>
  <c r="G490" i="4"/>
  <c r="H490" i="4"/>
  <c r="I490" i="4"/>
  <c r="J490" i="4"/>
  <c r="K490" i="4"/>
  <c r="L490" i="4"/>
  <c r="M490" i="4"/>
  <c r="N490" i="4"/>
  <c r="O490" i="4"/>
  <c r="P490" i="4"/>
  <c r="C491" i="4"/>
  <c r="D491" i="4"/>
  <c r="E491" i="4"/>
  <c r="F491" i="4"/>
  <c r="G491" i="4"/>
  <c r="H491" i="4"/>
  <c r="I491" i="4"/>
  <c r="J491" i="4"/>
  <c r="K491" i="4"/>
  <c r="L491" i="4"/>
  <c r="M491" i="4"/>
  <c r="N491" i="4"/>
  <c r="O491" i="4"/>
  <c r="P491" i="4"/>
  <c r="C492" i="4"/>
  <c r="D492" i="4"/>
  <c r="E492" i="4"/>
  <c r="F492" i="4"/>
  <c r="G492" i="4"/>
  <c r="H492" i="4"/>
  <c r="I492" i="4"/>
  <c r="J492" i="4"/>
  <c r="K492" i="4"/>
  <c r="L492" i="4"/>
  <c r="M492" i="4"/>
  <c r="N492" i="4"/>
  <c r="O492" i="4"/>
  <c r="P492" i="4"/>
  <c r="C493" i="4"/>
  <c r="D493" i="4"/>
  <c r="E493" i="4"/>
  <c r="F493" i="4"/>
  <c r="G493" i="4"/>
  <c r="H493" i="4"/>
  <c r="I493" i="4"/>
  <c r="J493" i="4"/>
  <c r="K493" i="4"/>
  <c r="L493" i="4"/>
  <c r="M493" i="4"/>
  <c r="N493" i="4"/>
  <c r="O493" i="4"/>
  <c r="P493" i="4"/>
  <c r="C494" i="4"/>
  <c r="D494" i="4"/>
  <c r="E494" i="4"/>
  <c r="F494" i="4"/>
  <c r="G494" i="4"/>
  <c r="H494" i="4"/>
  <c r="I494" i="4"/>
  <c r="J494" i="4"/>
  <c r="K494" i="4"/>
  <c r="L494" i="4"/>
  <c r="M494" i="4"/>
  <c r="N494" i="4"/>
  <c r="O494" i="4"/>
  <c r="P494" i="4"/>
  <c r="C495" i="4"/>
  <c r="D495" i="4"/>
  <c r="E495" i="4"/>
  <c r="F495" i="4"/>
  <c r="G495" i="4"/>
  <c r="H495" i="4"/>
  <c r="I495" i="4"/>
  <c r="J495" i="4"/>
  <c r="K495" i="4"/>
  <c r="L495" i="4"/>
  <c r="M495" i="4"/>
  <c r="N495" i="4"/>
  <c r="O495" i="4"/>
  <c r="P495" i="4"/>
  <c r="C496" i="4"/>
  <c r="D496" i="4"/>
  <c r="E496" i="4"/>
  <c r="F496" i="4"/>
  <c r="G496" i="4"/>
  <c r="H496" i="4"/>
  <c r="I496" i="4"/>
  <c r="J496" i="4"/>
  <c r="K496" i="4"/>
  <c r="L496" i="4"/>
  <c r="M496" i="4"/>
  <c r="N496" i="4"/>
  <c r="O496" i="4"/>
  <c r="P496" i="4"/>
  <c r="C497" i="4"/>
  <c r="D497" i="4"/>
  <c r="E497" i="4"/>
  <c r="F497" i="4"/>
  <c r="G497" i="4"/>
  <c r="H497" i="4"/>
  <c r="I497" i="4"/>
  <c r="J497" i="4"/>
  <c r="K497" i="4"/>
  <c r="L497" i="4"/>
  <c r="M497" i="4"/>
  <c r="N497" i="4"/>
  <c r="O497" i="4"/>
  <c r="P497" i="4"/>
  <c r="C498" i="4"/>
  <c r="D498" i="4"/>
  <c r="E498" i="4"/>
  <c r="F498" i="4"/>
  <c r="G498" i="4"/>
  <c r="H498" i="4"/>
  <c r="I498" i="4"/>
  <c r="J498" i="4"/>
  <c r="K498" i="4"/>
  <c r="L498" i="4"/>
  <c r="M498" i="4"/>
  <c r="N498" i="4"/>
  <c r="O498" i="4"/>
  <c r="P498" i="4"/>
  <c r="C499" i="4"/>
  <c r="D499" i="4"/>
  <c r="E499" i="4"/>
  <c r="F499" i="4"/>
  <c r="G499" i="4"/>
  <c r="H499" i="4"/>
  <c r="I499" i="4"/>
  <c r="J499" i="4"/>
  <c r="K499" i="4"/>
  <c r="L499" i="4"/>
  <c r="M499" i="4"/>
  <c r="N499" i="4"/>
  <c r="O499" i="4"/>
  <c r="P499" i="4"/>
  <c r="C500" i="4"/>
  <c r="D500" i="4"/>
  <c r="E500" i="4"/>
  <c r="F500" i="4"/>
  <c r="G500" i="4"/>
  <c r="H500" i="4"/>
  <c r="I500" i="4"/>
  <c r="J500" i="4"/>
  <c r="K500" i="4"/>
  <c r="L500" i="4"/>
  <c r="M500" i="4"/>
  <c r="N500" i="4"/>
  <c r="O500" i="4"/>
  <c r="P500" i="4"/>
  <c r="C501" i="4"/>
  <c r="D501" i="4"/>
  <c r="E501" i="4"/>
  <c r="F501" i="4"/>
  <c r="G501" i="4"/>
  <c r="H501" i="4"/>
  <c r="I501" i="4"/>
  <c r="J501" i="4"/>
  <c r="K501" i="4"/>
  <c r="L501" i="4"/>
  <c r="M501" i="4"/>
  <c r="N501" i="4"/>
  <c r="O501" i="4"/>
  <c r="P501" i="4"/>
  <c r="C502" i="4"/>
  <c r="D502" i="4"/>
  <c r="E502" i="4"/>
  <c r="F502" i="4"/>
  <c r="G502" i="4"/>
  <c r="H502" i="4"/>
  <c r="I502" i="4"/>
  <c r="J502" i="4"/>
  <c r="K502" i="4"/>
  <c r="L502" i="4"/>
  <c r="M502" i="4"/>
  <c r="N502" i="4"/>
  <c r="O502" i="4"/>
  <c r="P502" i="4"/>
  <c r="C503" i="4"/>
  <c r="D503" i="4"/>
  <c r="E503" i="4"/>
  <c r="F503" i="4"/>
  <c r="G503" i="4"/>
  <c r="H503" i="4"/>
  <c r="I503" i="4"/>
  <c r="J503" i="4"/>
  <c r="K503" i="4"/>
  <c r="L503" i="4"/>
  <c r="M503" i="4"/>
  <c r="N503" i="4"/>
  <c r="O503" i="4"/>
  <c r="P503" i="4"/>
  <c r="C504" i="4"/>
  <c r="D504" i="4"/>
  <c r="E504" i="4"/>
  <c r="F504" i="4"/>
  <c r="G504" i="4"/>
  <c r="H504" i="4"/>
  <c r="I504" i="4"/>
  <c r="J504" i="4"/>
  <c r="K504" i="4"/>
  <c r="L504" i="4"/>
  <c r="M504" i="4"/>
  <c r="N504" i="4"/>
  <c r="O504" i="4"/>
  <c r="P504" i="4"/>
  <c r="C505" i="4"/>
  <c r="D505" i="4"/>
  <c r="E505" i="4"/>
  <c r="F505" i="4"/>
  <c r="G505" i="4"/>
  <c r="H505" i="4"/>
  <c r="I505" i="4"/>
  <c r="J505" i="4"/>
  <c r="K505" i="4"/>
  <c r="L505" i="4"/>
  <c r="M505" i="4"/>
  <c r="N505" i="4"/>
  <c r="O505" i="4"/>
  <c r="P505" i="4"/>
  <c r="C506" i="4"/>
  <c r="D506" i="4"/>
  <c r="E506" i="4"/>
  <c r="F506" i="4"/>
  <c r="G506" i="4"/>
  <c r="H506" i="4"/>
  <c r="I506" i="4"/>
  <c r="J506" i="4"/>
  <c r="K506" i="4"/>
  <c r="L506" i="4"/>
  <c r="M506" i="4"/>
  <c r="N506" i="4"/>
  <c r="O506" i="4"/>
  <c r="P506" i="4"/>
  <c r="C507" i="4"/>
  <c r="D507" i="4"/>
  <c r="E507" i="4"/>
  <c r="F507" i="4"/>
  <c r="G507" i="4"/>
  <c r="H507" i="4"/>
  <c r="I507" i="4"/>
  <c r="J507" i="4"/>
  <c r="K507" i="4"/>
  <c r="L507" i="4"/>
  <c r="M507" i="4"/>
  <c r="N507" i="4"/>
  <c r="O507" i="4"/>
  <c r="P507" i="4"/>
  <c r="C508" i="4"/>
  <c r="D508" i="4"/>
  <c r="E508" i="4"/>
  <c r="F508" i="4"/>
  <c r="G508" i="4"/>
  <c r="H508" i="4"/>
  <c r="I508" i="4"/>
  <c r="J508" i="4"/>
  <c r="K508" i="4"/>
  <c r="L508" i="4"/>
  <c r="M508" i="4"/>
  <c r="N508" i="4"/>
  <c r="O508" i="4"/>
  <c r="P508" i="4"/>
  <c r="C509" i="4"/>
  <c r="D509" i="4"/>
  <c r="E509" i="4"/>
  <c r="F509" i="4"/>
  <c r="G509" i="4"/>
  <c r="H509" i="4"/>
  <c r="I509" i="4"/>
  <c r="J509" i="4"/>
  <c r="K509" i="4"/>
  <c r="L509" i="4"/>
  <c r="M509" i="4"/>
  <c r="N509" i="4"/>
  <c r="O509" i="4"/>
  <c r="P509" i="4"/>
  <c r="C510" i="4"/>
  <c r="D510" i="4"/>
  <c r="E510" i="4"/>
  <c r="F510" i="4"/>
  <c r="G510" i="4"/>
  <c r="H510" i="4"/>
  <c r="I510" i="4"/>
  <c r="J510" i="4"/>
  <c r="K510" i="4"/>
  <c r="L510" i="4"/>
  <c r="M510" i="4"/>
  <c r="N510" i="4"/>
  <c r="O510" i="4"/>
  <c r="P510" i="4"/>
  <c r="C511" i="4"/>
  <c r="D511" i="4"/>
  <c r="E511" i="4"/>
  <c r="F511" i="4"/>
  <c r="G511" i="4"/>
  <c r="H511" i="4"/>
  <c r="I511" i="4"/>
  <c r="J511" i="4"/>
  <c r="K511" i="4"/>
  <c r="L511" i="4"/>
  <c r="M511" i="4"/>
  <c r="N511" i="4"/>
  <c r="O511" i="4"/>
  <c r="P511" i="4"/>
  <c r="C512" i="4"/>
  <c r="D512" i="4"/>
  <c r="E512" i="4"/>
  <c r="F512" i="4"/>
  <c r="G512" i="4"/>
  <c r="H512" i="4"/>
  <c r="I512" i="4"/>
  <c r="J512" i="4"/>
  <c r="K512" i="4"/>
  <c r="L512" i="4"/>
  <c r="M512" i="4"/>
  <c r="N512" i="4"/>
  <c r="O512" i="4"/>
  <c r="P512" i="4"/>
  <c r="C513" i="4"/>
  <c r="D513" i="4"/>
  <c r="E513" i="4"/>
  <c r="F513" i="4"/>
  <c r="G513" i="4"/>
  <c r="H513" i="4"/>
  <c r="I513" i="4"/>
  <c r="J513" i="4"/>
  <c r="K513" i="4"/>
  <c r="L513" i="4"/>
  <c r="M513" i="4"/>
  <c r="N513" i="4"/>
  <c r="O513" i="4"/>
  <c r="P513" i="4"/>
  <c r="C514" i="4"/>
  <c r="D514" i="4"/>
  <c r="E514" i="4"/>
  <c r="F514" i="4"/>
  <c r="G514" i="4"/>
  <c r="H514" i="4"/>
  <c r="I514" i="4"/>
  <c r="J514" i="4"/>
  <c r="K514" i="4"/>
  <c r="L514" i="4"/>
  <c r="M514" i="4"/>
  <c r="N514" i="4"/>
  <c r="O514" i="4"/>
  <c r="P514" i="4"/>
  <c r="C515" i="4"/>
  <c r="D515" i="4"/>
  <c r="E515" i="4"/>
  <c r="F515" i="4"/>
  <c r="G515" i="4"/>
  <c r="H515" i="4"/>
  <c r="I515" i="4"/>
  <c r="J515" i="4"/>
  <c r="K515" i="4"/>
  <c r="L515" i="4"/>
  <c r="M515" i="4"/>
  <c r="N515" i="4"/>
  <c r="O515" i="4"/>
  <c r="P515" i="4"/>
  <c r="C516" i="4"/>
  <c r="D516" i="4"/>
  <c r="E516" i="4"/>
  <c r="F516" i="4"/>
  <c r="G516" i="4"/>
  <c r="H516" i="4"/>
  <c r="I516" i="4"/>
  <c r="J516" i="4"/>
  <c r="K516" i="4"/>
  <c r="L516" i="4"/>
  <c r="M516" i="4"/>
  <c r="N516" i="4"/>
  <c r="O516" i="4"/>
  <c r="P516" i="4"/>
  <c r="C517" i="4"/>
  <c r="D517" i="4"/>
  <c r="E517" i="4"/>
  <c r="F517" i="4"/>
  <c r="G517" i="4"/>
  <c r="H517" i="4"/>
  <c r="I517" i="4"/>
  <c r="J517" i="4"/>
  <c r="K517" i="4"/>
  <c r="L517" i="4"/>
  <c r="M517" i="4"/>
  <c r="N517" i="4"/>
  <c r="O517" i="4"/>
  <c r="P517" i="4"/>
  <c r="C518" i="4"/>
  <c r="D518" i="4"/>
  <c r="E518" i="4"/>
  <c r="F518" i="4"/>
  <c r="G518" i="4"/>
  <c r="H518" i="4"/>
  <c r="I518" i="4"/>
  <c r="J518" i="4"/>
  <c r="K518" i="4"/>
  <c r="L518" i="4"/>
  <c r="M518" i="4"/>
  <c r="N518" i="4"/>
  <c r="O518" i="4"/>
  <c r="P518" i="4"/>
  <c r="C519" i="4"/>
  <c r="D519" i="4"/>
  <c r="E519" i="4"/>
  <c r="F519" i="4"/>
  <c r="G519" i="4"/>
  <c r="H519" i="4"/>
  <c r="I519" i="4"/>
  <c r="J519" i="4"/>
  <c r="K519" i="4"/>
  <c r="L519" i="4"/>
  <c r="M519" i="4"/>
  <c r="N519" i="4"/>
  <c r="O519" i="4"/>
  <c r="P519" i="4"/>
  <c r="C520" i="4"/>
  <c r="D520" i="4"/>
  <c r="E520" i="4"/>
  <c r="F520" i="4"/>
  <c r="G520" i="4"/>
  <c r="H520" i="4"/>
  <c r="I520" i="4"/>
  <c r="J520" i="4"/>
  <c r="K520" i="4"/>
  <c r="L520" i="4"/>
  <c r="M520" i="4"/>
  <c r="N520" i="4"/>
  <c r="O520" i="4"/>
  <c r="P520" i="4"/>
  <c r="C521" i="4"/>
  <c r="D521" i="4"/>
  <c r="E521" i="4"/>
  <c r="F521" i="4"/>
  <c r="G521" i="4"/>
  <c r="H521" i="4"/>
  <c r="I521" i="4"/>
  <c r="J521" i="4"/>
  <c r="K521" i="4"/>
  <c r="L521" i="4"/>
  <c r="M521" i="4"/>
  <c r="N521" i="4"/>
  <c r="O521" i="4"/>
  <c r="P521" i="4"/>
  <c r="C522" i="4"/>
  <c r="D522" i="4"/>
  <c r="E522" i="4"/>
  <c r="F522" i="4"/>
  <c r="G522" i="4"/>
  <c r="H522" i="4"/>
  <c r="I522" i="4"/>
  <c r="J522" i="4"/>
  <c r="K522" i="4"/>
  <c r="L522" i="4"/>
  <c r="M522" i="4"/>
  <c r="N522" i="4"/>
  <c r="O522" i="4"/>
  <c r="P522" i="4"/>
  <c r="C523" i="4"/>
  <c r="D523" i="4"/>
  <c r="E523" i="4"/>
  <c r="F523" i="4"/>
  <c r="G523" i="4"/>
  <c r="H523" i="4"/>
  <c r="I523" i="4"/>
  <c r="J523" i="4"/>
  <c r="K523" i="4"/>
  <c r="L523" i="4"/>
  <c r="M523" i="4"/>
  <c r="N523" i="4"/>
  <c r="O523" i="4"/>
  <c r="P523" i="4"/>
  <c r="C524" i="4"/>
  <c r="D524" i="4"/>
  <c r="E524" i="4"/>
  <c r="F524" i="4"/>
  <c r="G524" i="4"/>
  <c r="H524" i="4"/>
  <c r="I524" i="4"/>
  <c r="J524" i="4"/>
  <c r="K524" i="4"/>
  <c r="L524" i="4"/>
  <c r="M524" i="4"/>
  <c r="N524" i="4"/>
  <c r="O524" i="4"/>
  <c r="P524" i="4"/>
  <c r="C525" i="4"/>
  <c r="D525" i="4"/>
  <c r="E525" i="4"/>
  <c r="F525" i="4"/>
  <c r="G525" i="4"/>
  <c r="H525" i="4"/>
  <c r="I525" i="4"/>
  <c r="J525" i="4"/>
  <c r="K525" i="4"/>
  <c r="L525" i="4"/>
  <c r="M525" i="4"/>
  <c r="N525" i="4"/>
  <c r="O525" i="4"/>
  <c r="P525" i="4"/>
  <c r="C526" i="4"/>
  <c r="D526" i="4"/>
  <c r="E526" i="4"/>
  <c r="F526" i="4"/>
  <c r="G526" i="4"/>
  <c r="H526" i="4"/>
  <c r="I526" i="4"/>
  <c r="J526" i="4"/>
  <c r="K526" i="4"/>
  <c r="L526" i="4"/>
  <c r="M526" i="4"/>
  <c r="N526" i="4"/>
  <c r="O526" i="4"/>
  <c r="P526" i="4"/>
  <c r="C527" i="4"/>
  <c r="D527" i="4"/>
  <c r="E527" i="4"/>
  <c r="F527" i="4"/>
  <c r="G527" i="4"/>
  <c r="H527" i="4"/>
  <c r="I527" i="4"/>
  <c r="J527" i="4"/>
  <c r="K527" i="4"/>
  <c r="L527" i="4"/>
  <c r="M527" i="4"/>
  <c r="N527" i="4"/>
  <c r="O527" i="4"/>
  <c r="P527" i="4"/>
  <c r="C528" i="4"/>
  <c r="D528" i="4"/>
  <c r="E528" i="4"/>
  <c r="F528" i="4"/>
  <c r="G528" i="4"/>
  <c r="H528" i="4"/>
  <c r="I528" i="4"/>
  <c r="J528" i="4"/>
  <c r="K528" i="4"/>
  <c r="L528" i="4"/>
  <c r="M528" i="4"/>
  <c r="N528" i="4"/>
  <c r="O528" i="4"/>
  <c r="P528" i="4"/>
  <c r="C529" i="4"/>
  <c r="D529" i="4"/>
  <c r="E529" i="4"/>
  <c r="F529" i="4"/>
  <c r="G529" i="4"/>
  <c r="H529" i="4"/>
  <c r="I529" i="4"/>
  <c r="J529" i="4"/>
  <c r="K529" i="4"/>
  <c r="L529" i="4"/>
  <c r="M529" i="4"/>
  <c r="N529" i="4"/>
  <c r="O529" i="4"/>
  <c r="P529" i="4"/>
  <c r="C530" i="4"/>
  <c r="D530" i="4"/>
  <c r="E530" i="4"/>
  <c r="F530" i="4"/>
  <c r="G530" i="4"/>
  <c r="H530" i="4"/>
  <c r="I530" i="4"/>
  <c r="J530" i="4"/>
  <c r="K530" i="4"/>
  <c r="L530" i="4"/>
  <c r="M530" i="4"/>
  <c r="N530" i="4"/>
  <c r="O530" i="4"/>
  <c r="P530" i="4"/>
  <c r="C531" i="4"/>
  <c r="D531" i="4"/>
  <c r="E531" i="4"/>
  <c r="F531" i="4"/>
  <c r="G531" i="4"/>
  <c r="H531" i="4"/>
  <c r="I531" i="4"/>
  <c r="J531" i="4"/>
  <c r="K531" i="4"/>
  <c r="L531" i="4"/>
  <c r="M531" i="4"/>
  <c r="N531" i="4"/>
  <c r="O531" i="4"/>
  <c r="P531" i="4"/>
  <c r="C532" i="4"/>
  <c r="D532" i="4"/>
  <c r="E532" i="4"/>
  <c r="F532" i="4"/>
  <c r="G532" i="4"/>
  <c r="H532" i="4"/>
  <c r="I532" i="4"/>
  <c r="J532" i="4"/>
  <c r="K532" i="4"/>
  <c r="L532" i="4"/>
  <c r="M532" i="4"/>
  <c r="N532" i="4"/>
  <c r="O532" i="4"/>
  <c r="P532" i="4"/>
  <c r="C533" i="4"/>
  <c r="D533" i="4"/>
  <c r="E533" i="4"/>
  <c r="F533" i="4"/>
  <c r="G533" i="4"/>
  <c r="H533" i="4"/>
  <c r="I533" i="4"/>
  <c r="J533" i="4"/>
  <c r="K533" i="4"/>
  <c r="L533" i="4"/>
  <c r="M533" i="4"/>
  <c r="N533" i="4"/>
  <c r="O533" i="4"/>
  <c r="P533" i="4"/>
  <c r="C534" i="4"/>
  <c r="D534" i="4"/>
  <c r="E534" i="4"/>
  <c r="F534" i="4"/>
  <c r="G534" i="4"/>
  <c r="H534" i="4"/>
  <c r="I534" i="4"/>
  <c r="J534" i="4"/>
  <c r="K534" i="4"/>
  <c r="L534" i="4"/>
  <c r="M534" i="4"/>
  <c r="N534" i="4"/>
  <c r="O534" i="4"/>
  <c r="P534" i="4"/>
  <c r="C535" i="4"/>
  <c r="D535" i="4"/>
  <c r="E535" i="4"/>
  <c r="F535" i="4"/>
  <c r="G535" i="4"/>
  <c r="H535" i="4"/>
  <c r="I535" i="4"/>
  <c r="J535" i="4"/>
  <c r="K535" i="4"/>
  <c r="L535" i="4"/>
  <c r="M535" i="4"/>
  <c r="N535" i="4"/>
  <c r="O535" i="4"/>
  <c r="P535" i="4"/>
  <c r="C536" i="4"/>
  <c r="D536" i="4"/>
  <c r="E536" i="4"/>
  <c r="F536" i="4"/>
  <c r="G536" i="4"/>
  <c r="H536" i="4"/>
  <c r="I536" i="4"/>
  <c r="J536" i="4"/>
  <c r="K536" i="4"/>
  <c r="L536" i="4"/>
  <c r="M536" i="4"/>
  <c r="N536" i="4"/>
  <c r="O536" i="4"/>
  <c r="P536" i="4"/>
  <c r="C537" i="4"/>
  <c r="D537" i="4"/>
  <c r="E537" i="4"/>
  <c r="F537" i="4"/>
  <c r="G537" i="4"/>
  <c r="H537" i="4"/>
  <c r="I537" i="4"/>
  <c r="J537" i="4"/>
  <c r="K537" i="4"/>
  <c r="L537" i="4"/>
  <c r="M537" i="4"/>
  <c r="N537" i="4"/>
  <c r="O537" i="4"/>
  <c r="P537" i="4"/>
  <c r="C538" i="4"/>
  <c r="D538" i="4"/>
  <c r="E538" i="4"/>
  <c r="F538" i="4"/>
  <c r="G538" i="4"/>
  <c r="H538" i="4"/>
  <c r="I538" i="4"/>
  <c r="J538" i="4"/>
  <c r="K538" i="4"/>
  <c r="L538" i="4"/>
  <c r="M538" i="4"/>
  <c r="N538" i="4"/>
  <c r="O538" i="4"/>
  <c r="P538" i="4"/>
  <c r="C539" i="4"/>
  <c r="D539" i="4"/>
  <c r="E539" i="4"/>
  <c r="F539" i="4"/>
  <c r="G539" i="4"/>
  <c r="H539" i="4"/>
  <c r="I539" i="4"/>
  <c r="J539" i="4"/>
  <c r="K539" i="4"/>
  <c r="L539" i="4"/>
  <c r="M539" i="4"/>
  <c r="N539" i="4"/>
  <c r="O539" i="4"/>
  <c r="P539" i="4"/>
  <c r="C540" i="4"/>
  <c r="D540" i="4"/>
  <c r="E540" i="4"/>
  <c r="F540" i="4"/>
  <c r="G540" i="4"/>
  <c r="H540" i="4"/>
  <c r="I540" i="4"/>
  <c r="J540" i="4"/>
  <c r="K540" i="4"/>
  <c r="L540" i="4"/>
  <c r="M540" i="4"/>
  <c r="N540" i="4"/>
  <c r="O540" i="4"/>
  <c r="P540" i="4"/>
  <c r="C541" i="4"/>
  <c r="D541" i="4"/>
  <c r="E541" i="4"/>
  <c r="F541" i="4"/>
  <c r="G541" i="4"/>
  <c r="H541" i="4"/>
  <c r="I541" i="4"/>
  <c r="J541" i="4"/>
  <c r="K541" i="4"/>
  <c r="L541" i="4"/>
  <c r="M541" i="4"/>
  <c r="N541" i="4"/>
  <c r="O541" i="4"/>
  <c r="P541" i="4"/>
  <c r="C542" i="4"/>
  <c r="D542" i="4"/>
  <c r="E542" i="4"/>
  <c r="F542" i="4"/>
  <c r="G542" i="4"/>
  <c r="H542" i="4"/>
  <c r="I542" i="4"/>
  <c r="J542" i="4"/>
  <c r="K542" i="4"/>
  <c r="L542" i="4"/>
  <c r="M542" i="4"/>
  <c r="N542" i="4"/>
  <c r="O542" i="4"/>
  <c r="P542" i="4"/>
  <c r="C543" i="4"/>
  <c r="D543" i="4"/>
  <c r="E543" i="4"/>
  <c r="F543" i="4"/>
  <c r="G543" i="4"/>
  <c r="H543" i="4"/>
  <c r="I543" i="4"/>
  <c r="J543" i="4"/>
  <c r="K543" i="4"/>
  <c r="L543" i="4"/>
  <c r="M543" i="4"/>
  <c r="N543" i="4"/>
  <c r="O543" i="4"/>
  <c r="P543" i="4"/>
  <c r="C544" i="4"/>
  <c r="D544" i="4"/>
  <c r="E544" i="4"/>
  <c r="F544" i="4"/>
  <c r="G544" i="4"/>
  <c r="H544" i="4"/>
  <c r="I544" i="4"/>
  <c r="J544" i="4"/>
  <c r="K544" i="4"/>
  <c r="L544" i="4"/>
  <c r="M544" i="4"/>
  <c r="N544" i="4"/>
  <c r="O544" i="4"/>
  <c r="P544" i="4"/>
  <c r="C545" i="4"/>
  <c r="D545" i="4"/>
  <c r="E545" i="4"/>
  <c r="F545" i="4"/>
  <c r="G545" i="4"/>
  <c r="H545" i="4"/>
  <c r="I545" i="4"/>
  <c r="J545" i="4"/>
  <c r="K545" i="4"/>
  <c r="L545" i="4"/>
  <c r="M545" i="4"/>
  <c r="N545" i="4"/>
  <c r="O545" i="4"/>
  <c r="P545" i="4"/>
  <c r="C546" i="4"/>
  <c r="D546" i="4"/>
  <c r="E546" i="4"/>
  <c r="F546" i="4"/>
  <c r="G546" i="4"/>
  <c r="H546" i="4"/>
  <c r="I546" i="4"/>
  <c r="J546" i="4"/>
  <c r="K546" i="4"/>
  <c r="L546" i="4"/>
  <c r="M546" i="4"/>
  <c r="N546" i="4"/>
  <c r="O546" i="4"/>
  <c r="P546" i="4"/>
  <c r="C547" i="4"/>
  <c r="D547" i="4"/>
  <c r="E547" i="4"/>
  <c r="F547" i="4"/>
  <c r="G547" i="4"/>
  <c r="H547" i="4"/>
  <c r="I547" i="4"/>
  <c r="J547" i="4"/>
  <c r="K547" i="4"/>
  <c r="L547" i="4"/>
  <c r="M547" i="4"/>
  <c r="N547" i="4"/>
  <c r="O547" i="4"/>
  <c r="P547" i="4"/>
  <c r="C548" i="4"/>
  <c r="D548" i="4"/>
  <c r="E548" i="4"/>
  <c r="F548" i="4"/>
  <c r="G548" i="4"/>
  <c r="H548" i="4"/>
  <c r="I548" i="4"/>
  <c r="J548" i="4"/>
  <c r="K548" i="4"/>
  <c r="L548" i="4"/>
  <c r="M548" i="4"/>
  <c r="N548" i="4"/>
  <c r="O548" i="4"/>
  <c r="P548" i="4"/>
  <c r="C549" i="4"/>
  <c r="D549" i="4"/>
  <c r="E549" i="4"/>
  <c r="F549" i="4"/>
  <c r="G549" i="4"/>
  <c r="H549" i="4"/>
  <c r="I549" i="4"/>
  <c r="J549" i="4"/>
  <c r="K549" i="4"/>
  <c r="L549" i="4"/>
  <c r="M549" i="4"/>
  <c r="N549" i="4"/>
  <c r="O549" i="4"/>
  <c r="P549" i="4"/>
  <c r="C550" i="4"/>
  <c r="D550" i="4"/>
  <c r="E550" i="4"/>
  <c r="F550" i="4"/>
  <c r="G550" i="4"/>
  <c r="H550" i="4"/>
  <c r="I550" i="4"/>
  <c r="J550" i="4"/>
  <c r="K550" i="4"/>
  <c r="L550" i="4"/>
  <c r="M550" i="4"/>
  <c r="N550" i="4"/>
  <c r="O550" i="4"/>
  <c r="P550" i="4"/>
  <c r="C551" i="4"/>
  <c r="D551" i="4"/>
  <c r="E551" i="4"/>
  <c r="F551" i="4"/>
  <c r="G551" i="4"/>
  <c r="H551" i="4"/>
  <c r="I551" i="4"/>
  <c r="J551" i="4"/>
  <c r="K551" i="4"/>
  <c r="L551" i="4"/>
  <c r="M551" i="4"/>
  <c r="N551" i="4"/>
  <c r="O551" i="4"/>
  <c r="P551" i="4"/>
  <c r="C552" i="4"/>
  <c r="D552" i="4"/>
  <c r="E552" i="4"/>
  <c r="F552" i="4"/>
  <c r="G552" i="4"/>
  <c r="H552" i="4"/>
  <c r="I552" i="4"/>
  <c r="J552" i="4"/>
  <c r="K552" i="4"/>
  <c r="L552" i="4"/>
  <c r="M552" i="4"/>
  <c r="N552" i="4"/>
  <c r="O552" i="4"/>
  <c r="P552" i="4"/>
  <c r="C553" i="4"/>
  <c r="D553" i="4"/>
  <c r="E553" i="4"/>
  <c r="F553" i="4"/>
  <c r="G553" i="4"/>
  <c r="H553" i="4"/>
  <c r="I553" i="4"/>
  <c r="J553" i="4"/>
  <c r="K553" i="4"/>
  <c r="L553" i="4"/>
  <c r="M553" i="4"/>
  <c r="N553" i="4"/>
  <c r="O553" i="4"/>
  <c r="P553" i="4"/>
  <c r="C554" i="4"/>
  <c r="D554" i="4"/>
  <c r="E554" i="4"/>
  <c r="F554" i="4"/>
  <c r="G554" i="4"/>
  <c r="H554" i="4"/>
  <c r="I554" i="4"/>
  <c r="J554" i="4"/>
  <c r="K554" i="4"/>
  <c r="L554" i="4"/>
  <c r="M554" i="4"/>
  <c r="N554" i="4"/>
  <c r="O554" i="4"/>
  <c r="P554" i="4"/>
  <c r="C555" i="4"/>
  <c r="D555" i="4"/>
  <c r="E555" i="4"/>
  <c r="F555" i="4"/>
  <c r="G555" i="4"/>
  <c r="H555" i="4"/>
  <c r="I555" i="4"/>
  <c r="J555" i="4"/>
  <c r="K555" i="4"/>
  <c r="L555" i="4"/>
  <c r="M555" i="4"/>
  <c r="N555" i="4"/>
  <c r="O555" i="4"/>
  <c r="P555" i="4"/>
  <c r="C556" i="4"/>
  <c r="D556" i="4"/>
  <c r="E556" i="4"/>
  <c r="F556" i="4"/>
  <c r="G556" i="4"/>
  <c r="H556" i="4"/>
  <c r="I556" i="4"/>
  <c r="J556" i="4"/>
  <c r="K556" i="4"/>
  <c r="L556" i="4"/>
  <c r="M556" i="4"/>
  <c r="N556" i="4"/>
  <c r="O556" i="4"/>
  <c r="P556" i="4"/>
  <c r="C557" i="4"/>
  <c r="D557" i="4"/>
  <c r="E557" i="4"/>
  <c r="F557" i="4"/>
  <c r="G557" i="4"/>
  <c r="H557" i="4"/>
  <c r="I557" i="4"/>
  <c r="J557" i="4"/>
  <c r="K557" i="4"/>
  <c r="L557" i="4"/>
  <c r="M557" i="4"/>
  <c r="N557" i="4"/>
  <c r="O557" i="4"/>
  <c r="P557" i="4"/>
  <c r="C558" i="4"/>
  <c r="D558" i="4"/>
  <c r="E558" i="4"/>
  <c r="F558" i="4"/>
  <c r="G558" i="4"/>
  <c r="H558" i="4"/>
  <c r="I558" i="4"/>
  <c r="J558" i="4"/>
  <c r="K558" i="4"/>
  <c r="L558" i="4"/>
  <c r="M558" i="4"/>
  <c r="N558" i="4"/>
  <c r="O558" i="4"/>
  <c r="P558" i="4"/>
  <c r="C559" i="4"/>
  <c r="D559" i="4"/>
  <c r="E559" i="4"/>
  <c r="F559" i="4"/>
  <c r="G559" i="4"/>
  <c r="H559" i="4"/>
  <c r="I559" i="4"/>
  <c r="J559" i="4"/>
  <c r="K559" i="4"/>
  <c r="L559" i="4"/>
  <c r="M559" i="4"/>
  <c r="N559" i="4"/>
  <c r="O559" i="4"/>
  <c r="P559" i="4"/>
  <c r="C560" i="4"/>
  <c r="D560" i="4"/>
  <c r="E560" i="4"/>
  <c r="F560" i="4"/>
  <c r="G560" i="4"/>
  <c r="H560" i="4"/>
  <c r="I560" i="4"/>
  <c r="J560" i="4"/>
  <c r="K560" i="4"/>
  <c r="L560" i="4"/>
  <c r="M560" i="4"/>
  <c r="N560" i="4"/>
  <c r="O560" i="4"/>
  <c r="P560" i="4"/>
  <c r="C561" i="4"/>
  <c r="D561" i="4"/>
  <c r="E561" i="4"/>
  <c r="F561" i="4"/>
  <c r="G561" i="4"/>
  <c r="H561" i="4"/>
  <c r="I561" i="4"/>
  <c r="J561" i="4"/>
  <c r="K561" i="4"/>
  <c r="L561" i="4"/>
  <c r="M561" i="4"/>
  <c r="N561" i="4"/>
  <c r="O561" i="4"/>
  <c r="P561" i="4"/>
  <c r="C562" i="4"/>
  <c r="D562" i="4"/>
  <c r="E562" i="4"/>
  <c r="F562" i="4"/>
  <c r="G562" i="4"/>
  <c r="H562" i="4"/>
  <c r="I562" i="4"/>
  <c r="J562" i="4"/>
  <c r="K562" i="4"/>
  <c r="L562" i="4"/>
  <c r="M562" i="4"/>
  <c r="N562" i="4"/>
  <c r="O562" i="4"/>
  <c r="P562" i="4"/>
  <c r="C563" i="4"/>
  <c r="D563" i="4"/>
  <c r="E563" i="4"/>
  <c r="F563" i="4"/>
  <c r="G563" i="4"/>
  <c r="H563" i="4"/>
  <c r="I563" i="4"/>
  <c r="J563" i="4"/>
  <c r="K563" i="4"/>
  <c r="L563" i="4"/>
  <c r="M563" i="4"/>
  <c r="N563" i="4"/>
  <c r="O563" i="4"/>
  <c r="P563" i="4"/>
  <c r="C564" i="4"/>
  <c r="D564" i="4"/>
  <c r="E564" i="4"/>
  <c r="F564" i="4"/>
  <c r="G564" i="4"/>
  <c r="H564" i="4"/>
  <c r="I564" i="4"/>
  <c r="J564" i="4"/>
  <c r="K564" i="4"/>
  <c r="L564" i="4"/>
  <c r="M564" i="4"/>
  <c r="N564" i="4"/>
  <c r="O564" i="4"/>
  <c r="P564" i="4"/>
  <c r="C565" i="4"/>
  <c r="D565" i="4"/>
  <c r="E565" i="4"/>
  <c r="F565" i="4"/>
  <c r="G565" i="4"/>
  <c r="H565" i="4"/>
  <c r="I565" i="4"/>
  <c r="J565" i="4"/>
  <c r="K565" i="4"/>
  <c r="L565" i="4"/>
  <c r="M565" i="4"/>
  <c r="N565" i="4"/>
  <c r="O565" i="4"/>
  <c r="P565" i="4"/>
  <c r="C566" i="4"/>
  <c r="D566" i="4"/>
  <c r="E566" i="4"/>
  <c r="F566" i="4"/>
  <c r="G566" i="4"/>
  <c r="H566" i="4"/>
  <c r="I566" i="4"/>
  <c r="J566" i="4"/>
  <c r="K566" i="4"/>
  <c r="L566" i="4"/>
  <c r="M566" i="4"/>
  <c r="N566" i="4"/>
  <c r="O566" i="4"/>
  <c r="P566" i="4"/>
  <c r="C567" i="4"/>
  <c r="D567" i="4"/>
  <c r="E567" i="4"/>
  <c r="F567" i="4"/>
  <c r="G567" i="4"/>
  <c r="H567" i="4"/>
  <c r="I567" i="4"/>
  <c r="J567" i="4"/>
  <c r="K567" i="4"/>
  <c r="L567" i="4"/>
  <c r="M567" i="4"/>
  <c r="N567" i="4"/>
  <c r="O567" i="4"/>
  <c r="P567" i="4"/>
  <c r="C568" i="4"/>
  <c r="D568" i="4"/>
  <c r="E568" i="4"/>
  <c r="F568" i="4"/>
  <c r="G568" i="4"/>
  <c r="H568" i="4"/>
  <c r="I568" i="4"/>
  <c r="J568" i="4"/>
  <c r="K568" i="4"/>
  <c r="L568" i="4"/>
  <c r="M568" i="4"/>
  <c r="N568" i="4"/>
  <c r="O568" i="4"/>
  <c r="P568" i="4"/>
  <c r="C569" i="4"/>
  <c r="D569" i="4"/>
  <c r="E569" i="4"/>
  <c r="F569" i="4"/>
  <c r="G569" i="4"/>
  <c r="H569" i="4"/>
  <c r="I569" i="4"/>
  <c r="J569" i="4"/>
  <c r="K569" i="4"/>
  <c r="L569" i="4"/>
  <c r="M569" i="4"/>
  <c r="N569" i="4"/>
  <c r="O569" i="4"/>
  <c r="P569" i="4"/>
  <c r="C570" i="4"/>
  <c r="D570" i="4"/>
  <c r="E570" i="4"/>
  <c r="F570" i="4"/>
  <c r="G570" i="4"/>
  <c r="H570" i="4"/>
  <c r="I570" i="4"/>
  <c r="J570" i="4"/>
  <c r="K570" i="4"/>
  <c r="L570" i="4"/>
  <c r="M570" i="4"/>
  <c r="N570" i="4"/>
  <c r="O570" i="4"/>
  <c r="P570" i="4"/>
  <c r="C571" i="4"/>
  <c r="D571" i="4"/>
  <c r="E571" i="4"/>
  <c r="F571" i="4"/>
  <c r="G571" i="4"/>
  <c r="H571" i="4"/>
  <c r="I571" i="4"/>
  <c r="J571" i="4"/>
  <c r="K571" i="4"/>
  <c r="L571" i="4"/>
  <c r="M571" i="4"/>
  <c r="N571" i="4"/>
  <c r="O571" i="4"/>
  <c r="P571" i="4"/>
  <c r="C572" i="4"/>
  <c r="D572" i="4"/>
  <c r="E572" i="4"/>
  <c r="F572" i="4"/>
  <c r="G572" i="4"/>
  <c r="H572" i="4"/>
  <c r="I572" i="4"/>
  <c r="J572" i="4"/>
  <c r="K572" i="4"/>
  <c r="L572" i="4"/>
  <c r="M572" i="4"/>
  <c r="N572" i="4"/>
  <c r="O572" i="4"/>
  <c r="P572" i="4"/>
  <c r="C573" i="4"/>
  <c r="D573" i="4"/>
  <c r="E573" i="4"/>
  <c r="F573" i="4"/>
  <c r="G573" i="4"/>
  <c r="H573" i="4"/>
  <c r="I573" i="4"/>
  <c r="J573" i="4"/>
  <c r="K573" i="4"/>
  <c r="L573" i="4"/>
  <c r="M573" i="4"/>
  <c r="N573" i="4"/>
  <c r="O573" i="4"/>
  <c r="P573" i="4"/>
  <c r="C574" i="4"/>
  <c r="D574" i="4"/>
  <c r="E574" i="4"/>
  <c r="F574" i="4"/>
  <c r="G574" i="4"/>
  <c r="H574" i="4"/>
  <c r="I574" i="4"/>
  <c r="J574" i="4"/>
  <c r="K574" i="4"/>
  <c r="L574" i="4"/>
  <c r="M574" i="4"/>
  <c r="N574" i="4"/>
  <c r="O574" i="4"/>
  <c r="P574" i="4"/>
  <c r="C575" i="4"/>
  <c r="D575" i="4"/>
  <c r="E575" i="4"/>
  <c r="F575" i="4"/>
  <c r="G575" i="4"/>
  <c r="H575" i="4"/>
  <c r="I575" i="4"/>
  <c r="J575" i="4"/>
  <c r="K575" i="4"/>
  <c r="L575" i="4"/>
  <c r="M575" i="4"/>
  <c r="N575" i="4"/>
  <c r="O575" i="4"/>
  <c r="P575" i="4"/>
  <c r="C576" i="4"/>
  <c r="D576" i="4"/>
  <c r="E576" i="4"/>
  <c r="F576" i="4"/>
  <c r="G576" i="4"/>
  <c r="H576" i="4"/>
  <c r="I576" i="4"/>
  <c r="J576" i="4"/>
  <c r="K576" i="4"/>
  <c r="L576" i="4"/>
  <c r="M576" i="4"/>
  <c r="N576" i="4"/>
  <c r="O576" i="4"/>
  <c r="P576" i="4"/>
  <c r="C577" i="4"/>
  <c r="D577" i="4"/>
  <c r="E577" i="4"/>
  <c r="F577" i="4"/>
  <c r="G577" i="4"/>
  <c r="H577" i="4"/>
  <c r="I577" i="4"/>
  <c r="J577" i="4"/>
  <c r="K577" i="4"/>
  <c r="L577" i="4"/>
  <c r="M577" i="4"/>
  <c r="N577" i="4"/>
  <c r="O577" i="4"/>
  <c r="P577" i="4"/>
  <c r="C578" i="4"/>
  <c r="D578" i="4"/>
  <c r="E578" i="4"/>
  <c r="F578" i="4"/>
  <c r="G578" i="4"/>
  <c r="H578" i="4"/>
  <c r="I578" i="4"/>
  <c r="J578" i="4"/>
  <c r="K578" i="4"/>
  <c r="L578" i="4"/>
  <c r="M578" i="4"/>
  <c r="N578" i="4"/>
  <c r="O578" i="4"/>
  <c r="P578" i="4"/>
  <c r="C579" i="4"/>
  <c r="D579" i="4"/>
  <c r="E579" i="4"/>
  <c r="F579" i="4"/>
  <c r="G579" i="4"/>
  <c r="H579" i="4"/>
  <c r="I579" i="4"/>
  <c r="J579" i="4"/>
  <c r="K579" i="4"/>
  <c r="L579" i="4"/>
  <c r="M579" i="4"/>
  <c r="N579" i="4"/>
  <c r="O579" i="4"/>
  <c r="P579" i="4"/>
  <c r="C580" i="4"/>
  <c r="D580" i="4"/>
  <c r="E580" i="4"/>
  <c r="F580" i="4"/>
  <c r="G580" i="4"/>
  <c r="H580" i="4"/>
  <c r="I580" i="4"/>
  <c r="J580" i="4"/>
  <c r="K580" i="4"/>
  <c r="L580" i="4"/>
  <c r="M580" i="4"/>
  <c r="N580" i="4"/>
  <c r="O580" i="4"/>
  <c r="P580" i="4"/>
  <c r="C581" i="4"/>
  <c r="D581" i="4"/>
  <c r="E581" i="4"/>
  <c r="F581" i="4"/>
  <c r="G581" i="4"/>
  <c r="H581" i="4"/>
  <c r="I581" i="4"/>
  <c r="J581" i="4"/>
  <c r="K581" i="4"/>
  <c r="L581" i="4"/>
  <c r="M581" i="4"/>
  <c r="N581" i="4"/>
  <c r="O581" i="4"/>
  <c r="P581" i="4"/>
  <c r="C582" i="4"/>
  <c r="D582" i="4"/>
  <c r="E582" i="4"/>
  <c r="F582" i="4"/>
  <c r="G582" i="4"/>
  <c r="H582" i="4"/>
  <c r="I582" i="4"/>
  <c r="J582" i="4"/>
  <c r="K582" i="4"/>
  <c r="L582" i="4"/>
  <c r="M582" i="4"/>
  <c r="N582" i="4"/>
  <c r="O582" i="4"/>
  <c r="P582" i="4"/>
  <c r="C583" i="4"/>
  <c r="D583" i="4"/>
  <c r="E583" i="4"/>
  <c r="F583" i="4"/>
  <c r="G583" i="4"/>
  <c r="H583" i="4"/>
  <c r="I583" i="4"/>
  <c r="J583" i="4"/>
  <c r="K583" i="4"/>
  <c r="L583" i="4"/>
  <c r="M583" i="4"/>
  <c r="N583" i="4"/>
  <c r="O583" i="4"/>
  <c r="P583" i="4"/>
  <c r="C584" i="4"/>
  <c r="D584" i="4"/>
  <c r="E584" i="4"/>
  <c r="F584" i="4"/>
  <c r="G584" i="4"/>
  <c r="H584" i="4"/>
  <c r="I584" i="4"/>
  <c r="J584" i="4"/>
  <c r="K584" i="4"/>
  <c r="L584" i="4"/>
  <c r="M584" i="4"/>
  <c r="N584" i="4"/>
  <c r="O584" i="4"/>
  <c r="P584" i="4"/>
  <c r="C585" i="4"/>
  <c r="D585" i="4"/>
  <c r="E585" i="4"/>
  <c r="F585" i="4"/>
  <c r="G585" i="4"/>
  <c r="H585" i="4"/>
  <c r="I585" i="4"/>
  <c r="J585" i="4"/>
  <c r="K585" i="4"/>
  <c r="L585" i="4"/>
  <c r="M585" i="4"/>
  <c r="N585" i="4"/>
  <c r="O585" i="4"/>
  <c r="P585" i="4"/>
  <c r="C586" i="4"/>
  <c r="D586" i="4"/>
  <c r="E586" i="4"/>
  <c r="F586" i="4"/>
  <c r="G586" i="4"/>
  <c r="H586" i="4"/>
  <c r="I586" i="4"/>
  <c r="J586" i="4"/>
  <c r="K586" i="4"/>
  <c r="L586" i="4"/>
  <c r="M586" i="4"/>
  <c r="N586" i="4"/>
  <c r="O586" i="4"/>
  <c r="P586" i="4"/>
  <c r="C587" i="4"/>
  <c r="D587" i="4"/>
  <c r="E587" i="4"/>
  <c r="F587" i="4"/>
  <c r="G587" i="4"/>
  <c r="H587" i="4"/>
  <c r="I587" i="4"/>
  <c r="J587" i="4"/>
  <c r="K587" i="4"/>
  <c r="L587" i="4"/>
  <c r="M587" i="4"/>
  <c r="N587" i="4"/>
  <c r="O587" i="4"/>
  <c r="P587" i="4"/>
  <c r="C588" i="4"/>
  <c r="D588" i="4"/>
  <c r="E588" i="4"/>
  <c r="F588" i="4"/>
  <c r="G588" i="4"/>
  <c r="H588" i="4"/>
  <c r="I588" i="4"/>
  <c r="J588" i="4"/>
  <c r="K588" i="4"/>
  <c r="L588" i="4"/>
  <c r="M588" i="4"/>
  <c r="N588" i="4"/>
  <c r="O588" i="4"/>
  <c r="P588" i="4"/>
  <c r="C589" i="4"/>
  <c r="D589" i="4"/>
  <c r="E589" i="4"/>
  <c r="F589" i="4"/>
  <c r="G589" i="4"/>
  <c r="H589" i="4"/>
  <c r="I589" i="4"/>
  <c r="J589" i="4"/>
  <c r="K589" i="4"/>
  <c r="L589" i="4"/>
  <c r="M589" i="4"/>
  <c r="N589" i="4"/>
  <c r="O589" i="4"/>
  <c r="P589" i="4"/>
  <c r="C590" i="4"/>
  <c r="D590" i="4"/>
  <c r="E590" i="4"/>
  <c r="F590" i="4"/>
  <c r="G590" i="4"/>
  <c r="H590" i="4"/>
  <c r="I590" i="4"/>
  <c r="J590" i="4"/>
  <c r="K590" i="4"/>
  <c r="L590" i="4"/>
  <c r="M590" i="4"/>
  <c r="N590" i="4"/>
  <c r="O590" i="4"/>
  <c r="P590" i="4"/>
  <c r="C591" i="4"/>
  <c r="D591" i="4"/>
  <c r="E591" i="4"/>
  <c r="F591" i="4"/>
  <c r="G591" i="4"/>
  <c r="H591" i="4"/>
  <c r="I591" i="4"/>
  <c r="J591" i="4"/>
  <c r="K591" i="4"/>
  <c r="L591" i="4"/>
  <c r="M591" i="4"/>
  <c r="N591" i="4"/>
  <c r="O591" i="4"/>
  <c r="P591" i="4"/>
  <c r="C592" i="4"/>
  <c r="D592" i="4"/>
  <c r="E592" i="4"/>
  <c r="F592" i="4"/>
  <c r="G592" i="4"/>
  <c r="H592" i="4"/>
  <c r="I592" i="4"/>
  <c r="J592" i="4"/>
  <c r="K592" i="4"/>
  <c r="L592" i="4"/>
  <c r="M592" i="4"/>
  <c r="N592" i="4"/>
  <c r="O592" i="4"/>
  <c r="P592" i="4"/>
  <c r="C593" i="4"/>
  <c r="D593" i="4"/>
  <c r="E593" i="4"/>
  <c r="F593" i="4"/>
  <c r="G593" i="4"/>
  <c r="H593" i="4"/>
  <c r="I593" i="4"/>
  <c r="J593" i="4"/>
  <c r="K593" i="4"/>
  <c r="L593" i="4"/>
  <c r="M593" i="4"/>
  <c r="N593" i="4"/>
  <c r="O593" i="4"/>
  <c r="P593" i="4"/>
  <c r="C594" i="4"/>
  <c r="D594" i="4"/>
  <c r="E594" i="4"/>
  <c r="F594" i="4"/>
  <c r="G594" i="4"/>
  <c r="H594" i="4"/>
  <c r="I594" i="4"/>
  <c r="J594" i="4"/>
  <c r="K594" i="4"/>
  <c r="L594" i="4"/>
  <c r="M594" i="4"/>
  <c r="N594" i="4"/>
  <c r="O594" i="4"/>
  <c r="P594" i="4"/>
  <c r="C595" i="4"/>
  <c r="D595" i="4"/>
  <c r="E595" i="4"/>
  <c r="F595" i="4"/>
  <c r="G595" i="4"/>
  <c r="H595" i="4"/>
  <c r="I595" i="4"/>
  <c r="J595" i="4"/>
  <c r="K595" i="4"/>
  <c r="L595" i="4"/>
  <c r="M595" i="4"/>
  <c r="N595" i="4"/>
  <c r="O595" i="4"/>
  <c r="P595" i="4"/>
  <c r="C596" i="4"/>
  <c r="D596" i="4"/>
  <c r="E596" i="4"/>
  <c r="F596" i="4"/>
  <c r="G596" i="4"/>
  <c r="H596" i="4"/>
  <c r="I596" i="4"/>
  <c r="J596" i="4"/>
  <c r="K596" i="4"/>
  <c r="L596" i="4"/>
  <c r="M596" i="4"/>
  <c r="N596" i="4"/>
  <c r="O596" i="4"/>
  <c r="P596" i="4"/>
  <c r="C597" i="4"/>
  <c r="D597" i="4"/>
  <c r="E597" i="4"/>
  <c r="F597" i="4"/>
  <c r="G597" i="4"/>
  <c r="H597" i="4"/>
  <c r="I597" i="4"/>
  <c r="J597" i="4"/>
  <c r="K597" i="4"/>
  <c r="L597" i="4"/>
  <c r="M597" i="4"/>
  <c r="N597" i="4"/>
  <c r="O597" i="4"/>
  <c r="P597" i="4"/>
  <c r="C598" i="4"/>
  <c r="D598" i="4"/>
  <c r="E598" i="4"/>
  <c r="F598" i="4"/>
  <c r="G598" i="4"/>
  <c r="H598" i="4"/>
  <c r="I598" i="4"/>
  <c r="J598" i="4"/>
  <c r="K598" i="4"/>
  <c r="L598" i="4"/>
  <c r="M598" i="4"/>
  <c r="N598" i="4"/>
  <c r="O598" i="4"/>
  <c r="P598" i="4"/>
  <c r="C599" i="4"/>
  <c r="D599" i="4"/>
  <c r="E599" i="4"/>
  <c r="F599" i="4"/>
  <c r="G599" i="4"/>
  <c r="H599" i="4"/>
  <c r="I599" i="4"/>
  <c r="J599" i="4"/>
  <c r="K599" i="4"/>
  <c r="L599" i="4"/>
  <c r="M599" i="4"/>
  <c r="N599" i="4"/>
  <c r="O599" i="4"/>
  <c r="P599" i="4"/>
  <c r="C600" i="4"/>
  <c r="D600" i="4"/>
  <c r="E600" i="4"/>
  <c r="F600" i="4"/>
  <c r="G600" i="4"/>
  <c r="H600" i="4"/>
  <c r="I600" i="4"/>
  <c r="J600" i="4"/>
  <c r="K600" i="4"/>
  <c r="L600" i="4"/>
  <c r="M600" i="4"/>
  <c r="N600" i="4"/>
  <c r="O600" i="4"/>
  <c r="P600" i="4"/>
  <c r="C601" i="4"/>
  <c r="D601" i="4"/>
  <c r="E601" i="4"/>
  <c r="F601" i="4"/>
  <c r="G601" i="4"/>
  <c r="H601" i="4"/>
  <c r="I601" i="4"/>
  <c r="J601" i="4"/>
  <c r="K601" i="4"/>
  <c r="L601" i="4"/>
  <c r="M601" i="4"/>
  <c r="N601" i="4"/>
  <c r="O601" i="4"/>
  <c r="P601" i="4"/>
  <c r="C602" i="4"/>
  <c r="D602" i="4"/>
  <c r="E602" i="4"/>
  <c r="F602" i="4"/>
  <c r="G602" i="4"/>
  <c r="H602" i="4"/>
  <c r="I602" i="4"/>
  <c r="J602" i="4"/>
  <c r="K602" i="4"/>
  <c r="L602" i="4"/>
  <c r="M602" i="4"/>
  <c r="N602" i="4"/>
  <c r="O602" i="4"/>
  <c r="P602" i="4"/>
  <c r="C603" i="4"/>
  <c r="D603" i="4"/>
  <c r="E603" i="4"/>
  <c r="F603" i="4"/>
  <c r="G603" i="4"/>
  <c r="H603" i="4"/>
  <c r="I603" i="4"/>
  <c r="J603" i="4"/>
  <c r="K603" i="4"/>
  <c r="L603" i="4"/>
  <c r="M603" i="4"/>
  <c r="N603" i="4"/>
  <c r="O603" i="4"/>
  <c r="P603" i="4"/>
  <c r="C604" i="4"/>
  <c r="D604" i="4"/>
  <c r="E604" i="4"/>
  <c r="F604" i="4"/>
  <c r="G604" i="4"/>
  <c r="H604" i="4"/>
  <c r="I604" i="4"/>
  <c r="J604" i="4"/>
  <c r="K604" i="4"/>
  <c r="L604" i="4"/>
  <c r="M604" i="4"/>
  <c r="N604" i="4"/>
  <c r="O604" i="4"/>
  <c r="P604" i="4"/>
  <c r="C605" i="4"/>
  <c r="D605" i="4"/>
  <c r="E605" i="4"/>
  <c r="F605" i="4"/>
  <c r="G605" i="4"/>
  <c r="H605" i="4"/>
  <c r="I605" i="4"/>
  <c r="J605" i="4"/>
  <c r="K605" i="4"/>
  <c r="L605" i="4"/>
  <c r="M605" i="4"/>
  <c r="N605" i="4"/>
  <c r="O605" i="4"/>
  <c r="P605" i="4"/>
  <c r="C606" i="4"/>
  <c r="D606" i="4"/>
  <c r="E606" i="4"/>
  <c r="F606" i="4"/>
  <c r="G606" i="4"/>
  <c r="H606" i="4"/>
  <c r="I606" i="4"/>
  <c r="J606" i="4"/>
  <c r="K606" i="4"/>
  <c r="L606" i="4"/>
  <c r="M606" i="4"/>
  <c r="N606" i="4"/>
  <c r="O606" i="4"/>
  <c r="P606" i="4"/>
  <c r="C607" i="4"/>
  <c r="D607" i="4"/>
  <c r="E607" i="4"/>
  <c r="F607" i="4"/>
  <c r="G607" i="4"/>
  <c r="H607" i="4"/>
  <c r="I607" i="4"/>
  <c r="J607" i="4"/>
  <c r="K607" i="4"/>
  <c r="L607" i="4"/>
  <c r="M607" i="4"/>
  <c r="N607" i="4"/>
  <c r="O607" i="4"/>
  <c r="P607" i="4"/>
  <c r="C608" i="4"/>
  <c r="D608" i="4"/>
  <c r="E608" i="4"/>
  <c r="F608" i="4"/>
  <c r="G608" i="4"/>
  <c r="H608" i="4"/>
  <c r="I608" i="4"/>
  <c r="J608" i="4"/>
  <c r="K608" i="4"/>
  <c r="L608" i="4"/>
  <c r="M608" i="4"/>
  <c r="N608" i="4"/>
  <c r="O608" i="4"/>
  <c r="P608" i="4"/>
  <c r="C609" i="4"/>
  <c r="D609" i="4"/>
  <c r="E609" i="4"/>
  <c r="F609" i="4"/>
  <c r="G609" i="4"/>
  <c r="H609" i="4"/>
  <c r="I609" i="4"/>
  <c r="J609" i="4"/>
  <c r="K609" i="4"/>
  <c r="L609" i="4"/>
  <c r="M609" i="4"/>
  <c r="N609" i="4"/>
  <c r="O609" i="4"/>
  <c r="P609" i="4"/>
  <c r="C610" i="4"/>
  <c r="D610" i="4"/>
  <c r="E610" i="4"/>
  <c r="F610" i="4"/>
  <c r="G610" i="4"/>
  <c r="H610" i="4"/>
  <c r="I610" i="4"/>
  <c r="J610" i="4"/>
  <c r="K610" i="4"/>
  <c r="L610" i="4"/>
  <c r="M610" i="4"/>
  <c r="N610" i="4"/>
  <c r="O610" i="4"/>
  <c r="P610" i="4"/>
  <c r="C611" i="4"/>
  <c r="D611" i="4"/>
  <c r="E611" i="4"/>
  <c r="F611" i="4"/>
  <c r="G611" i="4"/>
  <c r="H611" i="4"/>
  <c r="I611" i="4"/>
  <c r="J611" i="4"/>
  <c r="K611" i="4"/>
  <c r="L611" i="4"/>
  <c r="M611" i="4"/>
  <c r="N611" i="4"/>
  <c r="O611" i="4"/>
  <c r="P611" i="4"/>
  <c r="C612" i="4"/>
  <c r="D612" i="4"/>
  <c r="E612" i="4"/>
  <c r="F612" i="4"/>
  <c r="G612" i="4"/>
  <c r="H612" i="4"/>
  <c r="I612" i="4"/>
  <c r="J612" i="4"/>
  <c r="K612" i="4"/>
  <c r="L612" i="4"/>
  <c r="M612" i="4"/>
  <c r="N612" i="4"/>
  <c r="O612" i="4"/>
  <c r="P612" i="4"/>
  <c r="C613" i="4"/>
  <c r="D613" i="4"/>
  <c r="E613" i="4"/>
  <c r="F613" i="4"/>
  <c r="G613" i="4"/>
  <c r="H613" i="4"/>
  <c r="I613" i="4"/>
  <c r="J613" i="4"/>
  <c r="K613" i="4"/>
  <c r="L613" i="4"/>
  <c r="M613" i="4"/>
  <c r="N613" i="4"/>
  <c r="O613" i="4"/>
  <c r="P613" i="4"/>
  <c r="C614" i="4"/>
  <c r="D614" i="4"/>
  <c r="E614" i="4"/>
  <c r="F614" i="4"/>
  <c r="G614" i="4"/>
  <c r="H614" i="4"/>
  <c r="I614" i="4"/>
  <c r="J614" i="4"/>
  <c r="K614" i="4"/>
  <c r="L614" i="4"/>
  <c r="M614" i="4"/>
  <c r="N614" i="4"/>
  <c r="O614" i="4"/>
  <c r="P614" i="4"/>
  <c r="C615" i="4"/>
  <c r="D615" i="4"/>
  <c r="E615" i="4"/>
  <c r="F615" i="4"/>
  <c r="G615" i="4"/>
  <c r="H615" i="4"/>
  <c r="I615" i="4"/>
  <c r="J615" i="4"/>
  <c r="K615" i="4"/>
  <c r="L615" i="4"/>
  <c r="M615" i="4"/>
  <c r="N615" i="4"/>
  <c r="O615" i="4"/>
  <c r="P615" i="4"/>
  <c r="C616" i="4"/>
  <c r="D616" i="4"/>
  <c r="E616" i="4"/>
  <c r="F616" i="4"/>
  <c r="G616" i="4"/>
  <c r="H616" i="4"/>
  <c r="I616" i="4"/>
  <c r="J616" i="4"/>
  <c r="K616" i="4"/>
  <c r="L616" i="4"/>
  <c r="M616" i="4"/>
  <c r="N616" i="4"/>
  <c r="O616" i="4"/>
  <c r="P616" i="4"/>
  <c r="C617" i="4"/>
  <c r="D617" i="4"/>
  <c r="E617" i="4"/>
  <c r="F617" i="4"/>
  <c r="G617" i="4"/>
  <c r="H617" i="4"/>
  <c r="I617" i="4"/>
  <c r="J617" i="4"/>
  <c r="K617" i="4"/>
  <c r="L617" i="4"/>
  <c r="M617" i="4"/>
  <c r="N617" i="4"/>
  <c r="O617" i="4"/>
  <c r="P617" i="4"/>
  <c r="C618" i="4"/>
  <c r="D618" i="4"/>
  <c r="E618" i="4"/>
  <c r="F618" i="4"/>
  <c r="G618" i="4"/>
  <c r="H618" i="4"/>
  <c r="I618" i="4"/>
  <c r="J618" i="4"/>
  <c r="K618" i="4"/>
  <c r="L618" i="4"/>
  <c r="M618" i="4"/>
  <c r="N618" i="4"/>
  <c r="O618" i="4"/>
  <c r="P618" i="4"/>
  <c r="C619" i="4"/>
  <c r="D619" i="4"/>
  <c r="E619" i="4"/>
  <c r="F619" i="4"/>
  <c r="G619" i="4"/>
  <c r="H619" i="4"/>
  <c r="I619" i="4"/>
  <c r="J619" i="4"/>
  <c r="K619" i="4"/>
  <c r="L619" i="4"/>
  <c r="M619" i="4"/>
  <c r="N619" i="4"/>
  <c r="O619" i="4"/>
  <c r="P619" i="4"/>
  <c r="C620" i="4"/>
  <c r="D620" i="4"/>
  <c r="E620" i="4"/>
  <c r="F620" i="4"/>
  <c r="G620" i="4"/>
  <c r="H620" i="4"/>
  <c r="I620" i="4"/>
  <c r="J620" i="4"/>
  <c r="K620" i="4"/>
  <c r="L620" i="4"/>
  <c r="M620" i="4"/>
  <c r="N620" i="4"/>
  <c r="O620" i="4"/>
  <c r="P620" i="4"/>
  <c r="C621" i="4"/>
  <c r="D621" i="4"/>
  <c r="E621" i="4"/>
  <c r="F621" i="4"/>
  <c r="G621" i="4"/>
  <c r="H621" i="4"/>
  <c r="I621" i="4"/>
  <c r="J621" i="4"/>
  <c r="K621" i="4"/>
  <c r="L621" i="4"/>
  <c r="M621" i="4"/>
  <c r="N621" i="4"/>
  <c r="O621" i="4"/>
  <c r="P621" i="4"/>
  <c r="C622" i="4"/>
  <c r="D622" i="4"/>
  <c r="E622" i="4"/>
  <c r="F622" i="4"/>
  <c r="G622" i="4"/>
  <c r="H622" i="4"/>
  <c r="I622" i="4"/>
  <c r="J622" i="4"/>
  <c r="K622" i="4"/>
  <c r="L622" i="4"/>
  <c r="M622" i="4"/>
  <c r="N622" i="4"/>
  <c r="O622" i="4"/>
  <c r="P622" i="4"/>
  <c r="C623" i="4"/>
  <c r="D623" i="4"/>
  <c r="E623" i="4"/>
  <c r="F623" i="4"/>
  <c r="G623" i="4"/>
  <c r="H623" i="4"/>
  <c r="I623" i="4"/>
  <c r="J623" i="4"/>
  <c r="K623" i="4"/>
  <c r="L623" i="4"/>
  <c r="M623" i="4"/>
  <c r="N623" i="4"/>
  <c r="O623" i="4"/>
  <c r="P623" i="4"/>
  <c r="C624" i="4"/>
  <c r="D624" i="4"/>
  <c r="E624" i="4"/>
  <c r="F624" i="4"/>
  <c r="G624" i="4"/>
  <c r="H624" i="4"/>
  <c r="I624" i="4"/>
  <c r="J624" i="4"/>
  <c r="K624" i="4"/>
  <c r="L624" i="4"/>
  <c r="M624" i="4"/>
  <c r="N624" i="4"/>
  <c r="O624" i="4"/>
  <c r="P624" i="4"/>
  <c r="C625" i="4"/>
  <c r="D625" i="4"/>
  <c r="E625" i="4"/>
  <c r="F625" i="4"/>
  <c r="G625" i="4"/>
  <c r="H625" i="4"/>
  <c r="I625" i="4"/>
  <c r="J625" i="4"/>
  <c r="K625" i="4"/>
  <c r="L625" i="4"/>
  <c r="M625" i="4"/>
  <c r="N625" i="4"/>
  <c r="O625" i="4"/>
  <c r="P625" i="4"/>
  <c r="C626" i="4"/>
  <c r="D626" i="4"/>
  <c r="E626" i="4"/>
  <c r="F626" i="4"/>
  <c r="G626" i="4"/>
  <c r="H626" i="4"/>
  <c r="I626" i="4"/>
  <c r="J626" i="4"/>
  <c r="K626" i="4"/>
  <c r="L626" i="4"/>
  <c r="M626" i="4"/>
  <c r="N626" i="4"/>
  <c r="O626" i="4"/>
  <c r="P626" i="4"/>
  <c r="C627" i="4"/>
  <c r="D627" i="4"/>
  <c r="E627" i="4"/>
  <c r="F627" i="4"/>
  <c r="G627" i="4"/>
  <c r="H627" i="4"/>
  <c r="I627" i="4"/>
  <c r="J627" i="4"/>
  <c r="K627" i="4"/>
  <c r="L627" i="4"/>
  <c r="M627" i="4"/>
  <c r="N627" i="4"/>
  <c r="O627" i="4"/>
  <c r="P627" i="4"/>
  <c r="C628" i="4"/>
  <c r="D628" i="4"/>
  <c r="E628" i="4"/>
  <c r="F628" i="4"/>
  <c r="G628" i="4"/>
  <c r="H628" i="4"/>
  <c r="I628" i="4"/>
  <c r="J628" i="4"/>
  <c r="K628" i="4"/>
  <c r="L628" i="4"/>
  <c r="M628" i="4"/>
  <c r="N628" i="4"/>
  <c r="O628" i="4"/>
  <c r="P628" i="4"/>
  <c r="C629" i="4"/>
  <c r="D629" i="4"/>
  <c r="E629" i="4"/>
  <c r="F629" i="4"/>
  <c r="G629" i="4"/>
  <c r="H629" i="4"/>
  <c r="I629" i="4"/>
  <c r="J629" i="4"/>
  <c r="K629" i="4"/>
  <c r="L629" i="4"/>
  <c r="M629" i="4"/>
  <c r="N629" i="4"/>
  <c r="O629" i="4"/>
  <c r="P629" i="4"/>
  <c r="C630" i="4"/>
  <c r="D630" i="4"/>
  <c r="E630" i="4"/>
  <c r="F630" i="4"/>
  <c r="G630" i="4"/>
  <c r="H630" i="4"/>
  <c r="I630" i="4"/>
  <c r="J630" i="4"/>
  <c r="K630" i="4"/>
  <c r="L630" i="4"/>
  <c r="M630" i="4"/>
  <c r="N630" i="4"/>
  <c r="O630" i="4"/>
  <c r="P630" i="4"/>
  <c r="C631" i="4"/>
  <c r="D631" i="4"/>
  <c r="E631" i="4"/>
  <c r="F631" i="4"/>
  <c r="G631" i="4"/>
  <c r="H631" i="4"/>
  <c r="I631" i="4"/>
  <c r="J631" i="4"/>
  <c r="K631" i="4"/>
  <c r="L631" i="4"/>
  <c r="M631" i="4"/>
  <c r="N631" i="4"/>
  <c r="O631" i="4"/>
  <c r="P631" i="4"/>
  <c r="C632" i="4"/>
  <c r="D632" i="4"/>
  <c r="E632" i="4"/>
  <c r="F632" i="4"/>
  <c r="G632" i="4"/>
  <c r="H632" i="4"/>
  <c r="I632" i="4"/>
  <c r="J632" i="4"/>
  <c r="K632" i="4"/>
  <c r="L632" i="4"/>
  <c r="M632" i="4"/>
  <c r="N632" i="4"/>
  <c r="O632" i="4"/>
  <c r="P632" i="4"/>
  <c r="C633" i="4"/>
  <c r="D633" i="4"/>
  <c r="E633" i="4"/>
  <c r="F633" i="4"/>
  <c r="G633" i="4"/>
  <c r="H633" i="4"/>
  <c r="I633" i="4"/>
  <c r="J633" i="4"/>
  <c r="K633" i="4"/>
  <c r="L633" i="4"/>
  <c r="M633" i="4"/>
  <c r="N633" i="4"/>
  <c r="O633" i="4"/>
  <c r="P633" i="4"/>
  <c r="C634" i="4"/>
  <c r="D634" i="4"/>
  <c r="E634" i="4"/>
  <c r="F634" i="4"/>
  <c r="G634" i="4"/>
  <c r="H634" i="4"/>
  <c r="I634" i="4"/>
  <c r="J634" i="4"/>
  <c r="K634" i="4"/>
  <c r="L634" i="4"/>
  <c r="M634" i="4"/>
  <c r="N634" i="4"/>
  <c r="O634" i="4"/>
  <c r="P634" i="4"/>
  <c r="C635" i="4"/>
  <c r="D635" i="4"/>
  <c r="E635" i="4"/>
  <c r="F635" i="4"/>
  <c r="G635" i="4"/>
  <c r="H635" i="4"/>
  <c r="I635" i="4"/>
  <c r="J635" i="4"/>
  <c r="K635" i="4"/>
  <c r="L635" i="4"/>
  <c r="M635" i="4"/>
  <c r="N635" i="4"/>
  <c r="O635" i="4"/>
  <c r="P635" i="4"/>
  <c r="C636" i="4"/>
  <c r="D636" i="4"/>
  <c r="E636" i="4"/>
  <c r="F636" i="4"/>
  <c r="G636" i="4"/>
  <c r="H636" i="4"/>
  <c r="I636" i="4"/>
  <c r="J636" i="4"/>
  <c r="K636" i="4"/>
  <c r="L636" i="4"/>
  <c r="M636" i="4"/>
  <c r="N636" i="4"/>
  <c r="O636" i="4"/>
  <c r="P636" i="4"/>
  <c r="C637" i="4"/>
  <c r="D637" i="4"/>
  <c r="E637" i="4"/>
  <c r="F637" i="4"/>
  <c r="G637" i="4"/>
  <c r="H637" i="4"/>
  <c r="I637" i="4"/>
  <c r="J637" i="4"/>
  <c r="K637" i="4"/>
  <c r="L637" i="4"/>
  <c r="M637" i="4"/>
  <c r="N637" i="4"/>
  <c r="O637" i="4"/>
  <c r="P637" i="4"/>
  <c r="F11" i="4"/>
  <c r="G11" i="4"/>
  <c r="H11" i="4"/>
  <c r="I11" i="4"/>
  <c r="J11" i="4"/>
  <c r="K11" i="4"/>
  <c r="L11" i="4"/>
  <c r="M11" i="4"/>
  <c r="N11" i="4"/>
  <c r="O11" i="4"/>
  <c r="P11" i="4"/>
  <c r="E11" i="4"/>
  <c r="C11" i="4"/>
  <c r="D11" i="4"/>
  <c r="Q13" i="1"/>
  <c r="B13" i="2"/>
  <c r="T7" i="1"/>
  <c r="O7" i="1"/>
  <c r="N7" i="1"/>
  <c r="M7" i="1"/>
  <c r="L7" i="1"/>
  <c r="K7" i="1"/>
  <c r="J7" i="1"/>
  <c r="I7" i="1"/>
  <c r="H7" i="1"/>
  <c r="G7" i="1"/>
  <c r="F7" i="1"/>
  <c r="E7" i="1"/>
  <c r="D7" i="1"/>
  <c r="O10" i="1"/>
  <c r="N10" i="1"/>
  <c r="M10" i="1"/>
  <c r="L10" i="1"/>
  <c r="K10" i="1"/>
  <c r="J10" i="1"/>
  <c r="I10" i="1"/>
  <c r="H10" i="1"/>
  <c r="G10" i="1"/>
  <c r="F10" i="1"/>
  <c r="E10" i="1"/>
  <c r="D10" i="1"/>
  <c r="J24" i="8" l="1"/>
  <c r="J26" i="8" s="1"/>
  <c r="B95" i="19"/>
  <c r="F94" i="19"/>
  <c r="C94" i="19"/>
  <c r="M94" i="19"/>
  <c r="H94" i="19"/>
  <c r="N94" i="19"/>
  <c r="D94" i="19"/>
  <c r="J94" i="19"/>
  <c r="L94" i="19"/>
  <c r="G94" i="19"/>
  <c r="K94" i="19"/>
  <c r="E94" i="19"/>
  <c r="I94" i="19"/>
  <c r="B88" i="18"/>
  <c r="K87" i="18"/>
  <c r="I87" i="18"/>
  <c r="J87" i="18"/>
  <c r="H87" i="18"/>
  <c r="G87" i="18"/>
  <c r="F87" i="18"/>
  <c r="C87" i="18"/>
  <c r="M87" i="18"/>
  <c r="N87" i="18"/>
  <c r="E87" i="18"/>
  <c r="D87" i="18"/>
  <c r="L87" i="18"/>
  <c r="O48" i="14"/>
  <c r="K47" i="15"/>
  <c r="L47" i="15" s="1"/>
  <c r="C48" i="15"/>
  <c r="I48" i="15"/>
  <c r="D48" i="15"/>
  <c r="J48" i="15"/>
  <c r="B49" i="15"/>
  <c r="E47" i="15"/>
  <c r="F47" i="15" s="1"/>
  <c r="H18" i="11"/>
  <c r="N18" i="11"/>
  <c r="I18" i="11"/>
  <c r="G18" i="11"/>
  <c r="F18" i="11"/>
  <c r="E18" i="11"/>
  <c r="M18" i="11"/>
  <c r="L18" i="11"/>
  <c r="B19" i="11"/>
  <c r="K18" i="11"/>
  <c r="J18" i="11"/>
  <c r="D18" i="11"/>
  <c r="C18" i="11"/>
  <c r="J19" i="10"/>
  <c r="B20" i="10"/>
  <c r="C19" i="10"/>
  <c r="I19" i="10"/>
  <c r="H19" i="10"/>
  <c r="D19" i="10"/>
  <c r="K19" i="10"/>
  <c r="N19" i="10"/>
  <c r="M19" i="10"/>
  <c r="L19" i="10"/>
  <c r="G19" i="10"/>
  <c r="F19" i="10"/>
  <c r="E19" i="10"/>
  <c r="X35" i="2"/>
  <c r="W17" i="2"/>
  <c r="Z121" i="2"/>
  <c r="X121" i="2"/>
  <c r="Y121" i="2"/>
  <c r="W22" i="2"/>
  <c r="X29" i="2"/>
  <c r="W121" i="2"/>
  <c r="AA25" i="2"/>
  <c r="W111" i="2"/>
  <c r="Z42" i="2"/>
  <c r="W96" i="2"/>
  <c r="W72" i="2"/>
  <c r="W51" i="2"/>
  <c r="R32" i="2"/>
  <c r="Y29" i="2"/>
  <c r="AC21" i="2"/>
  <c r="X85" i="2"/>
  <c r="W85" i="2"/>
  <c r="X51" i="2"/>
  <c r="W48" i="2"/>
  <c r="U61" i="2"/>
  <c r="AB115" i="2"/>
  <c r="V45" i="2"/>
  <c r="V92" i="2"/>
  <c r="V73" i="2"/>
  <c r="V111" i="2"/>
  <c r="V51" i="2"/>
  <c r="V107" i="2"/>
  <c r="V72" i="2"/>
  <c r="V50" i="2"/>
  <c r="V29" i="2"/>
  <c r="S104" i="2"/>
  <c r="V106" i="2"/>
  <c r="V85" i="2"/>
  <c r="V68" i="2"/>
  <c r="V49" i="2"/>
  <c r="V27" i="2"/>
  <c r="U104" i="2"/>
  <c r="V83" i="2"/>
  <c r="S66" i="2"/>
  <c r="V26" i="2"/>
  <c r="V101" i="2"/>
  <c r="V82" i="2"/>
  <c r="V65" i="2"/>
  <c r="V48" i="2"/>
  <c r="V24" i="2"/>
  <c r="V98" i="2"/>
  <c r="U82" i="2"/>
  <c r="V63" i="2"/>
  <c r="V47" i="2"/>
  <c r="V120" i="2"/>
  <c r="V80" i="2"/>
  <c r="X61" i="2"/>
  <c r="S44" i="2"/>
  <c r="V22" i="2"/>
  <c r="Z78" i="2"/>
  <c r="V117" i="2"/>
  <c r="V96" i="2"/>
  <c r="W76" i="2"/>
  <c r="W61" i="2"/>
  <c r="V41" i="2"/>
  <c r="V21" i="2"/>
  <c r="V36" i="2"/>
  <c r="Y23" i="2"/>
  <c r="V113" i="2"/>
  <c r="V94" i="2"/>
  <c r="V75" i="2"/>
  <c r="V61" i="2"/>
  <c r="W37" i="2"/>
  <c r="V18" i="2"/>
  <c r="X112" i="2"/>
  <c r="W93" i="2"/>
  <c r="Z74" i="2"/>
  <c r="V37" i="2"/>
  <c r="W66" i="2"/>
  <c r="X111" i="2"/>
  <c r="V93" i="2"/>
  <c r="X74" i="2"/>
  <c r="V32" i="2"/>
  <c r="V13" i="2"/>
  <c r="G16" i="6" s="1"/>
  <c r="T27" i="2"/>
  <c r="AC114" i="2"/>
  <c r="Z111" i="2"/>
  <c r="AB51" i="2"/>
  <c r="Z103" i="2"/>
  <c r="T17" i="2"/>
  <c r="X119" i="2"/>
  <c r="X100" i="2"/>
  <c r="S91" i="2"/>
  <c r="T82" i="2"/>
  <c r="V119" i="2"/>
  <c r="V110" i="2"/>
  <c r="V99" i="2"/>
  <c r="AC90" i="2"/>
  <c r="S82" i="2"/>
  <c r="V70" i="2"/>
  <c r="V58" i="2"/>
  <c r="X47" i="2"/>
  <c r="AB11" i="2"/>
  <c r="M14" i="6" s="1"/>
  <c r="S119" i="2"/>
  <c r="V109" i="2"/>
  <c r="AB98" i="2"/>
  <c r="Z90" i="2"/>
  <c r="W81" i="2"/>
  <c r="V69" i="2"/>
  <c r="Z57" i="2"/>
  <c r="W47" i="2"/>
  <c r="V33" i="2"/>
  <c r="V23" i="2"/>
  <c r="Z11" i="2"/>
  <c r="K14" i="6" s="1"/>
  <c r="AC43" i="2"/>
  <c r="T104" i="2"/>
  <c r="AC42" i="2"/>
  <c r="AC118" i="2"/>
  <c r="Z89" i="2"/>
  <c r="W57" i="2"/>
  <c r="S23" i="2"/>
  <c r="V118" i="2"/>
  <c r="X106" i="2"/>
  <c r="V97" i="2"/>
  <c r="V89" i="2"/>
  <c r="Z79" i="2"/>
  <c r="Z66" i="2"/>
  <c r="V57" i="2"/>
  <c r="W45" i="2"/>
  <c r="S33" i="2"/>
  <c r="AC22" i="2"/>
  <c r="T33" i="2"/>
  <c r="T34" i="2"/>
  <c r="W117" i="2"/>
  <c r="W106" i="2"/>
  <c r="X96" i="2"/>
  <c r="V86" i="2"/>
  <c r="V56" i="2"/>
  <c r="AC32" i="2"/>
  <c r="X22" i="2"/>
  <c r="U58" i="2"/>
  <c r="U31" i="2"/>
  <c r="U35" i="2"/>
  <c r="U95" i="2"/>
  <c r="U115" i="2"/>
  <c r="U121" i="2"/>
  <c r="U91" i="2"/>
  <c r="U25" i="2"/>
  <c r="U43" i="2"/>
  <c r="U57" i="2"/>
  <c r="U76" i="2"/>
  <c r="U72" i="2"/>
  <c r="U110" i="2"/>
  <c r="U85" i="2"/>
  <c r="U80" i="2"/>
  <c r="U50" i="2"/>
  <c r="U97" i="2"/>
  <c r="U55" i="2"/>
  <c r="U106" i="2"/>
  <c r="U117" i="2"/>
  <c r="U59" i="2"/>
  <c r="T73" i="2"/>
  <c r="T66" i="2"/>
  <c r="S24" i="2"/>
  <c r="S43" i="2"/>
  <c r="S53" i="2"/>
  <c r="S57" i="2"/>
  <c r="S11" i="2"/>
  <c r="D14" i="6" s="1"/>
  <c r="S50" i="2"/>
  <c r="S80" i="2"/>
  <c r="S120" i="2"/>
  <c r="S68" i="2"/>
  <c r="S84" i="2"/>
  <c r="S105" i="2"/>
  <c r="S113" i="2"/>
  <c r="S117" i="2"/>
  <c r="S31" i="2"/>
  <c r="S102" i="2"/>
  <c r="S110" i="2"/>
  <c r="S46" i="2"/>
  <c r="S65" i="2"/>
  <c r="S17" i="2"/>
  <c r="S54" i="2"/>
  <c r="S72" i="2"/>
  <c r="S41" i="2"/>
  <c r="S59" i="2"/>
  <c r="S89" i="2"/>
  <c r="S15" i="2"/>
  <c r="S69" i="2"/>
  <c r="S114" i="2"/>
  <c r="AC103" i="2"/>
  <c r="AC65" i="2"/>
  <c r="C11" i="2"/>
  <c r="C13" i="5" s="1"/>
  <c r="D11" i="2"/>
  <c r="D13" i="5" s="1"/>
  <c r="U86" i="2"/>
  <c r="Z28" i="2"/>
  <c r="Z31" i="2"/>
  <c r="Z38" i="2"/>
  <c r="Z12" i="2"/>
  <c r="K15" i="6" s="1"/>
  <c r="Z29" i="2"/>
  <c r="Z48" i="2"/>
  <c r="Z75" i="2"/>
  <c r="Z86" i="2"/>
  <c r="Z96" i="2"/>
  <c r="Z100" i="2"/>
  <c r="Z112" i="2"/>
  <c r="Z13" i="2"/>
  <c r="K16" i="6" s="1"/>
  <c r="Z30" i="2"/>
  <c r="Z54" i="2"/>
  <c r="Z55" i="2"/>
  <c r="Z97" i="2"/>
  <c r="Z26" i="2"/>
  <c r="Z36" i="2"/>
  <c r="Z41" i="2"/>
  <c r="Z60" i="2"/>
  <c r="Z72" i="2"/>
  <c r="Z76" i="2"/>
  <c r="Z39" i="2"/>
  <c r="Z87" i="2"/>
  <c r="Z108" i="2"/>
  <c r="Z45" i="2"/>
  <c r="Z64" i="2"/>
  <c r="Z84" i="2"/>
  <c r="Z93" i="2"/>
  <c r="Z109" i="2"/>
  <c r="Z120" i="2"/>
  <c r="Z25" i="2"/>
  <c r="Z102" i="2"/>
  <c r="Z114" i="2"/>
  <c r="U108" i="2"/>
  <c r="S95" i="2"/>
  <c r="T78" i="2"/>
  <c r="AC52" i="2"/>
  <c r="U37" i="2"/>
  <c r="H12" i="2"/>
  <c r="H14" i="5" s="1"/>
  <c r="Y50" i="2"/>
  <c r="Y59" i="2"/>
  <c r="Y89" i="2"/>
  <c r="Y25" i="2"/>
  <c r="Y80" i="2"/>
  <c r="Y35" i="2"/>
  <c r="Y76" i="2"/>
  <c r="Z115" i="2"/>
  <c r="S78" i="2"/>
  <c r="Z61" i="2"/>
  <c r="T37" i="2"/>
  <c r="T115" i="2"/>
  <c r="S108" i="2"/>
  <c r="AC99" i="2"/>
  <c r="AC77" i="2"/>
  <c r="T70" i="2"/>
  <c r="Z99" i="2"/>
  <c r="T79" i="2"/>
  <c r="T46" i="2"/>
  <c r="T67" i="2"/>
  <c r="T81" i="2"/>
  <c r="T84" i="2"/>
  <c r="T91" i="2"/>
  <c r="T102" i="2"/>
  <c r="T43" i="2"/>
  <c r="T57" i="2"/>
  <c r="T118" i="2"/>
  <c r="T93" i="2"/>
  <c r="T72" i="2"/>
  <c r="T97" i="2"/>
  <c r="T121" i="2"/>
  <c r="T15" i="2"/>
  <c r="T85" i="2"/>
  <c r="T49" i="2"/>
  <c r="T63" i="2"/>
  <c r="T117" i="2"/>
  <c r="T59" i="2"/>
  <c r="T31" i="2"/>
  <c r="T47" i="2"/>
  <c r="E11" i="2"/>
  <c r="E13" i="5" s="1"/>
  <c r="T11" i="2"/>
  <c r="E14" i="6" s="1"/>
  <c r="O640" i="4"/>
  <c r="R17" i="2"/>
  <c r="I12" i="2"/>
  <c r="I14" i="5" s="1"/>
  <c r="AC115" i="2"/>
  <c r="T95" i="2"/>
  <c r="AC70" i="2"/>
  <c r="AC55" i="2"/>
  <c r="AC111" i="2"/>
  <c r="AC117" i="2"/>
  <c r="AC16" i="2"/>
  <c r="AC20" i="2"/>
  <c r="AC46" i="2"/>
  <c r="AC66" i="2"/>
  <c r="AC40" i="2"/>
  <c r="AC58" i="2"/>
  <c r="AC88" i="2"/>
  <c r="AC100" i="2"/>
  <c r="AC45" i="2"/>
  <c r="AC68" i="2"/>
  <c r="AC80" i="2"/>
  <c r="AC81" i="2"/>
  <c r="AC94" i="2"/>
  <c r="AC29" i="2"/>
  <c r="AC67" i="2"/>
  <c r="AC75" i="2"/>
  <c r="AC96" i="2"/>
  <c r="AC112" i="2"/>
  <c r="AC116" i="2"/>
  <c r="AC14" i="2"/>
  <c r="AC30" i="2"/>
  <c r="AC54" i="2"/>
  <c r="AC105" i="2"/>
  <c r="AC64" i="2"/>
  <c r="AC84" i="2"/>
  <c r="AC113" i="2"/>
  <c r="L11" i="2"/>
  <c r="L13" i="5" s="1"/>
  <c r="F640" i="4"/>
  <c r="H640" i="4"/>
  <c r="AB65" i="2"/>
  <c r="AB20" i="2"/>
  <c r="AB53" i="2"/>
  <c r="AB57" i="2"/>
  <c r="AB119" i="2"/>
  <c r="AB104" i="2"/>
  <c r="AB55" i="2"/>
  <c r="AB102" i="2"/>
  <c r="AB100" i="2"/>
  <c r="T108" i="2"/>
  <c r="U70" i="2"/>
  <c r="Z52" i="2"/>
  <c r="AC36" i="2"/>
  <c r="Z17" i="2"/>
  <c r="AC69" i="2"/>
  <c r="Z51" i="2"/>
  <c r="Y17" i="2"/>
  <c r="T44" i="2"/>
  <c r="AB33" i="2"/>
  <c r="G11" i="2"/>
  <c r="G13" i="5" s="1"/>
  <c r="X94" i="2"/>
  <c r="X89" i="2"/>
  <c r="X41" i="2"/>
  <c r="X76" i="2"/>
  <c r="P639" i="4"/>
  <c r="U49" i="2"/>
  <c r="X37" i="2"/>
  <c r="X49" i="2"/>
  <c r="X31" i="2"/>
  <c r="X70" i="2"/>
  <c r="X98" i="2"/>
  <c r="X108" i="2"/>
  <c r="X115" i="2"/>
  <c r="X53" i="2"/>
  <c r="S94" i="2"/>
  <c r="W24" i="2"/>
  <c r="W27" i="2"/>
  <c r="W63" i="2"/>
  <c r="W70" i="2"/>
  <c r="W98" i="2"/>
  <c r="W108" i="2"/>
  <c r="W87" i="2"/>
  <c r="W102" i="2"/>
  <c r="W112" i="2"/>
  <c r="W35" i="2"/>
  <c r="X83" i="2"/>
  <c r="W34" i="2"/>
  <c r="W25" i="2"/>
  <c r="W19" i="2"/>
  <c r="G640" i="4"/>
  <c r="M639" i="4"/>
  <c r="X34" i="2"/>
  <c r="X25" i="2"/>
  <c r="X19" i="2"/>
  <c r="N11" i="2"/>
  <c r="N13" i="5" s="1"/>
  <c r="V14" i="2"/>
  <c r="G17" i="6" s="1"/>
  <c r="V15" i="2"/>
  <c r="V59" i="2"/>
  <c r="V77" i="2"/>
  <c r="V87" i="2"/>
  <c r="V105" i="2"/>
  <c r="V16" i="2"/>
  <c r="V35" i="2"/>
  <c r="V38" i="2"/>
  <c r="V46" i="2"/>
  <c r="V53" i="2"/>
  <c r="V74" i="2"/>
  <c r="V81" i="2"/>
  <c r="V84" i="2"/>
  <c r="V95" i="2"/>
  <c r="V121" i="2"/>
  <c r="V60" i="2"/>
  <c r="V116" i="2"/>
  <c r="V108" i="2"/>
  <c r="V104" i="2"/>
  <c r="W83" i="2"/>
  <c r="V71" i="2"/>
  <c r="V62" i="2"/>
  <c r="V44" i="2"/>
  <c r="V39" i="2"/>
  <c r="V34" i="2"/>
  <c r="V25" i="2"/>
  <c r="V19" i="2"/>
  <c r="Z37" i="2"/>
  <c r="Z105" i="2"/>
  <c r="Z77" i="2"/>
  <c r="Z67" i="2"/>
  <c r="Z63" i="2"/>
  <c r="Z49" i="2"/>
  <c r="Z27" i="2"/>
  <c r="Z24" i="2"/>
  <c r="Z73" i="2"/>
  <c r="Z20" i="2"/>
  <c r="R118" i="2"/>
  <c r="R76" i="2"/>
  <c r="AA106" i="2"/>
  <c r="AA91" i="2"/>
  <c r="AA87" i="2"/>
  <c r="K640" i="4"/>
  <c r="Y87" i="2"/>
  <c r="AB83" i="2"/>
  <c r="AA49" i="2"/>
  <c r="Y41" i="2"/>
  <c r="AA27" i="2"/>
  <c r="R115" i="2"/>
  <c r="Y102" i="2"/>
  <c r="AA68" i="2"/>
  <c r="AB62" i="2"/>
  <c r="AB45" i="2"/>
  <c r="AA79" i="2"/>
  <c r="I639" i="4"/>
  <c r="R107" i="2"/>
  <c r="R44" i="2"/>
  <c r="Y109" i="2"/>
  <c r="AA92" i="2"/>
  <c r="AB86" i="2"/>
  <c r="Y62" i="2"/>
  <c r="AB30" i="2"/>
  <c r="AA26" i="2"/>
  <c r="X14" i="2"/>
  <c r="X13" i="2"/>
  <c r="I16" i="6" s="1"/>
  <c r="X12" i="2"/>
  <c r="I15" i="6" s="1"/>
  <c r="X11" i="2"/>
  <c r="X21" i="2"/>
  <c r="X33" i="2"/>
  <c r="X45" i="2"/>
  <c r="X57" i="2"/>
  <c r="X69" i="2"/>
  <c r="X81" i="2"/>
  <c r="X93" i="2"/>
  <c r="X105" i="2"/>
  <c r="X117" i="2"/>
  <c r="X32" i="2"/>
  <c r="X44" i="2"/>
  <c r="X56" i="2"/>
  <c r="X68" i="2"/>
  <c r="X80" i="2"/>
  <c r="X92" i="2"/>
  <c r="X104" i="2"/>
  <c r="X116" i="2"/>
  <c r="X17" i="2"/>
  <c r="X20" i="2"/>
  <c r="X30" i="2"/>
  <c r="X42" i="2"/>
  <c r="X54" i="2"/>
  <c r="X66" i="2"/>
  <c r="X78" i="2"/>
  <c r="X90" i="2"/>
  <c r="X102" i="2"/>
  <c r="X114" i="2"/>
  <c r="K639" i="4"/>
  <c r="X24" i="2"/>
  <c r="X27" i="2"/>
  <c r="X43" i="2"/>
  <c r="X72" i="2"/>
  <c r="X75" i="2"/>
  <c r="X91" i="2"/>
  <c r="X120" i="2"/>
  <c r="X59" i="2"/>
  <c r="X62" i="2"/>
  <c r="X65" i="2"/>
  <c r="X107" i="2"/>
  <c r="X110" i="2"/>
  <c r="X113" i="2"/>
  <c r="X46" i="2"/>
  <c r="X36" i="2"/>
  <c r="X39" i="2"/>
  <c r="X55" i="2"/>
  <c r="X84" i="2"/>
  <c r="X87" i="2"/>
  <c r="X103" i="2"/>
  <c r="X16" i="2"/>
  <c r="X23" i="2"/>
  <c r="R106" i="2"/>
  <c r="R43" i="2"/>
  <c r="R22" i="2"/>
  <c r="X109" i="2"/>
  <c r="U98" i="2"/>
  <c r="Y92" i="2"/>
  <c r="AA86" i="2"/>
  <c r="AA58" i="2"/>
  <c r="U47" i="2"/>
  <c r="Y28" i="2"/>
  <c r="Y16" i="2"/>
  <c r="H11" i="2"/>
  <c r="H13" i="5" s="1"/>
  <c r="J640" i="4"/>
  <c r="W13" i="2"/>
  <c r="H16" i="6" s="1"/>
  <c r="W12" i="2"/>
  <c r="W11" i="2"/>
  <c r="H14" i="6" s="1"/>
  <c r="W32" i="2"/>
  <c r="W44" i="2"/>
  <c r="W56" i="2"/>
  <c r="W68" i="2"/>
  <c r="W80" i="2"/>
  <c r="W92" i="2"/>
  <c r="W104" i="2"/>
  <c r="W116" i="2"/>
  <c r="W31" i="2"/>
  <c r="W43" i="2"/>
  <c r="W55" i="2"/>
  <c r="W67" i="2"/>
  <c r="W79" i="2"/>
  <c r="W91" i="2"/>
  <c r="W103" i="2"/>
  <c r="W115" i="2"/>
  <c r="W29" i="2"/>
  <c r="W41" i="2"/>
  <c r="W53" i="2"/>
  <c r="W65" i="2"/>
  <c r="W77" i="2"/>
  <c r="W89" i="2"/>
  <c r="W101" i="2"/>
  <c r="W113" i="2"/>
  <c r="W30" i="2"/>
  <c r="W59" i="2"/>
  <c r="W62" i="2"/>
  <c r="W78" i="2"/>
  <c r="W107" i="2"/>
  <c r="W110" i="2"/>
  <c r="W46" i="2"/>
  <c r="W49" i="2"/>
  <c r="W52" i="2"/>
  <c r="W94" i="2"/>
  <c r="W97" i="2"/>
  <c r="W100" i="2"/>
  <c r="W33" i="2"/>
  <c r="W36" i="2"/>
  <c r="W39" i="2"/>
  <c r="W14" i="2"/>
  <c r="W16" i="2"/>
  <c r="W20" i="2"/>
  <c r="W23" i="2"/>
  <c r="W26" i="2"/>
  <c r="W42" i="2"/>
  <c r="W71" i="2"/>
  <c r="W74" i="2"/>
  <c r="W90" i="2"/>
  <c r="W119" i="2"/>
  <c r="W18" i="2"/>
  <c r="R105" i="2"/>
  <c r="R65" i="2"/>
  <c r="R42" i="2"/>
  <c r="R21" i="2"/>
  <c r="AA118" i="2"/>
  <c r="W109" i="2"/>
  <c r="AB103" i="2"/>
  <c r="AB101" i="2"/>
  <c r="AA99" i="2"/>
  <c r="S98" i="2"/>
  <c r="U94" i="2"/>
  <c r="X88" i="2"/>
  <c r="U83" i="2"/>
  <c r="U79" i="2"/>
  <c r="Y77" i="2"/>
  <c r="Y73" i="2"/>
  <c r="AB71" i="2"/>
  <c r="AB67" i="2"/>
  <c r="W64" i="2"/>
  <c r="U62" i="2"/>
  <c r="W60" i="2"/>
  <c r="X58" i="2"/>
  <c r="AB56" i="2"/>
  <c r="AA54" i="2"/>
  <c r="AB52" i="2"/>
  <c r="AB50" i="2"/>
  <c r="AB44" i="2"/>
  <c r="AB42" i="2"/>
  <c r="X40" i="2"/>
  <c r="Y38" i="2"/>
  <c r="Y36" i="2"/>
  <c r="Y32" i="2"/>
  <c r="T30" i="2"/>
  <c r="X28" i="2"/>
  <c r="Y26" i="2"/>
  <c r="U13" i="2"/>
  <c r="F16" i="6" s="1"/>
  <c r="I640" i="4"/>
  <c r="N639" i="4"/>
  <c r="R104" i="2"/>
  <c r="R83" i="2"/>
  <c r="R59" i="2"/>
  <c r="R41" i="2"/>
  <c r="R20" i="2"/>
  <c r="W120" i="2"/>
  <c r="X118" i="2"/>
  <c r="AB116" i="2"/>
  <c r="AB112" i="2"/>
  <c r="T111" i="2"/>
  <c r="U107" i="2"/>
  <c r="W105" i="2"/>
  <c r="AA103" i="2"/>
  <c r="Y101" i="2"/>
  <c r="AA97" i="2"/>
  <c r="T96" i="2"/>
  <c r="T94" i="2"/>
  <c r="U92" i="2"/>
  <c r="Y90" i="2"/>
  <c r="W88" i="2"/>
  <c r="Y86" i="2"/>
  <c r="S83" i="2"/>
  <c r="S81" i="2"/>
  <c r="X77" i="2"/>
  <c r="W75" i="2"/>
  <c r="X73" i="2"/>
  <c r="Y71" i="2"/>
  <c r="W69" i="2"/>
  <c r="AA67" i="2"/>
  <c r="AC63" i="2"/>
  <c r="S62" i="2"/>
  <c r="W58" i="2"/>
  <c r="AA52" i="2"/>
  <c r="AC48" i="2"/>
  <c r="S47" i="2"/>
  <c r="AA44" i="2"/>
  <c r="AA42" i="2"/>
  <c r="W40" i="2"/>
  <c r="X38" i="2"/>
  <c r="U34" i="2"/>
  <c r="S30" i="2"/>
  <c r="W28" i="2"/>
  <c r="X26" i="2"/>
  <c r="U24" i="2"/>
  <c r="U22" i="2"/>
  <c r="U19" i="2"/>
  <c r="X15" i="2"/>
  <c r="S13" i="2"/>
  <c r="D16" i="6" s="1"/>
  <c r="AA70" i="2"/>
  <c r="AA51" i="2"/>
  <c r="M11" i="2"/>
  <c r="M13" i="5" s="1"/>
  <c r="Y37" i="2"/>
  <c r="Y40" i="2"/>
  <c r="Y56" i="2"/>
  <c r="Y85" i="2"/>
  <c r="Y88" i="2"/>
  <c r="Y104" i="2"/>
  <c r="Y24" i="2"/>
  <c r="Y27" i="2"/>
  <c r="Y30" i="2"/>
  <c r="Y72" i="2"/>
  <c r="Y75" i="2"/>
  <c r="Y78" i="2"/>
  <c r="Y120" i="2"/>
  <c r="Y12" i="2"/>
  <c r="J15" i="6" s="1"/>
  <c r="Y49" i="2"/>
  <c r="Y52" i="2"/>
  <c r="Y68" i="2"/>
  <c r="Y97" i="2"/>
  <c r="Y100" i="2"/>
  <c r="Y116" i="2"/>
  <c r="L639" i="4"/>
  <c r="Y20" i="2"/>
  <c r="AB18" i="2"/>
  <c r="AB17" i="2"/>
  <c r="AB16" i="2"/>
  <c r="AB12" i="2"/>
  <c r="M15" i="6" s="1"/>
  <c r="AB15" i="2"/>
  <c r="AB25" i="2"/>
  <c r="AB37" i="2"/>
  <c r="AB49" i="2"/>
  <c r="AB61" i="2"/>
  <c r="AB73" i="2"/>
  <c r="AB85" i="2"/>
  <c r="AB97" i="2"/>
  <c r="AB109" i="2"/>
  <c r="AB121" i="2"/>
  <c r="AB24" i="2"/>
  <c r="AB36" i="2"/>
  <c r="AB48" i="2"/>
  <c r="AB60" i="2"/>
  <c r="AB72" i="2"/>
  <c r="AB84" i="2"/>
  <c r="AB96" i="2"/>
  <c r="AB108" i="2"/>
  <c r="AB120" i="2"/>
  <c r="AB22" i="2"/>
  <c r="AB34" i="2"/>
  <c r="AB46" i="2"/>
  <c r="AB58" i="2"/>
  <c r="AB70" i="2"/>
  <c r="AB82" i="2"/>
  <c r="AB94" i="2"/>
  <c r="AB106" i="2"/>
  <c r="AB118" i="2"/>
  <c r="AB28" i="2"/>
  <c r="AB31" i="2"/>
  <c r="AB47" i="2"/>
  <c r="AB76" i="2"/>
  <c r="AB79" i="2"/>
  <c r="AB95" i="2"/>
  <c r="AB21" i="2"/>
  <c r="AB63" i="2"/>
  <c r="AB66" i="2"/>
  <c r="AB69" i="2"/>
  <c r="AB111" i="2"/>
  <c r="AB114" i="2"/>
  <c r="AB117" i="2"/>
  <c r="AB19" i="2"/>
  <c r="AB40" i="2"/>
  <c r="AB43" i="2"/>
  <c r="AB59" i="2"/>
  <c r="AB88" i="2"/>
  <c r="AB91" i="2"/>
  <c r="AB107" i="2"/>
  <c r="AB14" i="2"/>
  <c r="M17" i="6" s="1"/>
  <c r="R92" i="2"/>
  <c r="R29" i="2"/>
  <c r="AA115" i="2"/>
  <c r="Y98" i="2"/>
  <c r="Y74" i="2"/>
  <c r="AB68" i="2"/>
  <c r="AB64" i="2"/>
  <c r="AA55" i="2"/>
  <c r="N640" i="4"/>
  <c r="R70" i="2"/>
  <c r="AA113" i="2"/>
  <c r="AA109" i="2"/>
  <c r="AA64" i="2"/>
  <c r="AB13" i="2"/>
  <c r="M16" i="6" s="1"/>
  <c r="R113" i="2"/>
  <c r="R47" i="2"/>
  <c r="Y111" i="2"/>
  <c r="Y96" i="2"/>
  <c r="AB26" i="2"/>
  <c r="AA22" i="2"/>
  <c r="AA13" i="2"/>
  <c r="L16" i="6" s="1"/>
  <c r="AA77" i="2"/>
  <c r="R67" i="2"/>
  <c r="AB105" i="2"/>
  <c r="AB99" i="2"/>
  <c r="AA90" i="2"/>
  <c r="X79" i="2"/>
  <c r="AB75" i="2"/>
  <c r="X64" i="2"/>
  <c r="X60" i="2"/>
  <c r="AB54" i="2"/>
  <c r="O639" i="4"/>
  <c r="F11" i="2"/>
  <c r="F13" i="5" s="1"/>
  <c r="R103" i="2"/>
  <c r="R58" i="2"/>
  <c r="R19" i="2"/>
  <c r="AA116" i="2"/>
  <c r="AA112" i="2"/>
  <c r="U109" i="2"/>
  <c r="X101" i="2"/>
  <c r="Y95" i="2"/>
  <c r="T92" i="2"/>
  <c r="U88" i="2"/>
  <c r="Y84" i="2"/>
  <c r="X82" i="2"/>
  <c r="S79" i="2"/>
  <c r="W73" i="2"/>
  <c r="X71" i="2"/>
  <c r="AA65" i="2"/>
  <c r="AA61" i="2"/>
  <c r="U60" i="2"/>
  <c r="U56" i="2"/>
  <c r="Y54" i="2"/>
  <c r="X50" i="2"/>
  <c r="Y44" i="2"/>
  <c r="U40" i="2"/>
  <c r="W38" i="2"/>
  <c r="T36" i="2"/>
  <c r="U32" i="2"/>
  <c r="U28" i="2"/>
  <c r="T24" i="2"/>
  <c r="W21" i="2"/>
  <c r="AA18" i="2"/>
  <c r="W15" i="2"/>
  <c r="AA12" i="2"/>
  <c r="L15" i="6" s="1"/>
  <c r="R55" i="2"/>
  <c r="AA39" i="2"/>
  <c r="P640" i="4"/>
  <c r="R117" i="2"/>
  <c r="R74" i="2"/>
  <c r="AA85" i="2"/>
  <c r="R71" i="2"/>
  <c r="AA100" i="2"/>
  <c r="Y53" i="2"/>
  <c r="Y47" i="2"/>
  <c r="AA20" i="2"/>
  <c r="R52" i="2"/>
  <c r="Y83" i="2"/>
  <c r="R69" i="2"/>
  <c r="Y113" i="2"/>
  <c r="AB81" i="2"/>
  <c r="AB77" i="2"/>
  <c r="AB38" i="2"/>
  <c r="AA28" i="2"/>
  <c r="L640" i="4"/>
  <c r="R89" i="2"/>
  <c r="R23" i="2"/>
  <c r="Y60" i="2"/>
  <c r="AA38" i="2"/>
  <c r="AB32" i="2"/>
  <c r="I11" i="2"/>
  <c r="I13" i="5" s="1"/>
  <c r="T21" i="2"/>
  <c r="T20" i="2"/>
  <c r="T29" i="2"/>
  <c r="T41" i="2"/>
  <c r="T53" i="2"/>
  <c r="T65" i="2"/>
  <c r="T77" i="2"/>
  <c r="T89" i="2"/>
  <c r="T101" i="2"/>
  <c r="T113" i="2"/>
  <c r="T28" i="2"/>
  <c r="T40" i="2"/>
  <c r="T52" i="2"/>
  <c r="T64" i="2"/>
  <c r="T76" i="2"/>
  <c r="T88" i="2"/>
  <c r="T100" i="2"/>
  <c r="T112" i="2"/>
  <c r="T13" i="2"/>
  <c r="T16" i="2"/>
  <c r="T19" i="2"/>
  <c r="T26" i="2"/>
  <c r="T38" i="2"/>
  <c r="T50" i="2"/>
  <c r="T62" i="2"/>
  <c r="T74" i="2"/>
  <c r="T86" i="2"/>
  <c r="T98" i="2"/>
  <c r="T110" i="2"/>
  <c r="T23" i="2"/>
  <c r="T39" i="2"/>
  <c r="T68" i="2"/>
  <c r="T71" i="2"/>
  <c r="T87" i="2"/>
  <c r="T116" i="2"/>
  <c r="T119" i="2"/>
  <c r="T42" i="2"/>
  <c r="T45" i="2"/>
  <c r="T48" i="2"/>
  <c r="T12" i="2"/>
  <c r="E15" i="6" s="1"/>
  <c r="T18" i="2"/>
  <c r="T55" i="2"/>
  <c r="T58" i="2"/>
  <c r="T61" i="2"/>
  <c r="T103" i="2"/>
  <c r="T106" i="2"/>
  <c r="T109" i="2"/>
  <c r="G639" i="4"/>
  <c r="T14" i="2"/>
  <c r="T32" i="2"/>
  <c r="T35" i="2"/>
  <c r="T51" i="2"/>
  <c r="T80" i="2"/>
  <c r="T83" i="2"/>
  <c r="T99" i="2"/>
  <c r="T22" i="2"/>
  <c r="T25" i="2"/>
  <c r="J639" i="4"/>
  <c r="R11" i="2"/>
  <c r="C14" i="6" s="1"/>
  <c r="R102" i="2"/>
  <c r="R80" i="2"/>
  <c r="R57" i="2"/>
  <c r="R38" i="2"/>
  <c r="U120" i="2"/>
  <c r="W114" i="2"/>
  <c r="AA110" i="2"/>
  <c r="S107" i="2"/>
  <c r="U105" i="2"/>
  <c r="U103" i="2"/>
  <c r="X99" i="2"/>
  <c r="X97" i="2"/>
  <c r="X95" i="2"/>
  <c r="AC93" i="2"/>
  <c r="S92" i="2"/>
  <c r="AB89" i="2"/>
  <c r="AC87" i="2"/>
  <c r="W86" i="2"/>
  <c r="W84" i="2"/>
  <c r="W82" i="2"/>
  <c r="AB80" i="2"/>
  <c r="AC78" i="2"/>
  <c r="S77" i="2"/>
  <c r="T75" i="2"/>
  <c r="U69" i="2"/>
  <c r="X67" i="2"/>
  <c r="Y65" i="2"/>
  <c r="Y63" i="2"/>
  <c r="T60" i="2"/>
  <c r="T56" i="2"/>
  <c r="W54" i="2"/>
  <c r="X52" i="2"/>
  <c r="W50" i="2"/>
  <c r="Y48" i="2"/>
  <c r="Y42" i="2"/>
  <c r="AC39" i="2"/>
  <c r="S36" i="2"/>
  <c r="S34" i="2"/>
  <c r="AA31" i="2"/>
  <c r="AB29" i="2"/>
  <c r="AC27" i="2"/>
  <c r="X18" i="2"/>
  <c r="AA37" i="2"/>
  <c r="AA40" i="2"/>
  <c r="AA43" i="2"/>
  <c r="R24" i="2"/>
  <c r="R36" i="2"/>
  <c r="R48" i="2"/>
  <c r="R60" i="2"/>
  <c r="R72" i="2"/>
  <c r="R84" i="2"/>
  <c r="R96" i="2"/>
  <c r="R108" i="2"/>
  <c r="R120" i="2"/>
  <c r="R25" i="2"/>
  <c r="R37" i="2"/>
  <c r="R49" i="2"/>
  <c r="R61" i="2"/>
  <c r="R73" i="2"/>
  <c r="R85" i="2"/>
  <c r="R97" i="2"/>
  <c r="R109" i="2"/>
  <c r="R121" i="2"/>
  <c r="R15" i="2"/>
  <c r="R27" i="2"/>
  <c r="R39" i="2"/>
  <c r="R51" i="2"/>
  <c r="R63" i="2"/>
  <c r="R75" i="2"/>
  <c r="R87" i="2"/>
  <c r="R99" i="2"/>
  <c r="R111" i="2"/>
  <c r="R12" i="2"/>
  <c r="C15" i="6" s="1"/>
  <c r="R14" i="2"/>
  <c r="R30" i="2"/>
  <c r="R45" i="2"/>
  <c r="R62" i="2"/>
  <c r="R78" i="2"/>
  <c r="R93" i="2"/>
  <c r="R110" i="2"/>
  <c r="R16" i="2"/>
  <c r="R31" i="2"/>
  <c r="R46" i="2"/>
  <c r="R64" i="2"/>
  <c r="R79" i="2"/>
  <c r="R94" i="2"/>
  <c r="R112" i="2"/>
  <c r="R18" i="2"/>
  <c r="R33" i="2"/>
  <c r="R50" i="2"/>
  <c r="R66" i="2"/>
  <c r="R81" i="2"/>
  <c r="R98" i="2"/>
  <c r="R114" i="2"/>
  <c r="E640" i="4"/>
  <c r="R100" i="2"/>
  <c r="R34" i="2"/>
  <c r="AA74" i="2"/>
  <c r="AA41" i="2"/>
  <c r="R95" i="2"/>
  <c r="R54" i="2"/>
  <c r="AA102" i="2"/>
  <c r="R116" i="2"/>
  <c r="R53" i="2"/>
  <c r="Y119" i="2"/>
  <c r="AB113" i="2"/>
  <c r="Y39" i="2"/>
  <c r="R91" i="2"/>
  <c r="R28" i="2"/>
  <c r="Y66" i="2"/>
  <c r="Y51" i="2"/>
  <c r="R90" i="2"/>
  <c r="R26" i="2"/>
  <c r="AB92" i="2"/>
  <c r="AA62" i="2"/>
  <c r="Y19" i="2"/>
  <c r="J11" i="2"/>
  <c r="J13" i="5" s="1"/>
  <c r="R68" i="2"/>
  <c r="AB90" i="2"/>
  <c r="AA73" i="2"/>
  <c r="Y64" i="2"/>
  <c r="R88" i="2"/>
  <c r="Y107" i="2"/>
  <c r="AA88" i="2"/>
  <c r="AA32" i="2"/>
  <c r="R86" i="2"/>
  <c r="U11" i="2"/>
  <c r="U14" i="2"/>
  <c r="F17" i="6" s="1"/>
  <c r="U17" i="2"/>
  <c r="U20" i="2"/>
  <c r="U30" i="2"/>
  <c r="U42" i="2"/>
  <c r="U54" i="2"/>
  <c r="U66" i="2"/>
  <c r="U78" i="2"/>
  <c r="U90" i="2"/>
  <c r="U102" i="2"/>
  <c r="U114" i="2"/>
  <c r="H639" i="4"/>
  <c r="U29" i="2"/>
  <c r="U41" i="2"/>
  <c r="U53" i="2"/>
  <c r="U65" i="2"/>
  <c r="U77" i="2"/>
  <c r="U89" i="2"/>
  <c r="U101" i="2"/>
  <c r="U113" i="2"/>
  <c r="U27" i="2"/>
  <c r="U39" i="2"/>
  <c r="U51" i="2"/>
  <c r="U63" i="2"/>
  <c r="U75" i="2"/>
  <c r="U87" i="2"/>
  <c r="U99" i="2"/>
  <c r="U111" i="2"/>
  <c r="U33" i="2"/>
  <c r="U36" i="2"/>
  <c r="U52" i="2"/>
  <c r="U81" i="2"/>
  <c r="U84" i="2"/>
  <c r="U100" i="2"/>
  <c r="U12" i="2"/>
  <c r="F15" i="6" s="1"/>
  <c r="U16" i="2"/>
  <c r="U23" i="2"/>
  <c r="U26" i="2"/>
  <c r="U68" i="2"/>
  <c r="U71" i="2"/>
  <c r="U74" i="2"/>
  <c r="U116" i="2"/>
  <c r="U119" i="2"/>
  <c r="U18" i="2"/>
  <c r="U45" i="2"/>
  <c r="U48" i="2"/>
  <c r="U64" i="2"/>
  <c r="U93" i="2"/>
  <c r="U96" i="2"/>
  <c r="U112" i="2"/>
  <c r="R13" i="2"/>
  <c r="C16" i="6" s="1"/>
  <c r="R82" i="2"/>
  <c r="R40" i="2"/>
  <c r="W118" i="2"/>
  <c r="Y114" i="2"/>
  <c r="AB110" i="2"/>
  <c r="T107" i="2"/>
  <c r="Y99" i="2"/>
  <c r="T90" i="2"/>
  <c r="X86" i="2"/>
  <c r="S21" i="2"/>
  <c r="S20" i="2"/>
  <c r="S19" i="2"/>
  <c r="S28" i="2"/>
  <c r="S40" i="2"/>
  <c r="S52" i="2"/>
  <c r="S64" i="2"/>
  <c r="S76" i="2"/>
  <c r="S88" i="2"/>
  <c r="S100" i="2"/>
  <c r="S112" i="2"/>
  <c r="S27" i="2"/>
  <c r="S39" i="2"/>
  <c r="S51" i="2"/>
  <c r="S63" i="2"/>
  <c r="S75" i="2"/>
  <c r="S87" i="2"/>
  <c r="S99" i="2"/>
  <c r="S111" i="2"/>
  <c r="S25" i="2"/>
  <c r="S37" i="2"/>
  <c r="S49" i="2"/>
  <c r="S61" i="2"/>
  <c r="S73" i="2"/>
  <c r="S85" i="2"/>
  <c r="S97" i="2"/>
  <c r="S109" i="2"/>
  <c r="S121" i="2"/>
  <c r="S12" i="2"/>
  <c r="S16" i="2"/>
  <c r="S18" i="2"/>
  <c r="S26" i="2"/>
  <c r="S55" i="2"/>
  <c r="S58" i="2"/>
  <c r="S74" i="2"/>
  <c r="S103" i="2"/>
  <c r="S106" i="2"/>
  <c r="F639" i="4"/>
  <c r="S35" i="2"/>
  <c r="S14" i="2"/>
  <c r="D17" i="6" s="1"/>
  <c r="S42" i="2"/>
  <c r="S45" i="2"/>
  <c r="S48" i="2"/>
  <c r="S90" i="2"/>
  <c r="S93" i="2"/>
  <c r="S96" i="2"/>
  <c r="S29" i="2"/>
  <c r="S32" i="2"/>
  <c r="S22" i="2"/>
  <c r="S38" i="2"/>
  <c r="S67" i="2"/>
  <c r="S70" i="2"/>
  <c r="S86" i="2"/>
  <c r="S115" i="2"/>
  <c r="S118" i="2"/>
  <c r="E639" i="4"/>
  <c r="R119" i="2"/>
  <c r="R101" i="2"/>
  <c r="R77" i="2"/>
  <c r="R56" i="2"/>
  <c r="R35" i="2"/>
  <c r="AA121" i="2"/>
  <c r="T120" i="2"/>
  <c r="U118" i="2"/>
  <c r="S116" i="2"/>
  <c r="T114" i="2"/>
  <c r="Y112" i="2"/>
  <c r="Y110" i="2"/>
  <c r="Y108" i="2"/>
  <c r="AC106" i="2"/>
  <c r="T105" i="2"/>
  <c r="AC102" i="2"/>
  <c r="S101" i="2"/>
  <c r="W99" i="2"/>
  <c r="W95" i="2"/>
  <c r="AB93" i="2"/>
  <c r="AC91" i="2"/>
  <c r="AA89" i="2"/>
  <c r="AB87" i="2"/>
  <c r="AA80" i="2"/>
  <c r="AB78" i="2"/>
  <c r="AA76" i="2"/>
  <c r="AB74" i="2"/>
  <c r="U73" i="2"/>
  <c r="S71" i="2"/>
  <c r="T69" i="2"/>
  <c r="U67" i="2"/>
  <c r="X63" i="2"/>
  <c r="Y61" i="2"/>
  <c r="S60" i="2"/>
  <c r="AC57" i="2"/>
  <c r="S56" i="2"/>
  <c r="T54" i="2"/>
  <c r="AC51" i="2"/>
  <c r="X48" i="2"/>
  <c r="U46" i="2"/>
  <c r="U44" i="2"/>
  <c r="AB41" i="2"/>
  <c r="AB39" i="2"/>
  <c r="U38" i="2"/>
  <c r="AB35" i="2"/>
  <c r="AC33" i="2"/>
  <c r="AA29" i="2"/>
  <c r="AB27" i="2"/>
  <c r="AB23" i="2"/>
  <c r="U21" i="2"/>
  <c r="U15" i="2"/>
  <c r="AC11" i="2"/>
  <c r="AC19" i="2"/>
  <c r="AC18" i="2"/>
  <c r="AC17" i="2"/>
  <c r="AC26" i="2"/>
  <c r="AC38" i="2"/>
  <c r="AC50" i="2"/>
  <c r="AC62" i="2"/>
  <c r="AC74" i="2"/>
  <c r="AC86" i="2"/>
  <c r="AC98" i="2"/>
  <c r="AC110" i="2"/>
  <c r="AC12" i="2"/>
  <c r="N15" i="6" s="1"/>
  <c r="AC15" i="2"/>
  <c r="AC25" i="2"/>
  <c r="AC37" i="2"/>
  <c r="AC49" i="2"/>
  <c r="AC61" i="2"/>
  <c r="AC73" i="2"/>
  <c r="AC85" i="2"/>
  <c r="AC97" i="2"/>
  <c r="AC109" i="2"/>
  <c r="AC121" i="2"/>
  <c r="AC23" i="2"/>
  <c r="AC35" i="2"/>
  <c r="AC47" i="2"/>
  <c r="AC59" i="2"/>
  <c r="AC71" i="2"/>
  <c r="AC83" i="2"/>
  <c r="AC95" i="2"/>
  <c r="AC107" i="2"/>
  <c r="AC119" i="2"/>
  <c r="AC120" i="2"/>
  <c r="Z113" i="2"/>
  <c r="Z110" i="2"/>
  <c r="AC104" i="2"/>
  <c r="AC101" i="2"/>
  <c r="AA94" i="2"/>
  <c r="Z81" i="2"/>
  <c r="AA78" i="2"/>
  <c r="AA75" i="2"/>
  <c r="AC72" i="2"/>
  <c r="Z65" i="2"/>
  <c r="Z62" i="2"/>
  <c r="AC56" i="2"/>
  <c r="AC53" i="2"/>
  <c r="AA46" i="2"/>
  <c r="Z33" i="2"/>
  <c r="AA30" i="2"/>
  <c r="AC24" i="2"/>
  <c r="AA17" i="2"/>
  <c r="AA16" i="2"/>
  <c r="AA15" i="2"/>
  <c r="AA24" i="2"/>
  <c r="AA36" i="2"/>
  <c r="AA48" i="2"/>
  <c r="AA60" i="2"/>
  <c r="AA72" i="2"/>
  <c r="AA84" i="2"/>
  <c r="AA96" i="2"/>
  <c r="AA108" i="2"/>
  <c r="AA120" i="2"/>
  <c r="AA23" i="2"/>
  <c r="AA35" i="2"/>
  <c r="AA47" i="2"/>
  <c r="AA59" i="2"/>
  <c r="AA71" i="2"/>
  <c r="AA83" i="2"/>
  <c r="AA95" i="2"/>
  <c r="AA107" i="2"/>
  <c r="AA119" i="2"/>
  <c r="AA11" i="2"/>
  <c r="L14" i="6" s="1"/>
  <c r="AA14" i="2"/>
  <c r="L17" i="6" s="1"/>
  <c r="AA21" i="2"/>
  <c r="AA33" i="2"/>
  <c r="AA45" i="2"/>
  <c r="AA57" i="2"/>
  <c r="AA69" i="2"/>
  <c r="AA81" i="2"/>
  <c r="AA93" i="2"/>
  <c r="AA105" i="2"/>
  <c r="AA117" i="2"/>
  <c r="AA104" i="2"/>
  <c r="AA101" i="2"/>
  <c r="AA98" i="2"/>
  <c r="Z91" i="2"/>
  <c r="Z88" i="2"/>
  <c r="Z85" i="2"/>
  <c r="AC82" i="2"/>
  <c r="AC79" i="2"/>
  <c r="AC76" i="2"/>
  <c r="AA56" i="2"/>
  <c r="AA53" i="2"/>
  <c r="AA50" i="2"/>
  <c r="Z43" i="2"/>
  <c r="Z40" i="2"/>
  <c r="AC34" i="2"/>
  <c r="AC31" i="2"/>
  <c r="AC28" i="2"/>
  <c r="AA19" i="2"/>
  <c r="K11" i="2"/>
  <c r="K13" i="5" s="1"/>
  <c r="Z16" i="2"/>
  <c r="Z15" i="2"/>
  <c r="Z14" i="2"/>
  <c r="Z23" i="2"/>
  <c r="Z35" i="2"/>
  <c r="Z47" i="2"/>
  <c r="Z59" i="2"/>
  <c r="Z71" i="2"/>
  <c r="Z83" i="2"/>
  <c r="Z95" i="2"/>
  <c r="Z107" i="2"/>
  <c r="Z119" i="2"/>
  <c r="Z18" i="2"/>
  <c r="Z22" i="2"/>
  <c r="Z34" i="2"/>
  <c r="Z46" i="2"/>
  <c r="Z58" i="2"/>
  <c r="Z70" i="2"/>
  <c r="Z82" i="2"/>
  <c r="Z94" i="2"/>
  <c r="Z106" i="2"/>
  <c r="Z118" i="2"/>
  <c r="Z32" i="2"/>
  <c r="Z44" i="2"/>
  <c r="Z56" i="2"/>
  <c r="Z68" i="2"/>
  <c r="Z80" i="2"/>
  <c r="Z92" i="2"/>
  <c r="Z104" i="2"/>
  <c r="Z116" i="2"/>
  <c r="M640" i="4"/>
  <c r="Z117" i="2"/>
  <c r="AA114" i="2"/>
  <c r="AA111" i="2"/>
  <c r="AC108" i="2"/>
  <c r="Z101" i="2"/>
  <c r="Z98" i="2"/>
  <c r="AC92" i="2"/>
  <c r="AC89" i="2"/>
  <c r="AA82" i="2"/>
  <c r="Z69" i="2"/>
  <c r="AA66" i="2"/>
  <c r="AA63" i="2"/>
  <c r="AC60" i="2"/>
  <c r="Z53" i="2"/>
  <c r="Z50" i="2"/>
  <c r="AC44" i="2"/>
  <c r="AC41" i="2"/>
  <c r="AA34" i="2"/>
  <c r="Z21" i="2"/>
  <c r="Z19" i="2"/>
  <c r="AC13" i="2"/>
  <c r="N16" i="6" s="1"/>
  <c r="Y15" i="2"/>
  <c r="Y14" i="2"/>
  <c r="J17" i="6" s="1"/>
  <c r="Y13" i="2"/>
  <c r="J16" i="6" s="1"/>
  <c r="Y115" i="2"/>
  <c r="V112" i="2"/>
  <c r="Y103" i="2"/>
  <c r="V100" i="2"/>
  <c r="Y91" i="2"/>
  <c r="V88" i="2"/>
  <c r="Y79" i="2"/>
  <c r="V76" i="2"/>
  <c r="Y67" i="2"/>
  <c r="V64" i="2"/>
  <c r="Y55" i="2"/>
  <c r="V52" i="2"/>
  <c r="Y43" i="2"/>
  <c r="V40" i="2"/>
  <c r="Y31" i="2"/>
  <c r="V28" i="2"/>
  <c r="Y117" i="2"/>
  <c r="V114" i="2"/>
  <c r="Y105" i="2"/>
  <c r="V102" i="2"/>
  <c r="Y93" i="2"/>
  <c r="V90" i="2"/>
  <c r="Y81" i="2"/>
  <c r="V78" i="2"/>
  <c r="Y69" i="2"/>
  <c r="V66" i="2"/>
  <c r="Y57" i="2"/>
  <c r="V54" i="2"/>
  <c r="Y45" i="2"/>
  <c r="V42" i="2"/>
  <c r="Y33" i="2"/>
  <c r="V30" i="2"/>
  <c r="Y21" i="2"/>
  <c r="V20" i="2"/>
  <c r="V17" i="2"/>
  <c r="Y11" i="2"/>
  <c r="V12" i="2"/>
  <c r="G15" i="6" s="1"/>
  <c r="V11" i="2"/>
  <c r="G14" i="6" s="1"/>
  <c r="Y118" i="2"/>
  <c r="V115" i="2"/>
  <c r="Y106" i="2"/>
  <c r="V103" i="2"/>
  <c r="Y94" i="2"/>
  <c r="V91" i="2"/>
  <c r="Y82" i="2"/>
  <c r="V79" i="2"/>
  <c r="Y70" i="2"/>
  <c r="V67" i="2"/>
  <c r="Y58" i="2"/>
  <c r="V55" i="2"/>
  <c r="Y46" i="2"/>
  <c r="V43" i="2"/>
  <c r="Y34" i="2"/>
  <c r="V31" i="2"/>
  <c r="Y22" i="2"/>
  <c r="Y18" i="2"/>
  <c r="M12" i="2"/>
  <c r="G12" i="2"/>
  <c r="J12" i="2"/>
  <c r="D12" i="2"/>
  <c r="K12" i="2"/>
  <c r="E12" i="2"/>
  <c r="L12" i="2"/>
  <c r="F12" i="2"/>
  <c r="N12" i="2"/>
  <c r="C12" i="2"/>
  <c r="B17" i="6"/>
  <c r="B16" i="5"/>
  <c r="B14" i="2"/>
  <c r="G13" i="2" s="1"/>
  <c r="P10" i="1"/>
  <c r="I17" i="6" l="1"/>
  <c r="B96" i="19"/>
  <c r="J95" i="19"/>
  <c r="E95" i="19"/>
  <c r="K95" i="19"/>
  <c r="I95" i="19"/>
  <c r="M95" i="19"/>
  <c r="N95" i="19"/>
  <c r="G95" i="19"/>
  <c r="F95" i="19"/>
  <c r="H95" i="19"/>
  <c r="D95" i="19"/>
  <c r="C95" i="19"/>
  <c r="L95" i="19"/>
  <c r="B89" i="18"/>
  <c r="F88" i="18"/>
  <c r="H88" i="18"/>
  <c r="G88" i="18"/>
  <c r="M88" i="18"/>
  <c r="N88" i="18"/>
  <c r="J88" i="18"/>
  <c r="D88" i="18"/>
  <c r="E88" i="18"/>
  <c r="C88" i="18"/>
  <c r="L88" i="18"/>
  <c r="I88" i="18"/>
  <c r="K88" i="18"/>
  <c r="E48" i="15"/>
  <c r="F48" i="15" s="1"/>
  <c r="K48" i="15"/>
  <c r="L48" i="15" s="1"/>
  <c r="C49" i="15"/>
  <c r="I49" i="15"/>
  <c r="D49" i="15"/>
  <c r="J49" i="15"/>
  <c r="B50" i="15"/>
  <c r="G19" i="11"/>
  <c r="M19" i="11"/>
  <c r="J19" i="11"/>
  <c r="I19" i="11"/>
  <c r="H19" i="11"/>
  <c r="F19" i="11"/>
  <c r="B20" i="11"/>
  <c r="N19" i="11"/>
  <c r="K19" i="11"/>
  <c r="C19" i="11"/>
  <c r="E19" i="11"/>
  <c r="D19" i="11"/>
  <c r="L19" i="11"/>
  <c r="J20" i="10"/>
  <c r="I20" i="10"/>
  <c r="N20" i="10"/>
  <c r="L20" i="10"/>
  <c r="K20" i="10"/>
  <c r="F20" i="10"/>
  <c r="E20" i="10"/>
  <c r="D20" i="10"/>
  <c r="M20" i="10"/>
  <c r="H20" i="10"/>
  <c r="G20" i="10"/>
  <c r="C20" i="10"/>
  <c r="B21" i="10"/>
  <c r="L13" i="2"/>
  <c r="L15" i="5" s="1"/>
  <c r="C13" i="2"/>
  <c r="C15" i="5" s="1"/>
  <c r="K17" i="6"/>
  <c r="C17" i="6"/>
  <c r="E17" i="6"/>
  <c r="N17" i="6"/>
  <c r="M18" i="6"/>
  <c r="K18" i="6"/>
  <c r="H17" i="6"/>
  <c r="S9" i="2"/>
  <c r="D15" i="6"/>
  <c r="R9" i="2"/>
  <c r="V9" i="2"/>
  <c r="W9" i="2"/>
  <c r="H15" i="6"/>
  <c r="AB9" i="2"/>
  <c r="AC9" i="2"/>
  <c r="N14" i="6"/>
  <c r="F14" i="6"/>
  <c r="U9" i="2"/>
  <c r="AA9" i="2"/>
  <c r="T9" i="2"/>
  <c r="E16" i="6"/>
  <c r="Z9" i="2"/>
  <c r="X9" i="2"/>
  <c r="I14" i="6"/>
  <c r="Y9" i="2"/>
  <c r="J14" i="6"/>
  <c r="G15" i="5"/>
  <c r="G14" i="5"/>
  <c r="M14" i="5"/>
  <c r="F14" i="5"/>
  <c r="E13" i="2"/>
  <c r="D13" i="2"/>
  <c r="L14" i="5"/>
  <c r="N14" i="5"/>
  <c r="M13" i="2"/>
  <c r="H13" i="2"/>
  <c r="F13" i="2"/>
  <c r="I13" i="2"/>
  <c r="N13" i="2"/>
  <c r="J13" i="2"/>
  <c r="K13" i="2"/>
  <c r="E14" i="5"/>
  <c r="K14" i="5"/>
  <c r="D14" i="5"/>
  <c r="C14" i="5"/>
  <c r="J14" i="5"/>
  <c r="B18" i="6"/>
  <c r="G18" i="6" s="1"/>
  <c r="B17" i="5"/>
  <c r="B15" i="2"/>
  <c r="L14" i="2" s="1"/>
  <c r="B16" i="2"/>
  <c r="B97" i="19" l="1"/>
  <c r="F96" i="19"/>
  <c r="E96" i="19"/>
  <c r="D96" i="19"/>
  <c r="H96" i="19"/>
  <c r="N96" i="19"/>
  <c r="K96" i="19"/>
  <c r="I96" i="19"/>
  <c r="J96" i="19"/>
  <c r="C96" i="19"/>
  <c r="G96" i="19"/>
  <c r="L96" i="19"/>
  <c r="M96" i="19"/>
  <c r="B90" i="18"/>
  <c r="K89" i="18"/>
  <c r="J89" i="18"/>
  <c r="I89" i="18"/>
  <c r="E89" i="18"/>
  <c r="D89" i="18"/>
  <c r="C89" i="18"/>
  <c r="H89" i="18"/>
  <c r="G89" i="18"/>
  <c r="N89" i="18"/>
  <c r="F89" i="18"/>
  <c r="M89" i="18"/>
  <c r="L89" i="18"/>
  <c r="E49" i="15"/>
  <c r="F49" i="15" s="1"/>
  <c r="C50" i="15"/>
  <c r="I50" i="15"/>
  <c r="J50" i="15"/>
  <c r="D50" i="15"/>
  <c r="B51" i="15"/>
  <c r="K49" i="15"/>
  <c r="L49" i="15" s="1"/>
  <c r="I20" i="11"/>
  <c r="F20" i="11"/>
  <c r="L20" i="11"/>
  <c r="M20" i="11"/>
  <c r="K20" i="11"/>
  <c r="J20" i="11"/>
  <c r="H20" i="11"/>
  <c r="B21" i="11"/>
  <c r="N20" i="11"/>
  <c r="G20" i="11"/>
  <c r="E20" i="11"/>
  <c r="D20" i="11"/>
  <c r="C20" i="11"/>
  <c r="I21" i="10"/>
  <c r="H21" i="10"/>
  <c r="M21" i="10"/>
  <c r="B22" i="10"/>
  <c r="N21" i="10"/>
  <c r="L21" i="10"/>
  <c r="K21" i="10"/>
  <c r="J21" i="10"/>
  <c r="G21" i="10"/>
  <c r="E21" i="10"/>
  <c r="D21" i="10"/>
  <c r="C21" i="10"/>
  <c r="F21" i="10"/>
  <c r="D14" i="2"/>
  <c r="D16" i="5" s="1"/>
  <c r="I14" i="2"/>
  <c r="M14" i="2"/>
  <c r="M16" i="5" s="1"/>
  <c r="I18" i="6"/>
  <c r="N18" i="6"/>
  <c r="F18" i="6"/>
  <c r="J18" i="6"/>
  <c r="C18" i="6"/>
  <c r="L18" i="6"/>
  <c r="E18" i="6"/>
  <c r="D18" i="6"/>
  <c r="H18" i="6"/>
  <c r="L16" i="5"/>
  <c r="I16" i="5"/>
  <c r="M15" i="5"/>
  <c r="H15" i="5"/>
  <c r="F15" i="5"/>
  <c r="N15" i="2"/>
  <c r="J15" i="2"/>
  <c r="J17" i="5" s="1"/>
  <c r="M15" i="2"/>
  <c r="L15" i="2"/>
  <c r="D15" i="2"/>
  <c r="G15" i="2"/>
  <c r="G17" i="5" s="1"/>
  <c r="E15" i="2"/>
  <c r="F15" i="2"/>
  <c r="K15" i="2"/>
  <c r="H15" i="2"/>
  <c r="I15" i="2"/>
  <c r="C15" i="2"/>
  <c r="H14" i="2"/>
  <c r="E14" i="2"/>
  <c r="M16" i="2"/>
  <c r="N16" i="2"/>
  <c r="H16" i="2"/>
  <c r="I16" i="2"/>
  <c r="K16" i="2"/>
  <c r="C14" i="2"/>
  <c r="K15" i="5"/>
  <c r="G14" i="2"/>
  <c r="D15" i="5"/>
  <c r="N15" i="5"/>
  <c r="F14" i="2"/>
  <c r="E15" i="5"/>
  <c r="N14" i="2"/>
  <c r="K14" i="2"/>
  <c r="J15" i="5"/>
  <c r="I15" i="5"/>
  <c r="J14" i="2"/>
  <c r="B19" i="6"/>
  <c r="H17" i="5"/>
  <c r="I17" i="5"/>
  <c r="C17" i="5"/>
  <c r="E17" i="5"/>
  <c r="K17" i="5"/>
  <c r="M17" i="5"/>
  <c r="N17" i="5"/>
  <c r="B18" i="5"/>
  <c r="B17" i="2"/>
  <c r="J16" i="2" s="1"/>
  <c r="B98" i="19" l="1"/>
  <c r="I97" i="19"/>
  <c r="H97" i="19"/>
  <c r="G97" i="19"/>
  <c r="E97" i="19"/>
  <c r="D97" i="19"/>
  <c r="K97" i="19"/>
  <c r="F97" i="19"/>
  <c r="M97" i="19"/>
  <c r="C97" i="19"/>
  <c r="J97" i="19"/>
  <c r="L97" i="19"/>
  <c r="N97" i="19"/>
  <c r="B91" i="18"/>
  <c r="E90" i="18"/>
  <c r="D90" i="18"/>
  <c r="C90" i="18"/>
  <c r="K90" i="18"/>
  <c r="M90" i="18"/>
  <c r="I90" i="18"/>
  <c r="J90" i="18"/>
  <c r="G90" i="18"/>
  <c r="F90" i="18"/>
  <c r="N90" i="18"/>
  <c r="H90" i="18"/>
  <c r="L90" i="18"/>
  <c r="K50" i="15"/>
  <c r="L50" i="15" s="1"/>
  <c r="E50" i="15"/>
  <c r="F50" i="15" s="1"/>
  <c r="C51" i="15"/>
  <c r="I51" i="15"/>
  <c r="J51" i="15"/>
  <c r="D51" i="15"/>
  <c r="B52" i="15"/>
  <c r="H21" i="11"/>
  <c r="E21" i="11"/>
  <c r="K21" i="11"/>
  <c r="B22" i="11"/>
  <c r="N21" i="11"/>
  <c r="M21" i="11"/>
  <c r="L21" i="11"/>
  <c r="D21" i="11"/>
  <c r="C21" i="11"/>
  <c r="G21" i="11"/>
  <c r="F21" i="11"/>
  <c r="J21" i="11"/>
  <c r="I21" i="11"/>
  <c r="H22" i="10"/>
  <c r="G22" i="10"/>
  <c r="L22" i="10"/>
  <c r="B23" i="10"/>
  <c r="J22" i="10"/>
  <c r="C22" i="10"/>
  <c r="I22" i="10"/>
  <c r="F22" i="10"/>
  <c r="E22" i="10"/>
  <c r="N22" i="10"/>
  <c r="M22" i="10"/>
  <c r="K22" i="10"/>
  <c r="D22" i="10"/>
  <c r="L16" i="2"/>
  <c r="E16" i="2"/>
  <c r="E18" i="5" s="1"/>
  <c r="L19" i="6"/>
  <c r="D19" i="6"/>
  <c r="C19" i="6"/>
  <c r="H19" i="6"/>
  <c r="F19" i="6"/>
  <c r="G19" i="6"/>
  <c r="J19" i="6"/>
  <c r="N19" i="6"/>
  <c r="I19" i="6"/>
  <c r="E19" i="6"/>
  <c r="K19" i="6"/>
  <c r="M19" i="6"/>
  <c r="G16" i="5"/>
  <c r="L17" i="5"/>
  <c r="D17" i="5"/>
  <c r="K16" i="5"/>
  <c r="C16" i="5"/>
  <c r="C16" i="2"/>
  <c r="C18" i="5" s="1"/>
  <c r="E16" i="5"/>
  <c r="N16" i="5"/>
  <c r="H16" i="5"/>
  <c r="F17" i="5"/>
  <c r="G16" i="2"/>
  <c r="F16" i="2"/>
  <c r="F18" i="5" s="1"/>
  <c r="F16" i="5"/>
  <c r="D16" i="2"/>
  <c r="D18" i="5" s="1"/>
  <c r="J16" i="5"/>
  <c r="B20" i="6"/>
  <c r="H18" i="5"/>
  <c r="I18" i="5"/>
  <c r="J18" i="5"/>
  <c r="N18" i="5"/>
  <c r="K18" i="5"/>
  <c r="L18" i="5"/>
  <c r="M18" i="5"/>
  <c r="B19" i="5"/>
  <c r="B18" i="2"/>
  <c r="D17" i="2" s="1"/>
  <c r="B99" i="19" l="1"/>
  <c r="J98" i="19"/>
  <c r="M98" i="19"/>
  <c r="K98" i="19"/>
  <c r="F98" i="19"/>
  <c r="D98" i="19"/>
  <c r="I98" i="19"/>
  <c r="N98" i="19"/>
  <c r="E98" i="19"/>
  <c r="L98" i="19"/>
  <c r="H98" i="19"/>
  <c r="C98" i="19"/>
  <c r="G98" i="19"/>
  <c r="B92" i="18"/>
  <c r="K91" i="18"/>
  <c r="J91" i="18"/>
  <c r="I91" i="18"/>
  <c r="H91" i="18"/>
  <c r="G91" i="18"/>
  <c r="C91" i="18"/>
  <c r="F91" i="18"/>
  <c r="E91" i="18"/>
  <c r="D91" i="18"/>
  <c r="M91" i="18"/>
  <c r="L91" i="18"/>
  <c r="N91" i="18"/>
  <c r="E51" i="15"/>
  <c r="F51" i="15" s="1"/>
  <c r="K51" i="15"/>
  <c r="L51" i="15" s="1"/>
  <c r="J52" i="15"/>
  <c r="C52" i="15"/>
  <c r="I52" i="15"/>
  <c r="D52" i="15"/>
  <c r="B53" i="15"/>
  <c r="G22" i="11"/>
  <c r="B23" i="11"/>
  <c r="D22" i="11"/>
  <c r="J22" i="11"/>
  <c r="N22" i="11"/>
  <c r="H22" i="11"/>
  <c r="F22" i="11"/>
  <c r="M22" i="11"/>
  <c r="L22" i="11"/>
  <c r="K22" i="11"/>
  <c r="I22" i="11"/>
  <c r="E22" i="11"/>
  <c r="C22" i="11"/>
  <c r="F23" i="10"/>
  <c r="E23" i="10"/>
  <c r="J23" i="10"/>
  <c r="G23" i="10"/>
  <c r="C23" i="10"/>
  <c r="H23" i="10"/>
  <c r="D23" i="10"/>
  <c r="L23" i="10"/>
  <c r="K23" i="10"/>
  <c r="B24" i="10"/>
  <c r="N23" i="10"/>
  <c r="M23" i="10"/>
  <c r="I23" i="10"/>
  <c r="C20" i="6"/>
  <c r="J20" i="6"/>
  <c r="I20" i="6"/>
  <c r="E20" i="6"/>
  <c r="N20" i="6"/>
  <c r="H20" i="6"/>
  <c r="F20" i="6"/>
  <c r="L20" i="6"/>
  <c r="K20" i="6"/>
  <c r="D20" i="6"/>
  <c r="M20" i="6"/>
  <c r="G20" i="6"/>
  <c r="J18" i="2"/>
  <c r="M17" i="2"/>
  <c r="M19" i="5" s="1"/>
  <c r="J17" i="2"/>
  <c r="J19" i="5" s="1"/>
  <c r="I17" i="2"/>
  <c r="L17" i="2"/>
  <c r="G18" i="5"/>
  <c r="N17" i="2"/>
  <c r="G17" i="2"/>
  <c r="F17" i="2"/>
  <c r="F19" i="5" s="1"/>
  <c r="K17" i="2"/>
  <c r="K19" i="5" s="1"/>
  <c r="C17" i="2"/>
  <c r="C19" i="5" s="1"/>
  <c r="H17" i="2"/>
  <c r="E17" i="2"/>
  <c r="B21" i="6"/>
  <c r="D19" i="5"/>
  <c r="B20" i="5"/>
  <c r="B19" i="2"/>
  <c r="L18" i="2" s="1"/>
  <c r="B100" i="19" l="1"/>
  <c r="G99" i="19"/>
  <c r="E99" i="19"/>
  <c r="J99" i="19"/>
  <c r="C99" i="19"/>
  <c r="L99" i="19"/>
  <c r="M99" i="19"/>
  <c r="D99" i="19"/>
  <c r="N99" i="19"/>
  <c r="I99" i="19"/>
  <c r="K99" i="19"/>
  <c r="H99" i="19"/>
  <c r="F99" i="19"/>
  <c r="B93" i="18"/>
  <c r="I92" i="18"/>
  <c r="L92" i="18"/>
  <c r="J92" i="18"/>
  <c r="G92" i="18"/>
  <c r="K92" i="18"/>
  <c r="D92" i="18"/>
  <c r="C92" i="18"/>
  <c r="M92" i="18"/>
  <c r="H92" i="18"/>
  <c r="N92" i="18"/>
  <c r="F92" i="18"/>
  <c r="E92" i="18"/>
  <c r="E52" i="15"/>
  <c r="F52" i="15" s="1"/>
  <c r="C53" i="15"/>
  <c r="J53" i="15"/>
  <c r="I53" i="15"/>
  <c r="D53" i="15"/>
  <c r="B54" i="15"/>
  <c r="K52" i="15"/>
  <c r="L52" i="15" s="1"/>
  <c r="E23" i="11"/>
  <c r="N23" i="11"/>
  <c r="H23" i="11"/>
  <c r="D23" i="11"/>
  <c r="C23" i="11"/>
  <c r="J23" i="11"/>
  <c r="I23" i="11"/>
  <c r="K23" i="11"/>
  <c r="G23" i="11"/>
  <c r="F23" i="11"/>
  <c r="M23" i="11"/>
  <c r="L23" i="11"/>
  <c r="B24" i="11"/>
  <c r="E24" i="10"/>
  <c r="D24" i="10"/>
  <c r="I24" i="10"/>
  <c r="J24" i="10"/>
  <c r="G24" i="10"/>
  <c r="F24" i="10"/>
  <c r="N24" i="10"/>
  <c r="M24" i="10"/>
  <c r="L24" i="10"/>
  <c r="K24" i="10"/>
  <c r="H24" i="10"/>
  <c r="C24" i="10"/>
  <c r="B25" i="10"/>
  <c r="K18" i="2"/>
  <c r="E21" i="6"/>
  <c r="M21" i="6"/>
  <c r="F21" i="6"/>
  <c r="H21" i="6"/>
  <c r="G21" i="6"/>
  <c r="C21" i="6"/>
  <c r="L21" i="6"/>
  <c r="I21" i="6"/>
  <c r="D21" i="6"/>
  <c r="J21" i="6"/>
  <c r="K21" i="6"/>
  <c r="N21" i="6"/>
  <c r="F18" i="2"/>
  <c r="F20" i="5" s="1"/>
  <c r="E19" i="5"/>
  <c r="D19" i="2"/>
  <c r="J19" i="2"/>
  <c r="H19" i="2"/>
  <c r="L19" i="2"/>
  <c r="N19" i="5"/>
  <c r="I18" i="2"/>
  <c r="I20" i="5" s="1"/>
  <c r="E18" i="2"/>
  <c r="H18" i="2"/>
  <c r="I19" i="5"/>
  <c r="D18" i="2"/>
  <c r="G18" i="2"/>
  <c r="G20" i="5" s="1"/>
  <c r="H19" i="5"/>
  <c r="N18" i="2"/>
  <c r="N20" i="5" s="1"/>
  <c r="M18" i="2"/>
  <c r="L19" i="5"/>
  <c r="G19" i="5"/>
  <c r="C18" i="2"/>
  <c r="C20" i="5" s="1"/>
  <c r="B22" i="6"/>
  <c r="L20" i="5"/>
  <c r="J20" i="5"/>
  <c r="K20" i="5"/>
  <c r="B21" i="5"/>
  <c r="B20" i="2"/>
  <c r="M19" i="2" s="1"/>
  <c r="B101" i="19" l="1"/>
  <c r="I100" i="19"/>
  <c r="F100" i="19"/>
  <c r="K100" i="19"/>
  <c r="C100" i="19"/>
  <c r="H100" i="19"/>
  <c r="E100" i="19"/>
  <c r="J100" i="19"/>
  <c r="G100" i="19"/>
  <c r="M100" i="19"/>
  <c r="D100" i="19"/>
  <c r="N100" i="19"/>
  <c r="L100" i="19"/>
  <c r="B94" i="18"/>
  <c r="I93" i="18"/>
  <c r="E93" i="18"/>
  <c r="L93" i="18"/>
  <c r="K93" i="18"/>
  <c r="D93" i="18"/>
  <c r="C93" i="18"/>
  <c r="J93" i="18"/>
  <c r="G93" i="18"/>
  <c r="F93" i="18"/>
  <c r="M93" i="18"/>
  <c r="H93" i="18"/>
  <c r="N93" i="18"/>
  <c r="K53" i="15"/>
  <c r="L53" i="15" s="1"/>
  <c r="J54" i="15"/>
  <c r="C54" i="15"/>
  <c r="I54" i="15"/>
  <c r="D54" i="15"/>
  <c r="B55" i="15"/>
  <c r="E53" i="15"/>
  <c r="F53" i="15" s="1"/>
  <c r="D24" i="11"/>
  <c r="M24" i="11"/>
  <c r="G24" i="11"/>
  <c r="H24" i="11"/>
  <c r="F24" i="11"/>
  <c r="E24" i="11"/>
  <c r="C24" i="11"/>
  <c r="L24" i="11"/>
  <c r="K24" i="11"/>
  <c r="B25" i="11"/>
  <c r="N24" i="11"/>
  <c r="J24" i="11"/>
  <c r="I24" i="11"/>
  <c r="D25" i="10"/>
  <c r="B26" i="10"/>
  <c r="C25" i="10"/>
  <c r="H25" i="10"/>
  <c r="L25" i="10"/>
  <c r="J25" i="10"/>
  <c r="I25" i="10"/>
  <c r="N25" i="10"/>
  <c r="G25" i="10"/>
  <c r="M25" i="10"/>
  <c r="F25" i="10"/>
  <c r="E25" i="10"/>
  <c r="K25" i="10"/>
  <c r="N19" i="2"/>
  <c r="N21" i="5" s="1"/>
  <c r="K22" i="6"/>
  <c r="C22" i="6"/>
  <c r="L22" i="6"/>
  <c r="F22" i="6"/>
  <c r="N22" i="6"/>
  <c r="M22" i="6"/>
  <c r="D22" i="6"/>
  <c r="E22" i="6"/>
  <c r="J22" i="6"/>
  <c r="I22" i="6"/>
  <c r="H22" i="6"/>
  <c r="G22" i="6"/>
  <c r="B21" i="2"/>
  <c r="E20" i="2" s="1"/>
  <c r="K20" i="2"/>
  <c r="I20" i="2"/>
  <c r="J20" i="2"/>
  <c r="L20" i="2"/>
  <c r="D20" i="2"/>
  <c r="C20" i="2"/>
  <c r="E20" i="5"/>
  <c r="F19" i="2"/>
  <c r="M20" i="5"/>
  <c r="D20" i="5"/>
  <c r="E19" i="2"/>
  <c r="E21" i="5" s="1"/>
  <c r="G19" i="2"/>
  <c r="G21" i="5" s="1"/>
  <c r="C19" i="2"/>
  <c r="H20" i="5"/>
  <c r="K19" i="2"/>
  <c r="I19" i="2"/>
  <c r="I21" i="5" s="1"/>
  <c r="B23" i="6"/>
  <c r="D21" i="5"/>
  <c r="M21" i="5"/>
  <c r="H21" i="5"/>
  <c r="J21" i="5"/>
  <c r="L21" i="5"/>
  <c r="B22" i="5"/>
  <c r="B22" i="2"/>
  <c r="B102" i="19" l="1"/>
  <c r="G101" i="19"/>
  <c r="D101" i="19"/>
  <c r="N101" i="19"/>
  <c r="J101" i="19"/>
  <c r="F101" i="19"/>
  <c r="E101" i="19"/>
  <c r="H101" i="19"/>
  <c r="M101" i="19"/>
  <c r="I101" i="19"/>
  <c r="C101" i="19"/>
  <c r="K101" i="19"/>
  <c r="L101" i="19"/>
  <c r="B95" i="18"/>
  <c r="H94" i="18"/>
  <c r="G94" i="18"/>
  <c r="F94" i="18"/>
  <c r="D94" i="18"/>
  <c r="M94" i="18"/>
  <c r="N94" i="18"/>
  <c r="J94" i="18"/>
  <c r="C94" i="18"/>
  <c r="L94" i="18"/>
  <c r="K94" i="18"/>
  <c r="E94" i="18"/>
  <c r="I94" i="18"/>
  <c r="E54" i="15"/>
  <c r="F54" i="15" s="1"/>
  <c r="K54" i="15"/>
  <c r="L54" i="15" s="1"/>
  <c r="D55" i="15"/>
  <c r="J55" i="15"/>
  <c r="I55" i="15"/>
  <c r="C55" i="15"/>
  <c r="B56" i="15"/>
  <c r="B26" i="11"/>
  <c r="C25" i="11"/>
  <c r="L25" i="11"/>
  <c r="F25" i="11"/>
  <c r="J25" i="11"/>
  <c r="I25" i="11"/>
  <c r="H25" i="11"/>
  <c r="G25" i="11"/>
  <c r="N25" i="11"/>
  <c r="M25" i="11"/>
  <c r="K25" i="11"/>
  <c r="E25" i="11"/>
  <c r="D25" i="11"/>
  <c r="B27" i="10"/>
  <c r="C26" i="10"/>
  <c r="N26" i="10"/>
  <c r="G26" i="10"/>
  <c r="L26" i="10"/>
  <c r="K26" i="10"/>
  <c r="I26" i="10"/>
  <c r="H26" i="10"/>
  <c r="F26" i="10"/>
  <c r="M26" i="10"/>
  <c r="J26" i="10"/>
  <c r="E26" i="10"/>
  <c r="D26" i="10"/>
  <c r="N20" i="2"/>
  <c r="H20" i="2"/>
  <c r="G20" i="2"/>
  <c r="F20" i="2"/>
  <c r="M20" i="2"/>
  <c r="C23" i="6"/>
  <c r="G23" i="6"/>
  <c r="D23" i="6"/>
  <c r="I23" i="6"/>
  <c r="N23" i="6"/>
  <c r="K23" i="6"/>
  <c r="H23" i="6"/>
  <c r="J23" i="6"/>
  <c r="F23" i="6"/>
  <c r="E23" i="6"/>
  <c r="M23" i="6"/>
  <c r="L23" i="6"/>
  <c r="C21" i="5"/>
  <c r="F21" i="5"/>
  <c r="N21" i="2"/>
  <c r="L21" i="2"/>
  <c r="M21" i="2"/>
  <c r="I21" i="2"/>
  <c r="E21" i="2"/>
  <c r="H21" i="2"/>
  <c r="J21" i="2"/>
  <c r="C21" i="2"/>
  <c r="F21" i="2"/>
  <c r="G21" i="2"/>
  <c r="K21" i="2"/>
  <c r="D21" i="2"/>
  <c r="F22" i="2"/>
  <c r="G22" i="2"/>
  <c r="E22" i="2"/>
  <c r="K21" i="5"/>
  <c r="B24" i="6"/>
  <c r="E22" i="5"/>
  <c r="F22" i="5"/>
  <c r="G22" i="5"/>
  <c r="H22" i="5"/>
  <c r="N22" i="5"/>
  <c r="D22" i="5"/>
  <c r="C22" i="5"/>
  <c r="L22" i="5"/>
  <c r="M22" i="5"/>
  <c r="K22" i="5"/>
  <c r="I22" i="5"/>
  <c r="J22" i="5"/>
  <c r="B23" i="5"/>
  <c r="B23" i="2"/>
  <c r="L22" i="2" s="1"/>
  <c r="B103" i="19" l="1"/>
  <c r="I102" i="19"/>
  <c r="M102" i="19"/>
  <c r="G102" i="19"/>
  <c r="C102" i="19"/>
  <c r="E102" i="19"/>
  <c r="L102" i="19"/>
  <c r="F102" i="19"/>
  <c r="N102" i="19"/>
  <c r="K102" i="19"/>
  <c r="J102" i="19"/>
  <c r="H102" i="19"/>
  <c r="D102" i="19"/>
  <c r="B96" i="18"/>
  <c r="I95" i="18"/>
  <c r="G95" i="18"/>
  <c r="E95" i="18"/>
  <c r="F95" i="18"/>
  <c r="C95" i="18"/>
  <c r="D95" i="18"/>
  <c r="J95" i="18"/>
  <c r="K95" i="18"/>
  <c r="N95" i="18"/>
  <c r="M95" i="18"/>
  <c r="L95" i="18"/>
  <c r="H95" i="18"/>
  <c r="I56" i="15"/>
  <c r="D56" i="15"/>
  <c r="J56" i="15"/>
  <c r="C56" i="15"/>
  <c r="B57" i="15"/>
  <c r="K55" i="15"/>
  <c r="L55" i="15" s="1"/>
  <c r="E55" i="15"/>
  <c r="F55" i="15" s="1"/>
  <c r="N26" i="11"/>
  <c r="K26" i="11"/>
  <c r="E26" i="11"/>
  <c r="M26" i="11"/>
  <c r="L26" i="11"/>
  <c r="J26" i="11"/>
  <c r="I26" i="11"/>
  <c r="C26" i="11"/>
  <c r="F26" i="11"/>
  <c r="D26" i="11"/>
  <c r="B27" i="11"/>
  <c r="H26" i="11"/>
  <c r="G26" i="11"/>
  <c r="G27" i="10"/>
  <c r="N27" i="10"/>
  <c r="F27" i="10"/>
  <c r="B28" i="10"/>
  <c r="C27" i="10"/>
  <c r="M27" i="10"/>
  <c r="J27" i="10"/>
  <c r="L27" i="10"/>
  <c r="K27" i="10"/>
  <c r="I27" i="10"/>
  <c r="H27" i="10"/>
  <c r="E27" i="10"/>
  <c r="D27" i="10"/>
  <c r="I24" i="6"/>
  <c r="F24" i="6"/>
  <c r="K24" i="6"/>
  <c r="J24" i="6"/>
  <c r="H24" i="6"/>
  <c r="N24" i="6"/>
  <c r="D24" i="6"/>
  <c r="G24" i="6"/>
  <c r="M24" i="6"/>
  <c r="C24" i="6"/>
  <c r="L24" i="6"/>
  <c r="E24" i="6"/>
  <c r="M22" i="2"/>
  <c r="N22" i="2"/>
  <c r="I22" i="2"/>
  <c r="K22" i="2"/>
  <c r="D22" i="2"/>
  <c r="J22" i="2"/>
  <c r="C22" i="2"/>
  <c r="H22" i="2"/>
  <c r="B25" i="6"/>
  <c r="F23" i="5"/>
  <c r="G23" i="5"/>
  <c r="H23" i="5"/>
  <c r="I23" i="5"/>
  <c r="D23" i="5"/>
  <c r="J23" i="5"/>
  <c r="K23" i="5"/>
  <c r="N23" i="5"/>
  <c r="L23" i="5"/>
  <c r="M23" i="5"/>
  <c r="C23" i="5"/>
  <c r="E23" i="5"/>
  <c r="B24" i="5"/>
  <c r="B24" i="2"/>
  <c r="K23" i="2" s="1"/>
  <c r="B104" i="19" l="1"/>
  <c r="J103" i="19"/>
  <c r="G103" i="19"/>
  <c r="F103" i="19"/>
  <c r="E103" i="19"/>
  <c r="L103" i="19"/>
  <c r="H103" i="19"/>
  <c r="C103" i="19"/>
  <c r="M103" i="19"/>
  <c r="N103" i="19"/>
  <c r="I103" i="19"/>
  <c r="D103" i="19"/>
  <c r="K103" i="19"/>
  <c r="B97" i="18"/>
  <c r="L96" i="18"/>
  <c r="I96" i="18"/>
  <c r="H96" i="18"/>
  <c r="K96" i="18"/>
  <c r="F96" i="18"/>
  <c r="J96" i="18"/>
  <c r="M96" i="18"/>
  <c r="C96" i="18"/>
  <c r="N96" i="18"/>
  <c r="G96" i="18"/>
  <c r="D96" i="18"/>
  <c r="E96" i="18"/>
  <c r="K56" i="15"/>
  <c r="L56" i="15" s="1"/>
  <c r="E56" i="15"/>
  <c r="F56" i="15" s="1"/>
  <c r="J57" i="15"/>
  <c r="I57" i="15"/>
  <c r="D57" i="15"/>
  <c r="C57" i="15"/>
  <c r="B58" i="15"/>
  <c r="M27" i="11"/>
  <c r="J27" i="11"/>
  <c r="D27" i="11"/>
  <c r="N27" i="11"/>
  <c r="L27" i="11"/>
  <c r="F27" i="11"/>
  <c r="E27" i="11"/>
  <c r="K27" i="11"/>
  <c r="I27" i="11"/>
  <c r="H27" i="11"/>
  <c r="B28" i="11"/>
  <c r="G27" i="11"/>
  <c r="C27" i="11"/>
  <c r="C28" i="10"/>
  <c r="L28" i="10"/>
  <c r="K28" i="10"/>
  <c r="D28" i="10"/>
  <c r="B29" i="10"/>
  <c r="N28" i="10"/>
  <c r="F28" i="10"/>
  <c r="E28" i="10"/>
  <c r="J28" i="10"/>
  <c r="I28" i="10"/>
  <c r="H28" i="10"/>
  <c r="G28" i="10"/>
  <c r="M28" i="10"/>
  <c r="G23" i="2"/>
  <c r="F25" i="6"/>
  <c r="M25" i="6"/>
  <c r="I25" i="6"/>
  <c r="H25" i="6"/>
  <c r="J25" i="6"/>
  <c r="D25" i="6"/>
  <c r="N25" i="6"/>
  <c r="G25" i="6"/>
  <c r="E25" i="6"/>
  <c r="K25" i="6"/>
  <c r="L25" i="6"/>
  <c r="C25" i="6"/>
  <c r="I23" i="2"/>
  <c r="C23" i="2"/>
  <c r="N23" i="2"/>
  <c r="F23" i="2"/>
  <c r="E23" i="2"/>
  <c r="D23" i="2"/>
  <c r="H23" i="2"/>
  <c r="L23" i="2"/>
  <c r="G24" i="2"/>
  <c r="D24" i="2"/>
  <c r="J23" i="2"/>
  <c r="M23" i="2"/>
  <c r="B26" i="6"/>
  <c r="G24" i="5"/>
  <c r="H24" i="5"/>
  <c r="I24" i="5"/>
  <c r="J24" i="5"/>
  <c r="D24" i="5"/>
  <c r="E24" i="5"/>
  <c r="C24" i="5"/>
  <c r="F24" i="5"/>
  <c r="N24" i="5"/>
  <c r="K24" i="5"/>
  <c r="L24" i="5"/>
  <c r="M24" i="5"/>
  <c r="B25" i="5"/>
  <c r="B25" i="2"/>
  <c r="L24" i="2" s="1"/>
  <c r="B26" i="2"/>
  <c r="B105" i="19" l="1"/>
  <c r="C104" i="19"/>
  <c r="K104" i="19"/>
  <c r="I104" i="19"/>
  <c r="M104" i="19"/>
  <c r="G104" i="19"/>
  <c r="L104" i="19"/>
  <c r="H104" i="19"/>
  <c r="F104" i="19"/>
  <c r="E104" i="19"/>
  <c r="D104" i="19"/>
  <c r="J104" i="19"/>
  <c r="N104" i="19"/>
  <c r="B98" i="18"/>
  <c r="C97" i="18"/>
  <c r="G97" i="18"/>
  <c r="D97" i="18"/>
  <c r="N97" i="18"/>
  <c r="H97" i="18"/>
  <c r="K97" i="18"/>
  <c r="E97" i="18"/>
  <c r="L97" i="18"/>
  <c r="I97" i="18"/>
  <c r="J97" i="18"/>
  <c r="M97" i="18"/>
  <c r="F97" i="18"/>
  <c r="J58" i="15"/>
  <c r="I58" i="15"/>
  <c r="D58" i="15"/>
  <c r="C58" i="15"/>
  <c r="B59" i="15"/>
  <c r="E57" i="15"/>
  <c r="F57" i="15" s="1"/>
  <c r="K57" i="15"/>
  <c r="L57" i="15" s="1"/>
  <c r="I28" i="11"/>
  <c r="F28" i="11"/>
  <c r="L28" i="11"/>
  <c r="N28" i="11"/>
  <c r="M28" i="11"/>
  <c r="K28" i="11"/>
  <c r="B29" i="11"/>
  <c r="D28" i="11"/>
  <c r="C28" i="11"/>
  <c r="G28" i="11"/>
  <c r="E28" i="11"/>
  <c r="J28" i="11"/>
  <c r="H28" i="11"/>
  <c r="I29" i="10"/>
  <c r="G29" i="10"/>
  <c r="F29" i="10"/>
  <c r="L29" i="10"/>
  <c r="C29" i="10"/>
  <c r="M29" i="10"/>
  <c r="K29" i="10"/>
  <c r="J29" i="10"/>
  <c r="H29" i="10"/>
  <c r="E29" i="10"/>
  <c r="D29" i="10"/>
  <c r="B30" i="10"/>
  <c r="N29" i="10"/>
  <c r="M24" i="2"/>
  <c r="C24" i="2"/>
  <c r="N24" i="2"/>
  <c r="K24" i="2"/>
  <c r="H24" i="2"/>
  <c r="E24" i="2"/>
  <c r="L26" i="6"/>
  <c r="H26" i="6"/>
  <c r="J26" i="6"/>
  <c r="N26" i="6"/>
  <c r="E26" i="6"/>
  <c r="K26" i="6"/>
  <c r="I26" i="6"/>
  <c r="G26" i="6"/>
  <c r="C26" i="6"/>
  <c r="F26" i="6"/>
  <c r="D26" i="6"/>
  <c r="M26" i="6"/>
  <c r="J24" i="2"/>
  <c r="I24" i="2"/>
  <c r="H26" i="2"/>
  <c r="L26" i="2"/>
  <c r="L25" i="2"/>
  <c r="J25" i="2"/>
  <c r="K25" i="2"/>
  <c r="D25" i="2"/>
  <c r="N25" i="2"/>
  <c r="G25" i="2"/>
  <c r="F25" i="2"/>
  <c r="M25" i="2"/>
  <c r="H25" i="2"/>
  <c r="C25" i="2"/>
  <c r="I25" i="2"/>
  <c r="E25" i="2"/>
  <c r="F24" i="2"/>
  <c r="B27" i="6"/>
  <c r="H25" i="5"/>
  <c r="I25" i="5"/>
  <c r="J25" i="5"/>
  <c r="K25" i="5"/>
  <c r="E25" i="5"/>
  <c r="F25" i="5"/>
  <c r="L25" i="5"/>
  <c r="M25" i="5"/>
  <c r="N25" i="5"/>
  <c r="D25" i="5"/>
  <c r="C25" i="5"/>
  <c r="G25" i="5"/>
  <c r="B26" i="5"/>
  <c r="B27" i="2"/>
  <c r="I26" i="2" s="1"/>
  <c r="B106" i="19" l="1"/>
  <c r="E105" i="19"/>
  <c r="J105" i="19"/>
  <c r="L105" i="19"/>
  <c r="I105" i="19"/>
  <c r="C105" i="19"/>
  <c r="H105" i="19"/>
  <c r="K105" i="19"/>
  <c r="N105" i="19"/>
  <c r="M105" i="19"/>
  <c r="G105" i="19"/>
  <c r="D105" i="19"/>
  <c r="F105" i="19"/>
  <c r="B99" i="18"/>
  <c r="K98" i="18"/>
  <c r="J98" i="18"/>
  <c r="I98" i="18"/>
  <c r="H98" i="18"/>
  <c r="F98" i="18"/>
  <c r="G98" i="18"/>
  <c r="D98" i="18"/>
  <c r="N98" i="18"/>
  <c r="C98" i="18"/>
  <c r="E98" i="18"/>
  <c r="M98" i="18"/>
  <c r="L98" i="18"/>
  <c r="E58" i="15"/>
  <c r="F58" i="15" s="1"/>
  <c r="I59" i="15"/>
  <c r="D59" i="15"/>
  <c r="J59" i="15"/>
  <c r="C59" i="15"/>
  <c r="B60" i="15"/>
  <c r="K58" i="15"/>
  <c r="L58" i="15" s="1"/>
  <c r="C29" i="11"/>
  <c r="L29" i="11"/>
  <c r="F29" i="11"/>
  <c r="M29" i="11"/>
  <c r="K29" i="11"/>
  <c r="J29" i="11"/>
  <c r="I29" i="11"/>
  <c r="H29" i="11"/>
  <c r="B30" i="11"/>
  <c r="N29" i="11"/>
  <c r="G29" i="11"/>
  <c r="E29" i="11"/>
  <c r="D29" i="11"/>
  <c r="F30" i="10"/>
  <c r="E30" i="10"/>
  <c r="D30" i="10"/>
  <c r="J30" i="10"/>
  <c r="C30" i="10"/>
  <c r="B31" i="10"/>
  <c r="K30" i="10"/>
  <c r="I30" i="10"/>
  <c r="H30" i="10"/>
  <c r="N30" i="10"/>
  <c r="M30" i="10"/>
  <c r="L30" i="10"/>
  <c r="G30" i="10"/>
  <c r="C27" i="6"/>
  <c r="D27" i="6"/>
  <c r="E27" i="6"/>
  <c r="L27" i="6"/>
  <c r="I27" i="6"/>
  <c r="J27" i="6"/>
  <c r="K27" i="6"/>
  <c r="F27" i="6"/>
  <c r="H27" i="6"/>
  <c r="N27" i="6"/>
  <c r="M27" i="6"/>
  <c r="G27" i="6"/>
  <c r="J26" i="2"/>
  <c r="D26" i="2"/>
  <c r="G26" i="2"/>
  <c r="B28" i="2"/>
  <c r="N27" i="2" s="1"/>
  <c r="J27" i="2"/>
  <c r="I27" i="2"/>
  <c r="K27" i="2"/>
  <c r="L27" i="2"/>
  <c r="F27" i="2"/>
  <c r="M27" i="2"/>
  <c r="C27" i="2"/>
  <c r="G27" i="2"/>
  <c r="D27" i="2"/>
  <c r="E27" i="2"/>
  <c r="H27" i="2"/>
  <c r="C26" i="2"/>
  <c r="N26" i="2"/>
  <c r="F26" i="2"/>
  <c r="M26" i="2"/>
  <c r="E26" i="2"/>
  <c r="K26" i="2"/>
  <c r="B28" i="6"/>
  <c r="I26" i="5"/>
  <c r="J26" i="5"/>
  <c r="K26" i="5"/>
  <c r="L26" i="5"/>
  <c r="F26" i="5"/>
  <c r="G26" i="5"/>
  <c r="E26" i="5"/>
  <c r="D26" i="5"/>
  <c r="H26" i="5"/>
  <c r="M26" i="5"/>
  <c r="N26" i="5"/>
  <c r="C26" i="5"/>
  <c r="B27" i="5"/>
  <c r="B29" i="2"/>
  <c r="B107" i="19" l="1"/>
  <c r="M106" i="19"/>
  <c r="K106" i="19"/>
  <c r="C106" i="19"/>
  <c r="D106" i="19"/>
  <c r="J106" i="19"/>
  <c r="E106" i="19"/>
  <c r="L106" i="19"/>
  <c r="H106" i="19"/>
  <c r="I106" i="19"/>
  <c r="N106" i="19"/>
  <c r="F106" i="19"/>
  <c r="G106" i="19"/>
  <c r="B100" i="18"/>
  <c r="I99" i="18"/>
  <c r="H99" i="18"/>
  <c r="G99" i="18"/>
  <c r="N99" i="18"/>
  <c r="M99" i="18"/>
  <c r="C99" i="18"/>
  <c r="L99" i="18"/>
  <c r="F99" i="18"/>
  <c r="E99" i="18"/>
  <c r="J99" i="18"/>
  <c r="D99" i="18"/>
  <c r="K99" i="18"/>
  <c r="K59" i="15"/>
  <c r="L59" i="15" s="1"/>
  <c r="E59" i="15"/>
  <c r="F59" i="15" s="1"/>
  <c r="C60" i="15"/>
  <c r="I60" i="15"/>
  <c r="D60" i="15"/>
  <c r="J60" i="15"/>
  <c r="B61" i="15"/>
  <c r="L30" i="11"/>
  <c r="I30" i="11"/>
  <c r="C30" i="11"/>
  <c r="N30" i="11"/>
  <c r="M30" i="11"/>
  <c r="K30" i="11"/>
  <c r="J30" i="11"/>
  <c r="H30" i="11"/>
  <c r="D30" i="11"/>
  <c r="F30" i="11"/>
  <c r="E30" i="11"/>
  <c r="B31" i="11"/>
  <c r="G30" i="11"/>
  <c r="B32" i="10"/>
  <c r="D31" i="10"/>
  <c r="E31" i="10"/>
  <c r="C31" i="10"/>
  <c r="I31" i="10"/>
  <c r="H31" i="10"/>
  <c r="F31" i="10"/>
  <c r="M31" i="10"/>
  <c r="L31" i="10"/>
  <c r="K31" i="10"/>
  <c r="J31" i="10"/>
  <c r="N31" i="10"/>
  <c r="G31" i="10"/>
  <c r="F28" i="6"/>
  <c r="H28" i="6"/>
  <c r="G28" i="6"/>
  <c r="J28" i="6"/>
  <c r="K28" i="6"/>
  <c r="M28" i="6"/>
  <c r="E28" i="6"/>
  <c r="L28" i="6"/>
  <c r="C28" i="6"/>
  <c r="N28" i="6"/>
  <c r="D28" i="6"/>
  <c r="I28" i="6"/>
  <c r="M28" i="2"/>
  <c r="N28" i="2"/>
  <c r="L28" i="2"/>
  <c r="E28" i="2"/>
  <c r="F28" i="2"/>
  <c r="G28" i="2"/>
  <c r="H28" i="2"/>
  <c r="I28" i="2"/>
  <c r="J28" i="2"/>
  <c r="K28" i="2"/>
  <c r="C28" i="2"/>
  <c r="D28" i="2"/>
  <c r="B29" i="6"/>
  <c r="J27" i="5"/>
  <c r="K27" i="5"/>
  <c r="L27" i="5"/>
  <c r="M27" i="5"/>
  <c r="G27" i="5"/>
  <c r="H27" i="5"/>
  <c r="N27" i="5"/>
  <c r="E27" i="5"/>
  <c r="F27" i="5"/>
  <c r="D27" i="5"/>
  <c r="I27" i="5"/>
  <c r="C27" i="5"/>
  <c r="B28" i="5"/>
  <c r="B30" i="2"/>
  <c r="J29" i="2" s="1"/>
  <c r="B108" i="19" l="1"/>
  <c r="K107" i="19"/>
  <c r="C107" i="19"/>
  <c r="D107" i="19"/>
  <c r="I107" i="19"/>
  <c r="F107" i="19"/>
  <c r="G107" i="19"/>
  <c r="H107" i="19"/>
  <c r="M107" i="19"/>
  <c r="J107" i="19"/>
  <c r="L107" i="19"/>
  <c r="E107" i="19"/>
  <c r="N107" i="19"/>
  <c r="B101" i="18"/>
  <c r="M100" i="18"/>
  <c r="L100" i="18"/>
  <c r="K100" i="18"/>
  <c r="D100" i="18"/>
  <c r="G100" i="18"/>
  <c r="F100" i="18"/>
  <c r="C100" i="18"/>
  <c r="J100" i="18"/>
  <c r="H100" i="18"/>
  <c r="I100" i="18"/>
  <c r="E100" i="18"/>
  <c r="N100" i="18"/>
  <c r="K60" i="15"/>
  <c r="L60" i="15" s="1"/>
  <c r="E60" i="15"/>
  <c r="F60" i="15" s="1"/>
  <c r="C61" i="15"/>
  <c r="I61" i="15"/>
  <c r="D61" i="15"/>
  <c r="J61" i="15"/>
  <c r="B62" i="15"/>
  <c r="J31" i="11"/>
  <c r="G31" i="11"/>
  <c r="M31" i="11"/>
  <c r="B32" i="11"/>
  <c r="N31" i="11"/>
  <c r="L31" i="11"/>
  <c r="K31" i="11"/>
  <c r="E31" i="11"/>
  <c r="D31" i="11"/>
  <c r="I31" i="11"/>
  <c r="H31" i="11"/>
  <c r="F31" i="11"/>
  <c r="C31" i="11"/>
  <c r="N32" i="10"/>
  <c r="D32" i="10"/>
  <c r="C32" i="10"/>
  <c r="H32" i="10"/>
  <c r="K32" i="10"/>
  <c r="I32" i="10"/>
  <c r="F32" i="10"/>
  <c r="G32" i="10"/>
  <c r="J32" i="10"/>
  <c r="E32" i="10"/>
  <c r="B33" i="10"/>
  <c r="M32" i="10"/>
  <c r="L32" i="10"/>
  <c r="L29" i="2"/>
  <c r="G29" i="2"/>
  <c r="N29" i="2"/>
  <c r="C29" i="6"/>
  <c r="E29" i="6"/>
  <c r="J29" i="6"/>
  <c r="M29" i="6"/>
  <c r="F29" i="6"/>
  <c r="K29" i="6"/>
  <c r="N29" i="6"/>
  <c r="L29" i="6"/>
  <c r="H29" i="6"/>
  <c r="D29" i="6"/>
  <c r="I29" i="6"/>
  <c r="G29" i="6"/>
  <c r="C29" i="2"/>
  <c r="E29" i="2"/>
  <c r="D29" i="2"/>
  <c r="F29" i="2"/>
  <c r="K29" i="2"/>
  <c r="N30" i="2"/>
  <c r="J30" i="2"/>
  <c r="G30" i="2"/>
  <c r="C30" i="2"/>
  <c r="I29" i="2"/>
  <c r="M29" i="2"/>
  <c r="H29" i="2"/>
  <c r="B30" i="6"/>
  <c r="K28" i="5"/>
  <c r="L28" i="5"/>
  <c r="M28" i="5"/>
  <c r="N28" i="5"/>
  <c r="H28" i="5"/>
  <c r="I28" i="5"/>
  <c r="J28" i="5"/>
  <c r="D28" i="5"/>
  <c r="E28" i="5"/>
  <c r="F28" i="5"/>
  <c r="G28" i="5"/>
  <c r="C28" i="5"/>
  <c r="B29" i="5"/>
  <c r="B31" i="2"/>
  <c r="B32" i="2"/>
  <c r="B109" i="19" l="1"/>
  <c r="E108" i="19"/>
  <c r="L108" i="19"/>
  <c r="I108" i="19"/>
  <c r="F108" i="19"/>
  <c r="C108" i="19"/>
  <c r="K108" i="19"/>
  <c r="H108" i="19"/>
  <c r="M108" i="19"/>
  <c r="D108" i="19"/>
  <c r="N108" i="19"/>
  <c r="J108" i="19"/>
  <c r="G108" i="19"/>
  <c r="B102" i="18"/>
  <c r="E101" i="18"/>
  <c r="D101" i="18"/>
  <c r="C101" i="18"/>
  <c r="G101" i="18"/>
  <c r="K101" i="18"/>
  <c r="N101" i="18"/>
  <c r="I101" i="18"/>
  <c r="L101" i="18"/>
  <c r="H101" i="18"/>
  <c r="J101" i="18"/>
  <c r="F101" i="18"/>
  <c r="M101" i="18"/>
  <c r="E61" i="15"/>
  <c r="F61" i="15" s="1"/>
  <c r="C62" i="15"/>
  <c r="I62" i="15"/>
  <c r="J62" i="15"/>
  <c r="D62" i="15"/>
  <c r="B63" i="15"/>
  <c r="K61" i="15"/>
  <c r="L61" i="15" s="1"/>
  <c r="H32" i="11"/>
  <c r="E32" i="11"/>
  <c r="K32" i="11"/>
  <c r="B33" i="11"/>
  <c r="N32" i="11"/>
  <c r="M32" i="11"/>
  <c r="G32" i="11"/>
  <c r="F32" i="11"/>
  <c r="J32" i="11"/>
  <c r="I32" i="11"/>
  <c r="D32" i="11"/>
  <c r="C32" i="11"/>
  <c r="L32" i="11"/>
  <c r="M33" i="10"/>
  <c r="D33" i="10"/>
  <c r="C33" i="10"/>
  <c r="H33" i="10"/>
  <c r="B34" i="10"/>
  <c r="L33" i="10"/>
  <c r="K33" i="10"/>
  <c r="J33" i="10"/>
  <c r="E33" i="10"/>
  <c r="N33" i="10"/>
  <c r="I33" i="10"/>
  <c r="G33" i="10"/>
  <c r="F33" i="10"/>
  <c r="D30" i="6"/>
  <c r="L30" i="6"/>
  <c r="C30" i="6"/>
  <c r="M30" i="6"/>
  <c r="F30" i="6"/>
  <c r="G30" i="6"/>
  <c r="I30" i="6"/>
  <c r="N30" i="6"/>
  <c r="J30" i="6"/>
  <c r="K30" i="6"/>
  <c r="H30" i="6"/>
  <c r="E30" i="6"/>
  <c r="F31" i="2"/>
  <c r="H31" i="2"/>
  <c r="I31" i="2"/>
  <c r="J31" i="2"/>
  <c r="D31" i="2"/>
  <c r="M31" i="2"/>
  <c r="N31" i="2"/>
  <c r="E31" i="2"/>
  <c r="G31" i="2"/>
  <c r="K31" i="2"/>
  <c r="L31" i="2"/>
  <c r="C31" i="2"/>
  <c r="I30" i="2"/>
  <c r="K30" i="2"/>
  <c r="M30" i="2"/>
  <c r="E30" i="2"/>
  <c r="D30" i="2"/>
  <c r="H30" i="2"/>
  <c r="F30" i="2"/>
  <c r="L30" i="2"/>
  <c r="B31" i="6"/>
  <c r="L29" i="5"/>
  <c r="M29" i="5"/>
  <c r="N29" i="5"/>
  <c r="I29" i="5"/>
  <c r="J29" i="5"/>
  <c r="G29" i="5"/>
  <c r="C29" i="5"/>
  <c r="H29" i="5"/>
  <c r="D29" i="5"/>
  <c r="E29" i="5"/>
  <c r="F29" i="5"/>
  <c r="K29" i="5"/>
  <c r="B30" i="5"/>
  <c r="B33" i="2"/>
  <c r="G32" i="2" s="1"/>
  <c r="B110" i="19" l="1"/>
  <c r="N109" i="19"/>
  <c r="M109" i="19"/>
  <c r="G109" i="19"/>
  <c r="J109" i="19"/>
  <c r="I109" i="19"/>
  <c r="H109" i="19"/>
  <c r="C109" i="19"/>
  <c r="L109" i="19"/>
  <c r="K109" i="19"/>
  <c r="D109" i="19"/>
  <c r="E109" i="19"/>
  <c r="F109" i="19"/>
  <c r="N102" i="18"/>
  <c r="B103" i="18"/>
  <c r="J102" i="18"/>
  <c r="D102" i="18"/>
  <c r="K102" i="18"/>
  <c r="F102" i="18"/>
  <c r="E102" i="18"/>
  <c r="H102" i="18"/>
  <c r="M102" i="18"/>
  <c r="C102" i="18"/>
  <c r="L102" i="18"/>
  <c r="G102" i="18"/>
  <c r="I102" i="18"/>
  <c r="K62" i="15"/>
  <c r="L62" i="15" s="1"/>
  <c r="E62" i="15"/>
  <c r="F62" i="15" s="1"/>
  <c r="C63" i="15"/>
  <c r="J63" i="15"/>
  <c r="I63" i="15"/>
  <c r="D63" i="15"/>
  <c r="B64" i="15"/>
  <c r="G33" i="11"/>
  <c r="D33" i="11"/>
  <c r="J33" i="11"/>
  <c r="E33" i="11"/>
  <c r="C33" i="11"/>
  <c r="B34" i="11"/>
  <c r="K33" i="11"/>
  <c r="I33" i="11"/>
  <c r="F33" i="11"/>
  <c r="N33" i="11"/>
  <c r="M33" i="11"/>
  <c r="L33" i="11"/>
  <c r="H33" i="11"/>
  <c r="L34" i="10"/>
  <c r="D34" i="10"/>
  <c r="C34" i="10"/>
  <c r="H34" i="10"/>
  <c r="N34" i="10"/>
  <c r="B35" i="10"/>
  <c r="I34" i="10"/>
  <c r="G34" i="10"/>
  <c r="F34" i="10"/>
  <c r="M34" i="10"/>
  <c r="K34" i="10"/>
  <c r="J34" i="10"/>
  <c r="E34" i="10"/>
  <c r="N31" i="6"/>
  <c r="L31" i="6"/>
  <c r="F31" i="6"/>
  <c r="G31" i="6"/>
  <c r="J31" i="6"/>
  <c r="C31" i="6"/>
  <c r="D31" i="6"/>
  <c r="I31" i="6"/>
  <c r="K31" i="6"/>
  <c r="E31" i="6"/>
  <c r="H31" i="6"/>
  <c r="M31" i="6"/>
  <c r="L32" i="2"/>
  <c r="C32" i="2"/>
  <c r="F32" i="2"/>
  <c r="E32" i="2"/>
  <c r="I32" i="2"/>
  <c r="N32" i="2"/>
  <c r="D32" i="2"/>
  <c r="J32" i="2"/>
  <c r="M32" i="2"/>
  <c r="K32" i="2"/>
  <c r="H32" i="2"/>
  <c r="B32" i="6"/>
  <c r="M30" i="5"/>
  <c r="N30" i="5"/>
  <c r="D30" i="5"/>
  <c r="J30" i="5"/>
  <c r="K30" i="5"/>
  <c r="E30" i="5"/>
  <c r="F30" i="5"/>
  <c r="L30" i="5"/>
  <c r="G30" i="5"/>
  <c r="H30" i="5"/>
  <c r="I30" i="5"/>
  <c r="C30" i="5"/>
  <c r="B31" i="5"/>
  <c r="B34" i="2"/>
  <c r="H33" i="2" s="1"/>
  <c r="B111" i="19" l="1"/>
  <c r="F110" i="19"/>
  <c r="G110" i="19"/>
  <c r="L110" i="19"/>
  <c r="J110" i="19"/>
  <c r="K110" i="19"/>
  <c r="D110" i="19"/>
  <c r="I110" i="19"/>
  <c r="N110" i="19"/>
  <c r="M110" i="19"/>
  <c r="H110" i="19"/>
  <c r="E110" i="19"/>
  <c r="C110" i="19"/>
  <c r="B104" i="18"/>
  <c r="D103" i="18"/>
  <c r="C103" i="18"/>
  <c r="L103" i="18"/>
  <c r="G103" i="18"/>
  <c r="M103" i="18"/>
  <c r="N103" i="18"/>
  <c r="F103" i="18"/>
  <c r="E103" i="18"/>
  <c r="H103" i="18"/>
  <c r="J103" i="18"/>
  <c r="K103" i="18"/>
  <c r="I103" i="18"/>
  <c r="E63" i="15"/>
  <c r="F63" i="15" s="1"/>
  <c r="J64" i="15"/>
  <c r="C64" i="15"/>
  <c r="D64" i="15"/>
  <c r="I64" i="15"/>
  <c r="B65" i="15"/>
  <c r="K63" i="15"/>
  <c r="L63" i="15" s="1"/>
  <c r="F34" i="11"/>
  <c r="B35" i="11"/>
  <c r="C34" i="11"/>
  <c r="I34" i="11"/>
  <c r="H34" i="11"/>
  <c r="G34" i="11"/>
  <c r="E34" i="11"/>
  <c r="D34" i="11"/>
  <c r="M34" i="11"/>
  <c r="L34" i="11"/>
  <c r="N34" i="11"/>
  <c r="K34" i="11"/>
  <c r="J34" i="11"/>
  <c r="K35" i="10"/>
  <c r="D35" i="10"/>
  <c r="C35" i="10"/>
  <c r="H35" i="10"/>
  <c r="G35" i="10"/>
  <c r="E35" i="10"/>
  <c r="B36" i="10"/>
  <c r="L35" i="10"/>
  <c r="M35" i="10"/>
  <c r="J35" i="10"/>
  <c r="I35" i="10"/>
  <c r="F35" i="10"/>
  <c r="N35" i="10"/>
  <c r="F33" i="2"/>
  <c r="C33" i="2"/>
  <c r="E33" i="2"/>
  <c r="D32" i="6"/>
  <c r="C32" i="6"/>
  <c r="N32" i="6"/>
  <c r="I32" i="6"/>
  <c r="G32" i="6"/>
  <c r="K32" i="6"/>
  <c r="E32" i="6"/>
  <c r="J32" i="6"/>
  <c r="F32" i="6"/>
  <c r="M32" i="6"/>
  <c r="H32" i="6"/>
  <c r="L32" i="6"/>
  <c r="M33" i="2"/>
  <c r="L33" i="2"/>
  <c r="D33" i="2"/>
  <c r="K33" i="2"/>
  <c r="J33" i="2"/>
  <c r="I33" i="2"/>
  <c r="I34" i="2"/>
  <c r="F34" i="2"/>
  <c r="G33" i="2"/>
  <c r="N33" i="2"/>
  <c r="B33" i="6"/>
  <c r="N31" i="5"/>
  <c r="D31" i="5"/>
  <c r="E31" i="5"/>
  <c r="K31" i="5"/>
  <c r="L31" i="5"/>
  <c r="I31" i="5"/>
  <c r="J31" i="5"/>
  <c r="F31" i="5"/>
  <c r="C31" i="5"/>
  <c r="G31" i="5"/>
  <c r="H31" i="5"/>
  <c r="M31" i="5"/>
  <c r="B32" i="5"/>
  <c r="B35" i="2"/>
  <c r="B36" i="2"/>
  <c r="B112" i="19" l="1"/>
  <c r="E111" i="19"/>
  <c r="M111" i="19"/>
  <c r="N111" i="19"/>
  <c r="J111" i="19"/>
  <c r="G111" i="19"/>
  <c r="K111" i="19"/>
  <c r="I111" i="19"/>
  <c r="L111" i="19"/>
  <c r="D111" i="19"/>
  <c r="H111" i="19"/>
  <c r="F111" i="19"/>
  <c r="C111" i="19"/>
  <c r="B105" i="18"/>
  <c r="H104" i="18"/>
  <c r="F104" i="18"/>
  <c r="E104" i="18"/>
  <c r="D104" i="18"/>
  <c r="C104" i="18"/>
  <c r="G104" i="18"/>
  <c r="K104" i="18"/>
  <c r="I104" i="18"/>
  <c r="J104" i="18"/>
  <c r="N104" i="18"/>
  <c r="M104" i="18"/>
  <c r="L104" i="18"/>
  <c r="K64" i="15"/>
  <c r="L64" i="15" s="1"/>
  <c r="E64" i="15"/>
  <c r="F64" i="15" s="1"/>
  <c r="J65" i="15"/>
  <c r="C65" i="15"/>
  <c r="I65" i="15"/>
  <c r="D65" i="15"/>
  <c r="B66" i="15"/>
  <c r="E35" i="11"/>
  <c r="N35" i="11"/>
  <c r="H35" i="11"/>
  <c r="K35" i="11"/>
  <c r="J35" i="11"/>
  <c r="I35" i="11"/>
  <c r="G35" i="11"/>
  <c r="F35" i="11"/>
  <c r="B36" i="11"/>
  <c r="L35" i="11"/>
  <c r="D35" i="11"/>
  <c r="C35" i="11"/>
  <c r="M35" i="11"/>
  <c r="J36" i="10"/>
  <c r="D36" i="10"/>
  <c r="C36" i="10"/>
  <c r="H36" i="10"/>
  <c r="L36" i="10"/>
  <c r="I36" i="10"/>
  <c r="G36" i="10"/>
  <c r="F36" i="10"/>
  <c r="K36" i="10"/>
  <c r="E36" i="10"/>
  <c r="B37" i="10"/>
  <c r="N36" i="10"/>
  <c r="M36" i="10"/>
  <c r="G33" i="6"/>
  <c r="L33" i="6"/>
  <c r="M33" i="6"/>
  <c r="D33" i="6"/>
  <c r="I33" i="6"/>
  <c r="N33" i="6"/>
  <c r="H33" i="6"/>
  <c r="F33" i="6"/>
  <c r="J33" i="6"/>
  <c r="E33" i="6"/>
  <c r="K33" i="6"/>
  <c r="C33" i="6"/>
  <c r="F35" i="2"/>
  <c r="G35" i="2"/>
  <c r="H35" i="2"/>
  <c r="C35" i="2"/>
  <c r="J35" i="2"/>
  <c r="K35" i="2"/>
  <c r="N35" i="2"/>
  <c r="I35" i="2"/>
  <c r="L35" i="2"/>
  <c r="D35" i="2"/>
  <c r="E35" i="2"/>
  <c r="M35" i="2"/>
  <c r="E34" i="2"/>
  <c r="J34" i="2"/>
  <c r="H36" i="2"/>
  <c r="K36" i="2"/>
  <c r="N34" i="2"/>
  <c r="M34" i="2"/>
  <c r="L34" i="2"/>
  <c r="C34" i="2"/>
  <c r="D34" i="2"/>
  <c r="H34" i="2"/>
  <c r="G34" i="2"/>
  <c r="K34" i="2"/>
  <c r="B34" i="6"/>
  <c r="D32" i="5"/>
  <c r="E32" i="5"/>
  <c r="F32" i="5"/>
  <c r="L32" i="5"/>
  <c r="M32" i="5"/>
  <c r="G32" i="5"/>
  <c r="C32" i="5"/>
  <c r="N32" i="5"/>
  <c r="H32" i="5"/>
  <c r="I32" i="5"/>
  <c r="J32" i="5"/>
  <c r="K32" i="5"/>
  <c r="B33" i="5"/>
  <c r="B37" i="2"/>
  <c r="M36" i="2" s="1"/>
  <c r="B113" i="19" l="1"/>
  <c r="N112" i="19"/>
  <c r="K112" i="19"/>
  <c r="L112" i="19"/>
  <c r="E112" i="19"/>
  <c r="M112" i="19"/>
  <c r="H112" i="19"/>
  <c r="F112" i="19"/>
  <c r="C112" i="19"/>
  <c r="J112" i="19"/>
  <c r="I112" i="19"/>
  <c r="D112" i="19"/>
  <c r="G112" i="19"/>
  <c r="F105" i="18"/>
  <c r="E105" i="18"/>
  <c r="D105" i="18"/>
  <c r="B106" i="18"/>
  <c r="J105" i="18"/>
  <c r="G105" i="18"/>
  <c r="L105" i="18"/>
  <c r="C105" i="18"/>
  <c r="K105" i="18"/>
  <c r="I105" i="18"/>
  <c r="H105" i="18"/>
  <c r="N105" i="18"/>
  <c r="M105" i="18"/>
  <c r="C66" i="15"/>
  <c r="J66" i="15"/>
  <c r="D66" i="15"/>
  <c r="I66" i="15"/>
  <c r="B67" i="15"/>
  <c r="E65" i="15"/>
  <c r="F65" i="15" s="1"/>
  <c r="K65" i="15"/>
  <c r="L65" i="15" s="1"/>
  <c r="D36" i="11"/>
  <c r="M36" i="11"/>
  <c r="G36" i="11"/>
  <c r="N36" i="11"/>
  <c r="L36" i="11"/>
  <c r="K36" i="11"/>
  <c r="J36" i="11"/>
  <c r="I36" i="11"/>
  <c r="C36" i="11"/>
  <c r="B37" i="11"/>
  <c r="H36" i="11"/>
  <c r="F36" i="11"/>
  <c r="E36" i="11"/>
  <c r="I37" i="10"/>
  <c r="D37" i="10"/>
  <c r="C37" i="10"/>
  <c r="H37" i="10"/>
  <c r="B38" i="10"/>
  <c r="M37" i="10"/>
  <c r="K37" i="10"/>
  <c r="L37" i="10"/>
  <c r="G37" i="10"/>
  <c r="F37" i="10"/>
  <c r="E37" i="10"/>
  <c r="N37" i="10"/>
  <c r="J37" i="10"/>
  <c r="C36" i="2"/>
  <c r="G34" i="6"/>
  <c r="C34" i="6"/>
  <c r="J34" i="6"/>
  <c r="L34" i="6"/>
  <c r="M34" i="6"/>
  <c r="D34" i="6"/>
  <c r="I34" i="6"/>
  <c r="K34" i="6"/>
  <c r="F34" i="6"/>
  <c r="H34" i="6"/>
  <c r="E34" i="6"/>
  <c r="N34" i="6"/>
  <c r="F36" i="2"/>
  <c r="I36" i="2"/>
  <c r="N36" i="2"/>
  <c r="E36" i="2"/>
  <c r="D36" i="2"/>
  <c r="L36" i="2"/>
  <c r="G36" i="2"/>
  <c r="C37" i="2"/>
  <c r="J36" i="2"/>
  <c r="B35" i="6"/>
  <c r="D33" i="5"/>
  <c r="E33" i="5"/>
  <c r="F33" i="5"/>
  <c r="G33" i="5"/>
  <c r="M33" i="5"/>
  <c r="N33" i="5"/>
  <c r="C33" i="5"/>
  <c r="K33" i="5"/>
  <c r="L33" i="5"/>
  <c r="H33" i="5"/>
  <c r="I33" i="5"/>
  <c r="J33" i="5"/>
  <c r="B34" i="5"/>
  <c r="B38" i="2"/>
  <c r="B114" i="19" l="1"/>
  <c r="K113" i="19"/>
  <c r="L113" i="19"/>
  <c r="I113" i="19"/>
  <c r="G113" i="19"/>
  <c r="M113" i="19"/>
  <c r="F113" i="19"/>
  <c r="N113" i="19"/>
  <c r="D113" i="19"/>
  <c r="E113" i="19"/>
  <c r="C113" i="19"/>
  <c r="H113" i="19"/>
  <c r="J113" i="19"/>
  <c r="B107" i="18"/>
  <c r="L106" i="18"/>
  <c r="C106" i="18"/>
  <c r="K106" i="18"/>
  <c r="J106" i="18"/>
  <c r="D106" i="18"/>
  <c r="G106" i="18"/>
  <c r="H106" i="18"/>
  <c r="M106" i="18"/>
  <c r="F106" i="18"/>
  <c r="E106" i="18"/>
  <c r="N106" i="18"/>
  <c r="I106" i="18"/>
  <c r="E66" i="15"/>
  <c r="F66" i="15" s="1"/>
  <c r="D67" i="15"/>
  <c r="J67" i="15"/>
  <c r="C67" i="15"/>
  <c r="I67" i="15"/>
  <c r="B68" i="15"/>
  <c r="K66" i="15"/>
  <c r="L66" i="15" s="1"/>
  <c r="B38" i="11"/>
  <c r="C37" i="11"/>
  <c r="L37" i="11"/>
  <c r="F37" i="11"/>
  <c r="N37" i="11"/>
  <c r="M37" i="11"/>
  <c r="K37" i="11"/>
  <c r="G37" i="11"/>
  <c r="E37" i="11"/>
  <c r="J37" i="11"/>
  <c r="I37" i="11"/>
  <c r="H37" i="11"/>
  <c r="D37" i="11"/>
  <c r="H38" i="10"/>
  <c r="D38" i="10"/>
  <c r="C38" i="10"/>
  <c r="I38" i="10"/>
  <c r="B39" i="10"/>
  <c r="N38" i="10"/>
  <c r="J38" i="10"/>
  <c r="G38" i="10"/>
  <c r="F38" i="10"/>
  <c r="L38" i="10"/>
  <c r="M38" i="10"/>
  <c r="E38" i="10"/>
  <c r="K38" i="10"/>
  <c r="H35" i="6"/>
  <c r="K35" i="6"/>
  <c r="E35" i="6"/>
  <c r="I35" i="6"/>
  <c r="N35" i="6"/>
  <c r="J35" i="6"/>
  <c r="G35" i="6"/>
  <c r="L35" i="6"/>
  <c r="F35" i="6"/>
  <c r="M35" i="6"/>
  <c r="C35" i="6"/>
  <c r="D35" i="6"/>
  <c r="D37" i="2"/>
  <c r="G37" i="2"/>
  <c r="L37" i="2"/>
  <c r="E37" i="2"/>
  <c r="F37" i="2"/>
  <c r="K37" i="2"/>
  <c r="N37" i="2"/>
  <c r="M37" i="2"/>
  <c r="J37" i="2"/>
  <c r="I37" i="2"/>
  <c r="H37" i="2"/>
  <c r="B36" i="6"/>
  <c r="E34" i="5"/>
  <c r="F34" i="5"/>
  <c r="G34" i="5"/>
  <c r="H34" i="5"/>
  <c r="N34" i="5"/>
  <c r="I34" i="5"/>
  <c r="J34" i="5"/>
  <c r="K34" i="5"/>
  <c r="C34" i="5"/>
  <c r="L34" i="5"/>
  <c r="M34" i="5"/>
  <c r="D34" i="5"/>
  <c r="B35" i="5"/>
  <c r="B39" i="2"/>
  <c r="N38" i="2" s="1"/>
  <c r="B40" i="2"/>
  <c r="B115" i="19" l="1"/>
  <c r="D114" i="19"/>
  <c r="C114" i="19"/>
  <c r="H114" i="19"/>
  <c r="J114" i="19"/>
  <c r="L114" i="19"/>
  <c r="M114" i="19"/>
  <c r="G114" i="19"/>
  <c r="F114" i="19"/>
  <c r="K114" i="19"/>
  <c r="I114" i="19"/>
  <c r="E114" i="19"/>
  <c r="N114" i="19"/>
  <c r="B108" i="18"/>
  <c r="E107" i="18"/>
  <c r="D107" i="18"/>
  <c r="C107" i="18"/>
  <c r="M107" i="18"/>
  <c r="L107" i="18"/>
  <c r="J107" i="18"/>
  <c r="G107" i="18"/>
  <c r="N107" i="18"/>
  <c r="K107" i="18"/>
  <c r="H107" i="18"/>
  <c r="F107" i="18"/>
  <c r="I107" i="18"/>
  <c r="K67" i="15"/>
  <c r="L67" i="15" s="1"/>
  <c r="I68" i="15"/>
  <c r="D68" i="15"/>
  <c r="J68" i="15"/>
  <c r="C68" i="15"/>
  <c r="B69" i="15"/>
  <c r="E67" i="15"/>
  <c r="F67" i="15" s="1"/>
  <c r="N38" i="11"/>
  <c r="K38" i="11"/>
  <c r="E38" i="11"/>
  <c r="D38" i="11"/>
  <c r="C38" i="11"/>
  <c r="B39" i="11"/>
  <c r="I38" i="11"/>
  <c r="H38" i="11"/>
  <c r="M38" i="11"/>
  <c r="J38" i="11"/>
  <c r="G38" i="11"/>
  <c r="F38" i="11"/>
  <c r="L38" i="11"/>
  <c r="G39" i="10"/>
  <c r="D39" i="10"/>
  <c r="C39" i="10"/>
  <c r="I39" i="10"/>
  <c r="H39" i="10"/>
  <c r="E39" i="10"/>
  <c r="B40" i="10"/>
  <c r="N39" i="10"/>
  <c r="M39" i="10"/>
  <c r="L39" i="10"/>
  <c r="K39" i="10"/>
  <c r="J39" i="10"/>
  <c r="F39" i="10"/>
  <c r="I38" i="2"/>
  <c r="E38" i="2"/>
  <c r="J38" i="2"/>
  <c r="D38" i="2"/>
  <c r="G38" i="2"/>
  <c r="C38" i="2"/>
  <c r="H38" i="2"/>
  <c r="F38" i="2"/>
  <c r="L38" i="2"/>
  <c r="E36" i="6"/>
  <c r="N36" i="6"/>
  <c r="D36" i="6"/>
  <c r="G36" i="6"/>
  <c r="F36" i="6"/>
  <c r="L36" i="6"/>
  <c r="C36" i="6"/>
  <c r="I36" i="6"/>
  <c r="J36" i="6"/>
  <c r="M36" i="6"/>
  <c r="K36" i="6"/>
  <c r="H36" i="6"/>
  <c r="K38" i="2"/>
  <c r="G40" i="2"/>
  <c r="E40" i="2"/>
  <c r="N39" i="2"/>
  <c r="J39" i="2"/>
  <c r="M39" i="2"/>
  <c r="F39" i="2"/>
  <c r="G39" i="2"/>
  <c r="E39" i="2"/>
  <c r="H39" i="2"/>
  <c r="I39" i="2"/>
  <c r="K39" i="2"/>
  <c r="L39" i="2"/>
  <c r="C39" i="2"/>
  <c r="D39" i="2"/>
  <c r="M38" i="2"/>
  <c r="B37" i="6"/>
  <c r="F35" i="5"/>
  <c r="G35" i="5"/>
  <c r="H35" i="5"/>
  <c r="I35" i="5"/>
  <c r="D35" i="5"/>
  <c r="E35" i="5"/>
  <c r="C35" i="5"/>
  <c r="M35" i="5"/>
  <c r="N35" i="5"/>
  <c r="J35" i="5"/>
  <c r="L35" i="5"/>
  <c r="K35" i="5"/>
  <c r="B36" i="5"/>
  <c r="B41" i="2"/>
  <c r="L40" i="2" s="1"/>
  <c r="B116" i="19" l="1"/>
  <c r="I115" i="19"/>
  <c r="K115" i="19"/>
  <c r="F115" i="19"/>
  <c r="G115" i="19"/>
  <c r="L115" i="19"/>
  <c r="N115" i="19"/>
  <c r="C115" i="19"/>
  <c r="E115" i="19"/>
  <c r="J115" i="19"/>
  <c r="H115" i="19"/>
  <c r="M115" i="19"/>
  <c r="D115" i="19"/>
  <c r="B109" i="18"/>
  <c r="K108" i="18"/>
  <c r="L108" i="18"/>
  <c r="N108" i="18"/>
  <c r="M108" i="18"/>
  <c r="E108" i="18"/>
  <c r="I108" i="18"/>
  <c r="D108" i="18"/>
  <c r="J108" i="18"/>
  <c r="H108" i="18"/>
  <c r="F108" i="18"/>
  <c r="C108" i="18"/>
  <c r="G108" i="18"/>
  <c r="E68" i="15"/>
  <c r="F68" i="15" s="1"/>
  <c r="K68" i="15"/>
  <c r="L68" i="15" s="1"/>
  <c r="I69" i="15"/>
  <c r="D69" i="15"/>
  <c r="J69" i="15"/>
  <c r="C69" i="15"/>
  <c r="B70" i="15"/>
  <c r="M39" i="11"/>
  <c r="J39" i="11"/>
  <c r="D39" i="11"/>
  <c r="G39" i="11"/>
  <c r="F39" i="11"/>
  <c r="E39" i="11"/>
  <c r="C39" i="11"/>
  <c r="L39" i="11"/>
  <c r="K39" i="11"/>
  <c r="H39" i="11"/>
  <c r="B40" i="11"/>
  <c r="N39" i="11"/>
  <c r="I39" i="11"/>
  <c r="F40" i="10"/>
  <c r="D40" i="10"/>
  <c r="C40" i="10"/>
  <c r="I40" i="10"/>
  <c r="L40" i="10"/>
  <c r="J40" i="10"/>
  <c r="G40" i="10"/>
  <c r="H40" i="10"/>
  <c r="K40" i="10"/>
  <c r="E40" i="10"/>
  <c r="B41" i="10"/>
  <c r="N40" i="10"/>
  <c r="M40" i="10"/>
  <c r="C40" i="2"/>
  <c r="D40" i="2"/>
  <c r="F37" i="6"/>
  <c r="N37" i="6"/>
  <c r="K37" i="6"/>
  <c r="L37" i="6"/>
  <c r="M37" i="6"/>
  <c r="C37" i="6"/>
  <c r="D37" i="6"/>
  <c r="J37" i="6"/>
  <c r="H37" i="6"/>
  <c r="E37" i="6"/>
  <c r="I37" i="6"/>
  <c r="G37" i="6"/>
  <c r="F40" i="2"/>
  <c r="H40" i="2"/>
  <c r="E41" i="2"/>
  <c r="F41" i="2"/>
  <c r="K40" i="2"/>
  <c r="J40" i="2"/>
  <c r="N40" i="2"/>
  <c r="M40" i="2"/>
  <c r="I40" i="2"/>
  <c r="B38" i="6"/>
  <c r="G36" i="5"/>
  <c r="H36" i="5"/>
  <c r="I36" i="5"/>
  <c r="J36" i="5"/>
  <c r="D36" i="5"/>
  <c r="E36" i="5"/>
  <c r="K36" i="5"/>
  <c r="L36" i="5"/>
  <c r="M36" i="5"/>
  <c r="N36" i="5"/>
  <c r="C36" i="5"/>
  <c r="F36" i="5"/>
  <c r="B37" i="5"/>
  <c r="B42" i="2"/>
  <c r="I41" i="2" s="1"/>
  <c r="B117" i="19" l="1"/>
  <c r="D116" i="19"/>
  <c r="K116" i="19"/>
  <c r="H116" i="19"/>
  <c r="F116" i="19"/>
  <c r="M116" i="19"/>
  <c r="G116" i="19"/>
  <c r="J116" i="19"/>
  <c r="N116" i="19"/>
  <c r="I116" i="19"/>
  <c r="C116" i="19"/>
  <c r="E116" i="19"/>
  <c r="L116" i="19"/>
  <c r="B110" i="18"/>
  <c r="N109" i="18"/>
  <c r="M109" i="18"/>
  <c r="K109" i="18"/>
  <c r="G109" i="18"/>
  <c r="L109" i="18"/>
  <c r="H109" i="18"/>
  <c r="D109" i="18"/>
  <c r="E109" i="18"/>
  <c r="F109" i="18"/>
  <c r="C109" i="18"/>
  <c r="J109" i="18"/>
  <c r="I109" i="18"/>
  <c r="K69" i="15"/>
  <c r="L69" i="15" s="1"/>
  <c r="E69" i="15"/>
  <c r="F69" i="15" s="1"/>
  <c r="I70" i="15"/>
  <c r="D70" i="15"/>
  <c r="J70" i="15"/>
  <c r="C70" i="15"/>
  <c r="B71" i="15"/>
  <c r="L40" i="11"/>
  <c r="I40" i="11"/>
  <c r="B41" i="11"/>
  <c r="C40" i="11"/>
  <c r="J40" i="11"/>
  <c r="H40" i="11"/>
  <c r="G40" i="11"/>
  <c r="F40" i="11"/>
  <c r="E40" i="11"/>
  <c r="N40" i="11"/>
  <c r="M40" i="11"/>
  <c r="K40" i="11"/>
  <c r="D40" i="11"/>
  <c r="E41" i="10"/>
  <c r="D41" i="10"/>
  <c r="C41" i="10"/>
  <c r="I41" i="10"/>
  <c r="B42" i="10"/>
  <c r="M41" i="10"/>
  <c r="L41" i="10"/>
  <c r="K41" i="10"/>
  <c r="H41" i="10"/>
  <c r="G41" i="10"/>
  <c r="N41" i="10"/>
  <c r="J41" i="10"/>
  <c r="F41" i="10"/>
  <c r="F38" i="6"/>
  <c r="J38" i="6"/>
  <c r="G38" i="6"/>
  <c r="C38" i="6"/>
  <c r="N38" i="6"/>
  <c r="I38" i="6"/>
  <c r="M38" i="6"/>
  <c r="K38" i="6"/>
  <c r="L38" i="6"/>
  <c r="D38" i="6"/>
  <c r="E38" i="6"/>
  <c r="H38" i="6"/>
  <c r="G41" i="2"/>
  <c r="L41" i="2"/>
  <c r="K41" i="2"/>
  <c r="D41" i="2"/>
  <c r="N41" i="2"/>
  <c r="M41" i="2"/>
  <c r="H41" i="2"/>
  <c r="C41" i="2"/>
  <c r="J41" i="2"/>
  <c r="B39" i="6"/>
  <c r="H37" i="5"/>
  <c r="I37" i="5"/>
  <c r="J37" i="5"/>
  <c r="K37" i="5"/>
  <c r="E37" i="5"/>
  <c r="F37" i="5"/>
  <c r="G37" i="5"/>
  <c r="D37" i="5"/>
  <c r="C37" i="5"/>
  <c r="L37" i="5"/>
  <c r="M37" i="5"/>
  <c r="N37" i="5"/>
  <c r="B38" i="5"/>
  <c r="B43" i="2"/>
  <c r="K42" i="2" s="1"/>
  <c r="B118" i="19" l="1"/>
  <c r="J117" i="19"/>
  <c r="C117" i="19"/>
  <c r="D117" i="19"/>
  <c r="F117" i="19"/>
  <c r="N117" i="19"/>
  <c r="L117" i="19"/>
  <c r="I117" i="19"/>
  <c r="E117" i="19"/>
  <c r="K117" i="19"/>
  <c r="H117" i="19"/>
  <c r="M117" i="19"/>
  <c r="G117" i="19"/>
  <c r="J110" i="18"/>
  <c r="B111" i="18"/>
  <c r="N110" i="18"/>
  <c r="H110" i="18"/>
  <c r="I110" i="18"/>
  <c r="K110" i="18"/>
  <c r="D110" i="18"/>
  <c r="C110" i="18"/>
  <c r="G110" i="18"/>
  <c r="F110" i="18"/>
  <c r="L110" i="18"/>
  <c r="M110" i="18"/>
  <c r="E110" i="18"/>
  <c r="K70" i="15"/>
  <c r="L70" i="15" s="1"/>
  <c r="E70" i="15"/>
  <c r="F70" i="15" s="1"/>
  <c r="D71" i="15"/>
  <c r="I71" i="15"/>
  <c r="J71" i="15"/>
  <c r="C71" i="15"/>
  <c r="B72" i="15"/>
  <c r="K41" i="11"/>
  <c r="H41" i="11"/>
  <c r="N41" i="11"/>
  <c r="M41" i="11"/>
  <c r="L41" i="11"/>
  <c r="J41" i="11"/>
  <c r="I41" i="11"/>
  <c r="G41" i="11"/>
  <c r="C41" i="11"/>
  <c r="F41" i="11"/>
  <c r="E41" i="11"/>
  <c r="D41" i="11"/>
  <c r="B42" i="11"/>
  <c r="D42" i="10"/>
  <c r="E42" i="10"/>
  <c r="C42" i="10"/>
  <c r="I42" i="10"/>
  <c r="N42" i="10"/>
  <c r="B43" i="10"/>
  <c r="J42" i="10"/>
  <c r="H42" i="10"/>
  <c r="G42" i="10"/>
  <c r="L42" i="10"/>
  <c r="K42" i="10"/>
  <c r="F42" i="10"/>
  <c r="M42" i="10"/>
  <c r="L42" i="2"/>
  <c r="C39" i="6"/>
  <c r="K39" i="6"/>
  <c r="E39" i="6"/>
  <c r="D39" i="6"/>
  <c r="M39" i="6"/>
  <c r="I39" i="6"/>
  <c r="H39" i="6"/>
  <c r="J39" i="6"/>
  <c r="L39" i="6"/>
  <c r="N39" i="6"/>
  <c r="G39" i="6"/>
  <c r="F39" i="6"/>
  <c r="H42" i="2"/>
  <c r="F42" i="2"/>
  <c r="C42" i="2"/>
  <c r="N42" i="2"/>
  <c r="N43" i="2"/>
  <c r="E43" i="2"/>
  <c r="K43" i="2"/>
  <c r="I43" i="2"/>
  <c r="J43" i="2"/>
  <c r="C43" i="2"/>
  <c r="E42" i="2"/>
  <c r="J42" i="2"/>
  <c r="G42" i="2"/>
  <c r="D42" i="2"/>
  <c r="I42" i="2"/>
  <c r="B44" i="2"/>
  <c r="H43" i="2" s="1"/>
  <c r="M42" i="2"/>
  <c r="B40" i="6"/>
  <c r="I38" i="5"/>
  <c r="J38" i="5"/>
  <c r="K38" i="5"/>
  <c r="L38" i="5"/>
  <c r="F38" i="5"/>
  <c r="G38" i="5"/>
  <c r="M38" i="5"/>
  <c r="N38" i="5"/>
  <c r="D38" i="5"/>
  <c r="E38" i="5"/>
  <c r="C38" i="5"/>
  <c r="H38" i="5"/>
  <c r="B39" i="5"/>
  <c r="B45" i="2"/>
  <c r="B119" i="19" l="1"/>
  <c r="G118" i="19"/>
  <c r="D118" i="19"/>
  <c r="M118" i="19"/>
  <c r="C118" i="19"/>
  <c r="N118" i="19"/>
  <c r="J118" i="19"/>
  <c r="H118" i="19"/>
  <c r="E118" i="19"/>
  <c r="K118" i="19"/>
  <c r="L118" i="19"/>
  <c r="I118" i="19"/>
  <c r="F118" i="19"/>
  <c r="B112" i="18"/>
  <c r="E111" i="18"/>
  <c r="L111" i="18"/>
  <c r="N111" i="18"/>
  <c r="M111" i="18"/>
  <c r="C111" i="18"/>
  <c r="K111" i="18"/>
  <c r="J111" i="18"/>
  <c r="H111" i="18"/>
  <c r="D111" i="18"/>
  <c r="F111" i="18"/>
  <c r="G111" i="18"/>
  <c r="I111" i="18"/>
  <c r="E71" i="15"/>
  <c r="F71" i="15" s="1"/>
  <c r="C72" i="15"/>
  <c r="I72" i="15"/>
  <c r="D72" i="15"/>
  <c r="J72" i="15"/>
  <c r="B73" i="15"/>
  <c r="K71" i="15"/>
  <c r="L71" i="15" s="1"/>
  <c r="J42" i="11"/>
  <c r="G42" i="11"/>
  <c r="M42" i="11"/>
  <c r="B43" i="11"/>
  <c r="N42" i="11"/>
  <c r="L42" i="11"/>
  <c r="K42" i="11"/>
  <c r="E42" i="11"/>
  <c r="D42" i="11"/>
  <c r="C42" i="11"/>
  <c r="I42" i="11"/>
  <c r="H42" i="11"/>
  <c r="F42" i="11"/>
  <c r="B44" i="10"/>
  <c r="C43" i="10"/>
  <c r="E43" i="10"/>
  <c r="D43" i="10"/>
  <c r="I43" i="10"/>
  <c r="H43" i="10"/>
  <c r="F43" i="10"/>
  <c r="L43" i="10"/>
  <c r="N43" i="10"/>
  <c r="K43" i="10"/>
  <c r="J43" i="10"/>
  <c r="G43" i="10"/>
  <c r="M43" i="10"/>
  <c r="L43" i="2"/>
  <c r="L40" i="6"/>
  <c r="F40" i="6"/>
  <c r="D40" i="6"/>
  <c r="I40" i="6"/>
  <c r="N40" i="6"/>
  <c r="E40" i="6"/>
  <c r="G40" i="6"/>
  <c r="J40" i="6"/>
  <c r="C40" i="6"/>
  <c r="K40" i="6"/>
  <c r="M40" i="6"/>
  <c r="H40" i="6"/>
  <c r="K44" i="2"/>
  <c r="M44" i="2"/>
  <c r="H44" i="2"/>
  <c r="I44" i="2"/>
  <c r="J44" i="2"/>
  <c r="L44" i="2"/>
  <c r="N44" i="2"/>
  <c r="D44" i="2"/>
  <c r="C44" i="2"/>
  <c r="F44" i="2"/>
  <c r="E44" i="2"/>
  <c r="G44" i="2"/>
  <c r="G43" i="2"/>
  <c r="D43" i="2"/>
  <c r="F43" i="2"/>
  <c r="G45" i="2"/>
  <c r="H45" i="2"/>
  <c r="L45" i="2"/>
  <c r="I45" i="2"/>
  <c r="J45" i="2"/>
  <c r="C45" i="2"/>
  <c r="M43" i="2"/>
  <c r="B41" i="6"/>
  <c r="J39" i="5"/>
  <c r="K39" i="5"/>
  <c r="L39" i="5"/>
  <c r="M39" i="5"/>
  <c r="G39" i="5"/>
  <c r="H39" i="5"/>
  <c r="I39" i="5"/>
  <c r="D39" i="5"/>
  <c r="E39" i="5"/>
  <c r="F39" i="5"/>
  <c r="N39" i="5"/>
  <c r="C39" i="5"/>
  <c r="B40" i="5"/>
  <c r="B46" i="2"/>
  <c r="E45" i="2" s="1"/>
  <c r="B120" i="19" l="1"/>
  <c r="E119" i="19"/>
  <c r="D119" i="19"/>
  <c r="N119" i="19"/>
  <c r="J119" i="19"/>
  <c r="I119" i="19"/>
  <c r="G119" i="19"/>
  <c r="F119" i="19"/>
  <c r="C119" i="19"/>
  <c r="L119" i="19"/>
  <c r="M119" i="19"/>
  <c r="H119" i="19"/>
  <c r="K119" i="19"/>
  <c r="B113" i="18"/>
  <c r="M112" i="18"/>
  <c r="L112" i="18"/>
  <c r="K112" i="18"/>
  <c r="J112" i="18"/>
  <c r="C112" i="18"/>
  <c r="G112" i="18"/>
  <c r="E112" i="18"/>
  <c r="I112" i="18"/>
  <c r="D112" i="18"/>
  <c r="H112" i="18"/>
  <c r="F112" i="18"/>
  <c r="N112" i="18"/>
  <c r="E72" i="15"/>
  <c r="F72" i="15" s="1"/>
  <c r="C73" i="15"/>
  <c r="I73" i="15"/>
  <c r="D73" i="15"/>
  <c r="J73" i="15"/>
  <c r="B74" i="15"/>
  <c r="K72" i="15"/>
  <c r="L72" i="15" s="1"/>
  <c r="I43" i="11"/>
  <c r="F43" i="11"/>
  <c r="L43" i="11"/>
  <c r="C43" i="11"/>
  <c r="B44" i="11"/>
  <c r="N43" i="11"/>
  <c r="H43" i="11"/>
  <c r="G43" i="11"/>
  <c r="M43" i="11"/>
  <c r="K43" i="11"/>
  <c r="J43" i="11"/>
  <c r="E43" i="11"/>
  <c r="D43" i="11"/>
  <c r="N44" i="10"/>
  <c r="E44" i="10"/>
  <c r="D44" i="10"/>
  <c r="C44" i="10"/>
  <c r="I44" i="10"/>
  <c r="M44" i="10"/>
  <c r="K44" i="10"/>
  <c r="J44" i="10"/>
  <c r="H44" i="10"/>
  <c r="L44" i="10"/>
  <c r="G44" i="10"/>
  <c r="F44" i="10"/>
  <c r="B45" i="10"/>
  <c r="K45" i="2"/>
  <c r="N45" i="2"/>
  <c r="D45" i="2"/>
  <c r="H41" i="6"/>
  <c r="M41" i="6"/>
  <c r="N41" i="6"/>
  <c r="F41" i="6"/>
  <c r="J41" i="6"/>
  <c r="G41" i="6"/>
  <c r="L41" i="6"/>
  <c r="K41" i="6"/>
  <c r="D41" i="6"/>
  <c r="I41" i="6"/>
  <c r="C41" i="6"/>
  <c r="E41" i="6"/>
  <c r="M45" i="2"/>
  <c r="F45" i="2"/>
  <c r="B42" i="6"/>
  <c r="K40" i="5"/>
  <c r="L40" i="5"/>
  <c r="M40" i="5"/>
  <c r="N40" i="5"/>
  <c r="H40" i="5"/>
  <c r="I40" i="5"/>
  <c r="F40" i="5"/>
  <c r="G40" i="5"/>
  <c r="D40" i="5"/>
  <c r="C40" i="5"/>
  <c r="E40" i="5"/>
  <c r="J40" i="5"/>
  <c r="B41" i="5"/>
  <c r="B47" i="2"/>
  <c r="G46" i="2" s="1"/>
  <c r="B121" i="19" l="1"/>
  <c r="N120" i="19"/>
  <c r="M120" i="19"/>
  <c r="C120" i="19"/>
  <c r="K120" i="19"/>
  <c r="J120" i="19"/>
  <c r="H120" i="19"/>
  <c r="L120" i="19"/>
  <c r="D120" i="19"/>
  <c r="F120" i="19"/>
  <c r="E120" i="19"/>
  <c r="I120" i="19"/>
  <c r="G120" i="19"/>
  <c r="B114" i="18"/>
  <c r="D113" i="18"/>
  <c r="C113" i="18"/>
  <c r="H113" i="18"/>
  <c r="L113" i="18"/>
  <c r="J113" i="18"/>
  <c r="K113" i="18"/>
  <c r="I113" i="18"/>
  <c r="F113" i="18"/>
  <c r="N113" i="18"/>
  <c r="E113" i="18"/>
  <c r="G113" i="18"/>
  <c r="M113" i="18"/>
  <c r="E73" i="15"/>
  <c r="F73" i="15" s="1"/>
  <c r="C74" i="15"/>
  <c r="I74" i="15"/>
  <c r="J74" i="15"/>
  <c r="D74" i="15"/>
  <c r="B75" i="15"/>
  <c r="K73" i="15"/>
  <c r="L73" i="15" s="1"/>
  <c r="H44" i="11"/>
  <c r="E44" i="11"/>
  <c r="K44" i="11"/>
  <c r="F44" i="11"/>
  <c r="D44" i="11"/>
  <c r="C44" i="11"/>
  <c r="L44" i="11"/>
  <c r="J44" i="11"/>
  <c r="B45" i="11"/>
  <c r="N44" i="11"/>
  <c r="I44" i="11"/>
  <c r="G44" i="11"/>
  <c r="M44" i="11"/>
  <c r="M45" i="10"/>
  <c r="E45" i="10"/>
  <c r="D45" i="10"/>
  <c r="C45" i="10"/>
  <c r="I45" i="10"/>
  <c r="N45" i="10"/>
  <c r="B46" i="10"/>
  <c r="K45" i="10"/>
  <c r="J45" i="10"/>
  <c r="H45" i="10"/>
  <c r="G45" i="10"/>
  <c r="F45" i="10"/>
  <c r="L45" i="10"/>
  <c r="F46" i="2"/>
  <c r="C46" i="2"/>
  <c r="D46" i="2"/>
  <c r="M42" i="6"/>
  <c r="N42" i="6"/>
  <c r="D42" i="6"/>
  <c r="G42" i="6"/>
  <c r="I42" i="6"/>
  <c r="E42" i="6"/>
  <c r="J42" i="6"/>
  <c r="H42" i="6"/>
  <c r="C42" i="6"/>
  <c r="F42" i="6"/>
  <c r="L42" i="6"/>
  <c r="K42" i="6"/>
  <c r="K46" i="2"/>
  <c r="L46" i="2"/>
  <c r="E46" i="2"/>
  <c r="B48" i="2"/>
  <c r="N47" i="2" s="1"/>
  <c r="J46" i="2"/>
  <c r="H46" i="2"/>
  <c r="M47" i="2"/>
  <c r="J47" i="2"/>
  <c r="H47" i="2"/>
  <c r="C47" i="2"/>
  <c r="I47" i="2"/>
  <c r="K47" i="2"/>
  <c r="D47" i="2"/>
  <c r="G47" i="2"/>
  <c r="E47" i="2"/>
  <c r="I46" i="2"/>
  <c r="N46" i="2"/>
  <c r="M46" i="2"/>
  <c r="B43" i="6"/>
  <c r="L41" i="5"/>
  <c r="M41" i="5"/>
  <c r="N41" i="5"/>
  <c r="I41" i="5"/>
  <c r="J41" i="5"/>
  <c r="D41" i="5"/>
  <c r="K41" i="5"/>
  <c r="E41" i="5"/>
  <c r="F41" i="5"/>
  <c r="G41" i="5"/>
  <c r="H41" i="5"/>
  <c r="C41" i="5"/>
  <c r="B42" i="5"/>
  <c r="B49" i="2"/>
  <c r="B122" i="19" l="1"/>
  <c r="K121" i="19"/>
  <c r="D121" i="19"/>
  <c r="C121" i="19"/>
  <c r="G121" i="19"/>
  <c r="J121" i="19"/>
  <c r="E121" i="19"/>
  <c r="M121" i="19"/>
  <c r="L121" i="19"/>
  <c r="F121" i="19"/>
  <c r="N121" i="19"/>
  <c r="I121" i="19"/>
  <c r="H121" i="19"/>
  <c r="H114" i="18"/>
  <c r="B115" i="18"/>
  <c r="N114" i="18"/>
  <c r="G114" i="18"/>
  <c r="D114" i="18"/>
  <c r="C114" i="18"/>
  <c r="F114" i="18"/>
  <c r="E114" i="18"/>
  <c r="K114" i="18"/>
  <c r="M114" i="18"/>
  <c r="J114" i="18"/>
  <c r="L114" i="18"/>
  <c r="I114" i="18"/>
  <c r="K74" i="15"/>
  <c r="L74" i="15" s="1"/>
  <c r="C75" i="15"/>
  <c r="D75" i="15"/>
  <c r="I75" i="15"/>
  <c r="J75" i="15"/>
  <c r="B76" i="15"/>
  <c r="E74" i="15"/>
  <c r="F74" i="15" s="1"/>
  <c r="G45" i="11"/>
  <c r="D45" i="11"/>
  <c r="J45" i="11"/>
  <c r="I45" i="11"/>
  <c r="H45" i="11"/>
  <c r="F45" i="11"/>
  <c r="E45" i="11"/>
  <c r="C45" i="11"/>
  <c r="N45" i="11"/>
  <c r="M45" i="11"/>
  <c r="B46" i="11"/>
  <c r="L45" i="11"/>
  <c r="K45" i="11"/>
  <c r="L46" i="10"/>
  <c r="E46" i="10"/>
  <c r="D46" i="10"/>
  <c r="C46" i="10"/>
  <c r="I46" i="10"/>
  <c r="H46" i="10"/>
  <c r="F46" i="10"/>
  <c r="N46" i="10"/>
  <c r="M46" i="10"/>
  <c r="K46" i="10"/>
  <c r="B47" i="10"/>
  <c r="J46" i="10"/>
  <c r="G46" i="10"/>
  <c r="F47" i="2"/>
  <c r="L47" i="2"/>
  <c r="I43" i="6"/>
  <c r="H43" i="6"/>
  <c r="G43" i="6"/>
  <c r="D43" i="6"/>
  <c r="C43" i="6"/>
  <c r="M43" i="6"/>
  <c r="E43" i="6"/>
  <c r="L43" i="6"/>
  <c r="J43" i="6"/>
  <c r="F43" i="6"/>
  <c r="N43" i="6"/>
  <c r="K43" i="6"/>
  <c r="M48" i="2"/>
  <c r="G48" i="2"/>
  <c r="F48" i="2"/>
  <c r="D48" i="2"/>
  <c r="H48" i="2"/>
  <c r="E48" i="2"/>
  <c r="I48" i="2"/>
  <c r="C48" i="2"/>
  <c r="N48" i="2"/>
  <c r="J48" i="2"/>
  <c r="K48" i="2"/>
  <c r="L48" i="2"/>
  <c r="B44" i="6"/>
  <c r="M42" i="5"/>
  <c r="N42" i="5"/>
  <c r="D42" i="5"/>
  <c r="J42" i="5"/>
  <c r="K42" i="5"/>
  <c r="H42" i="5"/>
  <c r="I42" i="5"/>
  <c r="C42" i="5"/>
  <c r="F42" i="5"/>
  <c r="E42" i="5"/>
  <c r="G42" i="5"/>
  <c r="L42" i="5"/>
  <c r="B43" i="5"/>
  <c r="B50" i="2"/>
  <c r="D49" i="2" s="1"/>
  <c r="B123" i="19" l="1"/>
  <c r="G122" i="19"/>
  <c r="M122" i="19"/>
  <c r="J122" i="19"/>
  <c r="F122" i="19"/>
  <c r="D122" i="19"/>
  <c r="C122" i="19"/>
  <c r="H122" i="19"/>
  <c r="E122" i="19"/>
  <c r="I122" i="19"/>
  <c r="K122" i="19"/>
  <c r="N122" i="19"/>
  <c r="L122" i="19"/>
  <c r="C115" i="18"/>
  <c r="B116" i="18"/>
  <c r="D115" i="18"/>
  <c r="M115" i="18"/>
  <c r="H115" i="18"/>
  <c r="L115" i="18"/>
  <c r="K115" i="18"/>
  <c r="I115" i="18"/>
  <c r="N115" i="18"/>
  <c r="J115" i="18"/>
  <c r="F115" i="18"/>
  <c r="G115" i="18"/>
  <c r="E115" i="18"/>
  <c r="E75" i="15"/>
  <c r="F75" i="15" s="1"/>
  <c r="J76" i="15"/>
  <c r="C76" i="15"/>
  <c r="D76" i="15"/>
  <c r="I76" i="15"/>
  <c r="B77" i="15"/>
  <c r="K75" i="15"/>
  <c r="L75" i="15" s="1"/>
  <c r="F46" i="11"/>
  <c r="B47" i="11"/>
  <c r="C46" i="11"/>
  <c r="I46" i="11"/>
  <c r="L46" i="11"/>
  <c r="K46" i="11"/>
  <c r="J46" i="11"/>
  <c r="H46" i="11"/>
  <c r="G46" i="11"/>
  <c r="N46" i="11"/>
  <c r="M46" i="11"/>
  <c r="E46" i="11"/>
  <c r="D46" i="11"/>
  <c r="K47" i="10"/>
  <c r="E47" i="10"/>
  <c r="D47" i="10"/>
  <c r="C47" i="10"/>
  <c r="I47" i="10"/>
  <c r="N47" i="10"/>
  <c r="L47" i="10"/>
  <c r="J47" i="10"/>
  <c r="H47" i="10"/>
  <c r="B48" i="10"/>
  <c r="M47" i="10"/>
  <c r="F47" i="10"/>
  <c r="G47" i="10"/>
  <c r="F49" i="2"/>
  <c r="K49" i="2"/>
  <c r="J49" i="2"/>
  <c r="G49" i="2"/>
  <c r="H49" i="2"/>
  <c r="N44" i="6"/>
  <c r="I44" i="6"/>
  <c r="G44" i="6"/>
  <c r="C44" i="6"/>
  <c r="F44" i="6"/>
  <c r="J44" i="6"/>
  <c r="M44" i="6"/>
  <c r="H44" i="6"/>
  <c r="K44" i="6"/>
  <c r="E44" i="6"/>
  <c r="D44" i="6"/>
  <c r="L44" i="6"/>
  <c r="C49" i="2"/>
  <c r="E49" i="2"/>
  <c r="I49" i="2"/>
  <c r="K50" i="2"/>
  <c r="L50" i="2"/>
  <c r="C50" i="2"/>
  <c r="N49" i="2"/>
  <c r="M49" i="2"/>
  <c r="L49" i="2"/>
  <c r="B45" i="6"/>
  <c r="N43" i="5"/>
  <c r="D43" i="5"/>
  <c r="E43" i="5"/>
  <c r="K43" i="5"/>
  <c r="L43" i="5"/>
  <c r="F43" i="5"/>
  <c r="G43" i="5"/>
  <c r="M43" i="5"/>
  <c r="H43" i="5"/>
  <c r="I43" i="5"/>
  <c r="J43" i="5"/>
  <c r="C43" i="5"/>
  <c r="B44" i="5"/>
  <c r="B51" i="2"/>
  <c r="N50" i="2" s="1"/>
  <c r="B52" i="2"/>
  <c r="B124" i="19" l="1"/>
  <c r="E123" i="19"/>
  <c r="J123" i="19"/>
  <c r="C123" i="19"/>
  <c r="D123" i="19"/>
  <c r="I123" i="19"/>
  <c r="L123" i="19"/>
  <c r="G123" i="19"/>
  <c r="F123" i="19"/>
  <c r="N123" i="19"/>
  <c r="H123" i="19"/>
  <c r="M123" i="19"/>
  <c r="K123" i="19"/>
  <c r="B117" i="18"/>
  <c r="G116" i="18"/>
  <c r="D116" i="18"/>
  <c r="F116" i="18"/>
  <c r="E116" i="18"/>
  <c r="C116" i="18"/>
  <c r="N116" i="18"/>
  <c r="K116" i="18"/>
  <c r="I116" i="18"/>
  <c r="M116" i="18"/>
  <c r="J116" i="18"/>
  <c r="L116" i="18"/>
  <c r="H116" i="18"/>
  <c r="K76" i="15"/>
  <c r="L76" i="15" s="1"/>
  <c r="E76" i="15"/>
  <c r="F76" i="15" s="1"/>
  <c r="J77" i="15"/>
  <c r="C77" i="15"/>
  <c r="D77" i="15"/>
  <c r="I77" i="15"/>
  <c r="B78" i="15"/>
  <c r="K47" i="11"/>
  <c r="E47" i="11"/>
  <c r="B48" i="11"/>
  <c r="H47" i="11"/>
  <c r="N47" i="11"/>
  <c r="M47" i="11"/>
  <c r="L47" i="11"/>
  <c r="J47" i="11"/>
  <c r="D47" i="11"/>
  <c r="C47" i="11"/>
  <c r="G47" i="11"/>
  <c r="F47" i="11"/>
  <c r="I47" i="11"/>
  <c r="E48" i="10"/>
  <c r="B49" i="10"/>
  <c r="C48" i="10"/>
  <c r="L48" i="10"/>
  <c r="G48" i="10"/>
  <c r="F48" i="10"/>
  <c r="D48" i="10"/>
  <c r="K48" i="10"/>
  <c r="N48" i="10"/>
  <c r="M48" i="10"/>
  <c r="J48" i="10"/>
  <c r="I48" i="10"/>
  <c r="H48" i="10"/>
  <c r="D45" i="6"/>
  <c r="H45" i="6"/>
  <c r="G45" i="6"/>
  <c r="J45" i="6"/>
  <c r="N45" i="6"/>
  <c r="C45" i="6"/>
  <c r="I45" i="6"/>
  <c r="F45" i="6"/>
  <c r="K45" i="6"/>
  <c r="E45" i="6"/>
  <c r="L45" i="6"/>
  <c r="M45" i="6"/>
  <c r="D50" i="2"/>
  <c r="J50" i="2"/>
  <c r="H50" i="2"/>
  <c r="N51" i="2"/>
  <c r="J51" i="2"/>
  <c r="L51" i="2"/>
  <c r="M51" i="2"/>
  <c r="H51" i="2"/>
  <c r="D51" i="2"/>
  <c r="I51" i="2"/>
  <c r="F51" i="2"/>
  <c r="E51" i="2"/>
  <c r="C51" i="2"/>
  <c r="G51" i="2"/>
  <c r="K51" i="2"/>
  <c r="I50" i="2"/>
  <c r="G50" i="2"/>
  <c r="F50" i="2"/>
  <c r="M50" i="2"/>
  <c r="E50" i="2"/>
  <c r="B46" i="6"/>
  <c r="D44" i="5"/>
  <c r="E44" i="5"/>
  <c r="F44" i="5"/>
  <c r="L44" i="5"/>
  <c r="M44" i="5"/>
  <c r="C44" i="5"/>
  <c r="J44" i="5"/>
  <c r="K44" i="5"/>
  <c r="G44" i="5"/>
  <c r="H44" i="5"/>
  <c r="I44" i="5"/>
  <c r="N44" i="5"/>
  <c r="B45" i="5"/>
  <c r="B53" i="2"/>
  <c r="G52" i="2" s="1"/>
  <c r="B125" i="19" l="1"/>
  <c r="E124" i="19"/>
  <c r="F124" i="19"/>
  <c r="L124" i="19"/>
  <c r="C124" i="19"/>
  <c r="J124" i="19"/>
  <c r="K124" i="19"/>
  <c r="N124" i="19"/>
  <c r="M124" i="19"/>
  <c r="I124" i="19"/>
  <c r="H124" i="19"/>
  <c r="D124" i="19"/>
  <c r="G124" i="19"/>
  <c r="B118" i="18"/>
  <c r="E117" i="18"/>
  <c r="D117" i="18"/>
  <c r="C117" i="18"/>
  <c r="M117" i="18"/>
  <c r="L117" i="18"/>
  <c r="K117" i="18"/>
  <c r="J117" i="18"/>
  <c r="G117" i="18"/>
  <c r="I117" i="18"/>
  <c r="F117" i="18"/>
  <c r="H117" i="18"/>
  <c r="N117" i="18"/>
  <c r="K77" i="15"/>
  <c r="L77" i="15" s="1"/>
  <c r="E77" i="15"/>
  <c r="F77" i="15" s="1"/>
  <c r="C78" i="15"/>
  <c r="J78" i="15"/>
  <c r="I78" i="15"/>
  <c r="D78" i="15"/>
  <c r="B79" i="15"/>
  <c r="F48" i="11"/>
  <c r="D48" i="11"/>
  <c r="J48" i="11"/>
  <c r="G48" i="11"/>
  <c r="K48" i="11"/>
  <c r="C48" i="11"/>
  <c r="L48" i="11"/>
  <c r="I48" i="11"/>
  <c r="H48" i="11"/>
  <c r="E48" i="11"/>
  <c r="B49" i="11"/>
  <c r="N48" i="11"/>
  <c r="M48" i="11"/>
  <c r="D49" i="10"/>
  <c r="N49" i="10"/>
  <c r="M49" i="10"/>
  <c r="I49" i="10"/>
  <c r="H49" i="10"/>
  <c r="G49" i="10"/>
  <c r="B50" i="10"/>
  <c r="L49" i="10"/>
  <c r="J49" i="10"/>
  <c r="E49" i="10"/>
  <c r="F49" i="10"/>
  <c r="K49" i="10"/>
  <c r="C49" i="10"/>
  <c r="H52" i="2"/>
  <c r="J46" i="6"/>
  <c r="E46" i="6"/>
  <c r="C46" i="6"/>
  <c r="M46" i="6"/>
  <c r="N46" i="6"/>
  <c r="H46" i="6"/>
  <c r="D46" i="6"/>
  <c r="L46" i="6"/>
  <c r="I46" i="6"/>
  <c r="K46" i="6"/>
  <c r="F46" i="6"/>
  <c r="G46" i="6"/>
  <c r="I52" i="2"/>
  <c r="C52" i="2"/>
  <c r="E52" i="2"/>
  <c r="F53" i="2"/>
  <c r="N53" i="2"/>
  <c r="L52" i="2"/>
  <c r="F52" i="2"/>
  <c r="N52" i="2"/>
  <c r="M52" i="2"/>
  <c r="D52" i="2"/>
  <c r="K52" i="2"/>
  <c r="J52" i="2"/>
  <c r="B47" i="6"/>
  <c r="D45" i="5"/>
  <c r="E45" i="5"/>
  <c r="F45" i="5"/>
  <c r="G45" i="5"/>
  <c r="M45" i="5"/>
  <c r="N45" i="5"/>
  <c r="H45" i="5"/>
  <c r="I45" i="5"/>
  <c r="C45" i="5"/>
  <c r="J45" i="5"/>
  <c r="K45" i="5"/>
  <c r="L45" i="5"/>
  <c r="B46" i="5"/>
  <c r="B54" i="2"/>
  <c r="C53" i="2" s="1"/>
  <c r="B126" i="19" l="1"/>
  <c r="M125" i="19"/>
  <c r="L125" i="19"/>
  <c r="F125" i="19"/>
  <c r="N125" i="19"/>
  <c r="K125" i="19"/>
  <c r="E125" i="19"/>
  <c r="D125" i="19"/>
  <c r="J125" i="19"/>
  <c r="I125" i="19"/>
  <c r="H125" i="19"/>
  <c r="G125" i="19"/>
  <c r="C125" i="19"/>
  <c r="B119" i="18"/>
  <c r="N118" i="18"/>
  <c r="M118" i="18"/>
  <c r="K118" i="18"/>
  <c r="L118" i="18"/>
  <c r="G118" i="18"/>
  <c r="J118" i="18"/>
  <c r="F118" i="18"/>
  <c r="H118" i="18"/>
  <c r="C118" i="18"/>
  <c r="I118" i="18"/>
  <c r="E118" i="18"/>
  <c r="D118" i="18"/>
  <c r="E78" i="15"/>
  <c r="F78" i="15" s="1"/>
  <c r="K78" i="15"/>
  <c r="L78" i="15" s="1"/>
  <c r="D79" i="15"/>
  <c r="J79" i="15"/>
  <c r="I79" i="15"/>
  <c r="C79" i="15"/>
  <c r="B80" i="15"/>
  <c r="E49" i="11"/>
  <c r="B50" i="11"/>
  <c r="C49" i="11"/>
  <c r="I49" i="11"/>
  <c r="J49" i="11"/>
  <c r="F49" i="11"/>
  <c r="M49" i="11"/>
  <c r="L49" i="11"/>
  <c r="K49" i="11"/>
  <c r="H49" i="11"/>
  <c r="G49" i="11"/>
  <c r="D49" i="11"/>
  <c r="N49" i="11"/>
  <c r="B51" i="10"/>
  <c r="C50" i="10"/>
  <c r="M50" i="10"/>
  <c r="K50" i="10"/>
  <c r="J50" i="10"/>
  <c r="I50" i="10"/>
  <c r="H50" i="10"/>
  <c r="L50" i="10"/>
  <c r="N50" i="10"/>
  <c r="F50" i="10"/>
  <c r="E50" i="10"/>
  <c r="D50" i="10"/>
  <c r="G50" i="10"/>
  <c r="G53" i="2"/>
  <c r="M53" i="2"/>
  <c r="C47" i="6"/>
  <c r="H47" i="6"/>
  <c r="K47" i="6"/>
  <c r="F47" i="6"/>
  <c r="I47" i="6"/>
  <c r="D47" i="6"/>
  <c r="M47" i="6"/>
  <c r="E47" i="6"/>
  <c r="G47" i="6"/>
  <c r="N47" i="6"/>
  <c r="J47" i="6"/>
  <c r="L47" i="6"/>
  <c r="J53" i="2"/>
  <c r="I53" i="2"/>
  <c r="L53" i="2"/>
  <c r="K53" i="2"/>
  <c r="H53" i="2"/>
  <c r="E53" i="2"/>
  <c r="D53" i="2"/>
  <c r="B48" i="6"/>
  <c r="E46" i="5"/>
  <c r="F46" i="5"/>
  <c r="G46" i="5"/>
  <c r="H46" i="5"/>
  <c r="N46" i="5"/>
  <c r="C46" i="5"/>
  <c r="D46" i="5"/>
  <c r="L46" i="5"/>
  <c r="M46" i="5"/>
  <c r="I46" i="5"/>
  <c r="J46" i="5"/>
  <c r="K46" i="5"/>
  <c r="B47" i="5"/>
  <c r="B55" i="2"/>
  <c r="F54" i="2" s="1"/>
  <c r="I126" i="19" l="1"/>
  <c r="I14" i="19" s="1"/>
  <c r="H126" i="19"/>
  <c r="H14" i="19" s="1"/>
  <c r="M126" i="19"/>
  <c r="M14" i="19" s="1"/>
  <c r="L126" i="19"/>
  <c r="L14" i="19" s="1"/>
  <c r="E126" i="19"/>
  <c r="E14" i="19" s="1"/>
  <c r="J126" i="19"/>
  <c r="J14" i="19" s="1"/>
  <c r="K126" i="19"/>
  <c r="K14" i="19" s="1"/>
  <c r="D126" i="19"/>
  <c r="D14" i="19" s="1"/>
  <c r="C126" i="19"/>
  <c r="C14" i="19" s="1"/>
  <c r="N126" i="19"/>
  <c r="N14" i="19" s="1"/>
  <c r="G126" i="19"/>
  <c r="G14" i="19" s="1"/>
  <c r="F126" i="19"/>
  <c r="F14" i="19" s="1"/>
  <c r="B120" i="18"/>
  <c r="N119" i="18"/>
  <c r="M119" i="18"/>
  <c r="E119" i="18"/>
  <c r="G119" i="18"/>
  <c r="L119" i="18"/>
  <c r="F119" i="18"/>
  <c r="C119" i="18"/>
  <c r="I119" i="18"/>
  <c r="H119" i="18"/>
  <c r="K119" i="18"/>
  <c r="J119" i="18"/>
  <c r="D119" i="18"/>
  <c r="I80" i="15"/>
  <c r="D80" i="15"/>
  <c r="J80" i="15"/>
  <c r="C80" i="15"/>
  <c r="B81" i="15"/>
  <c r="K79" i="15"/>
  <c r="L79" i="15" s="1"/>
  <c r="E79" i="15"/>
  <c r="F79" i="15" s="1"/>
  <c r="D50" i="11"/>
  <c r="N50" i="11"/>
  <c r="H50" i="11"/>
  <c r="L50" i="11"/>
  <c r="I50" i="11"/>
  <c r="B51" i="11"/>
  <c r="M50" i="11"/>
  <c r="F50" i="11"/>
  <c r="E50" i="11"/>
  <c r="K50" i="11"/>
  <c r="J50" i="11"/>
  <c r="G50" i="11"/>
  <c r="C50" i="11"/>
  <c r="N51" i="10"/>
  <c r="L51" i="10"/>
  <c r="C51" i="10"/>
  <c r="B52" i="10"/>
  <c r="M51" i="10"/>
  <c r="K51" i="10"/>
  <c r="E51" i="10"/>
  <c r="I51" i="10"/>
  <c r="G51" i="10"/>
  <c r="F51" i="10"/>
  <c r="D51" i="10"/>
  <c r="J51" i="10"/>
  <c r="H51" i="10"/>
  <c r="K54" i="2"/>
  <c r="N54" i="2"/>
  <c r="G54" i="2"/>
  <c r="B56" i="2"/>
  <c r="I48" i="6"/>
  <c r="F48" i="6"/>
  <c r="N48" i="6"/>
  <c r="L48" i="6"/>
  <c r="D48" i="6"/>
  <c r="M48" i="6"/>
  <c r="H48" i="6"/>
  <c r="K48" i="6"/>
  <c r="E48" i="6"/>
  <c r="J48" i="6"/>
  <c r="G48" i="6"/>
  <c r="C48" i="6"/>
  <c r="F55" i="2"/>
  <c r="J55" i="2"/>
  <c r="K55" i="2"/>
  <c r="L55" i="2"/>
  <c r="D55" i="2"/>
  <c r="G55" i="2"/>
  <c r="H55" i="2"/>
  <c r="E55" i="2"/>
  <c r="I55" i="2"/>
  <c r="M55" i="2"/>
  <c r="N55" i="2"/>
  <c r="C55" i="2"/>
  <c r="M54" i="2"/>
  <c r="C56" i="2"/>
  <c r="E56" i="2"/>
  <c r="E54" i="2"/>
  <c r="D54" i="2"/>
  <c r="J54" i="2"/>
  <c r="C54" i="2"/>
  <c r="L54" i="2"/>
  <c r="I54" i="2"/>
  <c r="H54" i="2"/>
  <c r="B49" i="6"/>
  <c r="F47" i="5"/>
  <c r="G47" i="5"/>
  <c r="H47" i="5"/>
  <c r="I47" i="5"/>
  <c r="D47" i="5"/>
  <c r="J47" i="5"/>
  <c r="K47" i="5"/>
  <c r="L47" i="5"/>
  <c r="M47" i="5"/>
  <c r="C47" i="5"/>
  <c r="N47" i="5"/>
  <c r="E47" i="5"/>
  <c r="B48" i="5"/>
  <c r="B57" i="2"/>
  <c r="H56" i="2" s="1"/>
  <c r="N10" i="19" l="1"/>
  <c r="M24" i="17" s="1"/>
  <c r="B121" i="18"/>
  <c r="K120" i="18"/>
  <c r="M120" i="18"/>
  <c r="L120" i="18"/>
  <c r="J120" i="18"/>
  <c r="H120" i="18"/>
  <c r="I120" i="18"/>
  <c r="F120" i="18"/>
  <c r="N120" i="18"/>
  <c r="C120" i="18"/>
  <c r="E120" i="18"/>
  <c r="G120" i="18"/>
  <c r="D120" i="18"/>
  <c r="K80" i="15"/>
  <c r="L80" i="15" s="1"/>
  <c r="I81" i="15"/>
  <c r="D81" i="15"/>
  <c r="J81" i="15"/>
  <c r="C81" i="15"/>
  <c r="B82" i="15"/>
  <c r="E80" i="15"/>
  <c r="F80" i="15" s="1"/>
  <c r="B52" i="11"/>
  <c r="C51" i="11"/>
  <c r="M51" i="11"/>
  <c r="G51" i="11"/>
  <c r="K51" i="11"/>
  <c r="D51" i="11"/>
  <c r="H51" i="11"/>
  <c r="F51" i="11"/>
  <c r="E51" i="11"/>
  <c r="N51" i="11"/>
  <c r="L51" i="11"/>
  <c r="I51" i="11"/>
  <c r="J51" i="11"/>
  <c r="M52" i="10"/>
  <c r="K52" i="10"/>
  <c r="D52" i="10"/>
  <c r="B53" i="10"/>
  <c r="G52" i="10"/>
  <c r="N52" i="10"/>
  <c r="L52" i="10"/>
  <c r="F52" i="10"/>
  <c r="E52" i="10"/>
  <c r="C52" i="10"/>
  <c r="J52" i="10"/>
  <c r="I52" i="10"/>
  <c r="H52" i="10"/>
  <c r="J49" i="6"/>
  <c r="E49" i="6"/>
  <c r="C49" i="6"/>
  <c r="M49" i="6"/>
  <c r="L49" i="6"/>
  <c r="I49" i="6"/>
  <c r="H49" i="6"/>
  <c r="N49" i="6"/>
  <c r="K49" i="6"/>
  <c r="D49" i="6"/>
  <c r="G49" i="6"/>
  <c r="F49" i="6"/>
  <c r="D56" i="2"/>
  <c r="L56" i="2"/>
  <c r="J56" i="2"/>
  <c r="I56" i="2"/>
  <c r="M57" i="2"/>
  <c r="G56" i="2"/>
  <c r="F56" i="2"/>
  <c r="N56" i="2"/>
  <c r="M56" i="2"/>
  <c r="K56" i="2"/>
  <c r="B50" i="6"/>
  <c r="G48" i="5"/>
  <c r="H48" i="5"/>
  <c r="I48" i="5"/>
  <c r="J48" i="5"/>
  <c r="D48" i="5"/>
  <c r="E48" i="5"/>
  <c r="F48" i="5"/>
  <c r="C48" i="5"/>
  <c r="N48" i="5"/>
  <c r="K48" i="5"/>
  <c r="L48" i="5"/>
  <c r="M48" i="5"/>
  <c r="B49" i="5"/>
  <c r="B58" i="2"/>
  <c r="E57" i="2" s="1"/>
  <c r="N121" i="18" l="1"/>
  <c r="M121" i="18"/>
  <c r="L121" i="18"/>
  <c r="B122" i="18"/>
  <c r="I121" i="18"/>
  <c r="D121" i="18"/>
  <c r="E121" i="18"/>
  <c r="C121" i="18"/>
  <c r="H121" i="18"/>
  <c r="F121" i="18"/>
  <c r="K121" i="18"/>
  <c r="J121" i="18"/>
  <c r="G121" i="18"/>
  <c r="K81" i="15"/>
  <c r="L81" i="15" s="1"/>
  <c r="I82" i="15"/>
  <c r="D82" i="15"/>
  <c r="J82" i="15"/>
  <c r="C82" i="15"/>
  <c r="E81" i="15"/>
  <c r="F81" i="15" s="1"/>
  <c r="N52" i="11"/>
  <c r="L52" i="11"/>
  <c r="F52" i="11"/>
  <c r="C52" i="11"/>
  <c r="B53" i="11"/>
  <c r="G52" i="11"/>
  <c r="M52" i="11"/>
  <c r="K52" i="11"/>
  <c r="J52" i="11"/>
  <c r="I52" i="11"/>
  <c r="E52" i="11"/>
  <c r="H52" i="11"/>
  <c r="D52" i="11"/>
  <c r="L53" i="10"/>
  <c r="J53" i="10"/>
  <c r="D53" i="10"/>
  <c r="F53" i="10"/>
  <c r="E53" i="10"/>
  <c r="C53" i="10"/>
  <c r="K53" i="10"/>
  <c r="I53" i="10"/>
  <c r="G53" i="10"/>
  <c r="B54" i="10"/>
  <c r="N53" i="10"/>
  <c r="M53" i="10"/>
  <c r="H53" i="10"/>
  <c r="J50" i="6"/>
  <c r="N50" i="6"/>
  <c r="L50" i="6"/>
  <c r="I50" i="6"/>
  <c r="E50" i="6"/>
  <c r="H50" i="6"/>
  <c r="K50" i="6"/>
  <c r="D50" i="6"/>
  <c r="M50" i="6"/>
  <c r="G50" i="6"/>
  <c r="C50" i="6"/>
  <c r="F50" i="6"/>
  <c r="G57" i="2"/>
  <c r="K57" i="2"/>
  <c r="J57" i="2"/>
  <c r="I57" i="2"/>
  <c r="N57" i="2"/>
  <c r="C57" i="2"/>
  <c r="F57" i="2"/>
  <c r="D57" i="2"/>
  <c r="L57" i="2"/>
  <c r="H57" i="2"/>
  <c r="B51" i="6"/>
  <c r="H49" i="5"/>
  <c r="I49" i="5"/>
  <c r="J49" i="5"/>
  <c r="K49" i="5"/>
  <c r="E49" i="5"/>
  <c r="F49" i="5"/>
  <c r="L49" i="5"/>
  <c r="M49" i="5"/>
  <c r="N49" i="5"/>
  <c r="D49" i="5"/>
  <c r="G49" i="5"/>
  <c r="C49" i="5"/>
  <c r="B50" i="5"/>
  <c r="B59" i="2"/>
  <c r="M58" i="2" s="1"/>
  <c r="B60" i="2"/>
  <c r="F122" i="18" l="1"/>
  <c r="M122" i="18"/>
  <c r="B123" i="18"/>
  <c r="N122" i="18"/>
  <c r="C122" i="18"/>
  <c r="D122" i="18"/>
  <c r="L122" i="18"/>
  <c r="I122" i="18"/>
  <c r="G122" i="18"/>
  <c r="E122" i="18"/>
  <c r="J122" i="18"/>
  <c r="H122" i="18"/>
  <c r="K122" i="18"/>
  <c r="K82" i="15"/>
  <c r="L82" i="15" s="1"/>
  <c r="E82" i="15"/>
  <c r="F82" i="15" s="1"/>
  <c r="M53" i="11"/>
  <c r="K53" i="11"/>
  <c r="E53" i="11"/>
  <c r="F53" i="11"/>
  <c r="I53" i="11"/>
  <c r="C53" i="11"/>
  <c r="J53" i="11"/>
  <c r="H53" i="11"/>
  <c r="B54" i="11"/>
  <c r="N53" i="11"/>
  <c r="L53" i="11"/>
  <c r="G53" i="11"/>
  <c r="D53" i="11"/>
  <c r="K54" i="10"/>
  <c r="I54" i="10"/>
  <c r="B55" i="10"/>
  <c r="C54" i="10"/>
  <c r="H54" i="10"/>
  <c r="J54" i="10"/>
  <c r="G54" i="10"/>
  <c r="F54" i="10"/>
  <c r="N54" i="10"/>
  <c r="M54" i="10"/>
  <c r="L54" i="10"/>
  <c r="E54" i="10"/>
  <c r="D54" i="10"/>
  <c r="D58" i="2"/>
  <c r="H58" i="2"/>
  <c r="N51" i="6"/>
  <c r="I51" i="6"/>
  <c r="K51" i="6"/>
  <c r="C51" i="6"/>
  <c r="H51" i="6"/>
  <c r="J51" i="6"/>
  <c r="L51" i="6"/>
  <c r="F51" i="6"/>
  <c r="G51" i="6"/>
  <c r="M51" i="6"/>
  <c r="E51" i="6"/>
  <c r="D51" i="6"/>
  <c r="G58" i="2"/>
  <c r="F58" i="2"/>
  <c r="K58" i="2"/>
  <c r="E58" i="2"/>
  <c r="J58" i="2"/>
  <c r="L58" i="2"/>
  <c r="I58" i="2"/>
  <c r="N58" i="2"/>
  <c r="N59" i="2"/>
  <c r="H59" i="2"/>
  <c r="I59" i="2"/>
  <c r="J59" i="2"/>
  <c r="C59" i="2"/>
  <c r="F59" i="2"/>
  <c r="D59" i="2"/>
  <c r="G59" i="2"/>
  <c r="E59" i="2"/>
  <c r="K59" i="2"/>
  <c r="L59" i="2"/>
  <c r="M59" i="2"/>
  <c r="C58" i="2"/>
  <c r="B52" i="6"/>
  <c r="I50" i="5"/>
  <c r="J50" i="5"/>
  <c r="K50" i="5"/>
  <c r="L50" i="5"/>
  <c r="F50" i="5"/>
  <c r="G50" i="5"/>
  <c r="H50" i="5"/>
  <c r="D50" i="5"/>
  <c r="E50" i="5"/>
  <c r="M50" i="5"/>
  <c r="C50" i="5"/>
  <c r="N50" i="5"/>
  <c r="B51" i="5"/>
  <c r="B61" i="2"/>
  <c r="C60" i="2" s="1"/>
  <c r="B124" i="18" l="1"/>
  <c r="M123" i="18"/>
  <c r="L123" i="18"/>
  <c r="K123" i="18"/>
  <c r="C123" i="18"/>
  <c r="H123" i="18"/>
  <c r="E123" i="18"/>
  <c r="J123" i="18"/>
  <c r="D123" i="18"/>
  <c r="F123" i="18"/>
  <c r="I123" i="18"/>
  <c r="N123" i="18"/>
  <c r="G123" i="18"/>
  <c r="L54" i="11"/>
  <c r="J54" i="11"/>
  <c r="D54" i="11"/>
  <c r="H54" i="11"/>
  <c r="E54" i="11"/>
  <c r="M54" i="11"/>
  <c r="K54" i="11"/>
  <c r="I54" i="11"/>
  <c r="G54" i="11"/>
  <c r="F54" i="11"/>
  <c r="C54" i="11"/>
  <c r="B55" i="11"/>
  <c r="N54" i="11"/>
  <c r="J55" i="10"/>
  <c r="H55" i="10"/>
  <c r="N55" i="10"/>
  <c r="L55" i="10"/>
  <c r="B56" i="10"/>
  <c r="M55" i="10"/>
  <c r="K55" i="10"/>
  <c r="C55" i="10"/>
  <c r="G55" i="10"/>
  <c r="E55" i="10"/>
  <c r="D55" i="10"/>
  <c r="F55" i="10"/>
  <c r="I55" i="10"/>
  <c r="E52" i="6"/>
  <c r="N52" i="6"/>
  <c r="M52" i="6"/>
  <c r="L52" i="6"/>
  <c r="C52" i="6"/>
  <c r="H52" i="6"/>
  <c r="F52" i="6"/>
  <c r="G52" i="6"/>
  <c r="D52" i="6"/>
  <c r="J52" i="6"/>
  <c r="I52" i="6"/>
  <c r="K52" i="6"/>
  <c r="D60" i="2"/>
  <c r="N60" i="2"/>
  <c r="G60" i="2"/>
  <c r="L60" i="2"/>
  <c r="I60" i="2"/>
  <c r="M60" i="2"/>
  <c r="H60" i="2"/>
  <c r="J60" i="2"/>
  <c r="F60" i="2"/>
  <c r="H61" i="2"/>
  <c r="N61" i="2"/>
  <c r="E61" i="2"/>
  <c r="K60" i="2"/>
  <c r="E60" i="2"/>
  <c r="B53" i="6"/>
  <c r="J51" i="5"/>
  <c r="K51" i="5"/>
  <c r="L51" i="5"/>
  <c r="M51" i="5"/>
  <c r="G51" i="5"/>
  <c r="H51" i="5"/>
  <c r="N51" i="5"/>
  <c r="E51" i="5"/>
  <c r="F51" i="5"/>
  <c r="C51" i="5"/>
  <c r="D51" i="5"/>
  <c r="I51" i="5"/>
  <c r="B52" i="5"/>
  <c r="B62" i="2"/>
  <c r="I61" i="2" s="1"/>
  <c r="B125" i="18" l="1"/>
  <c r="M124" i="18"/>
  <c r="L124" i="18"/>
  <c r="H124" i="18"/>
  <c r="G124" i="18"/>
  <c r="F124" i="18"/>
  <c r="I124" i="18"/>
  <c r="K124" i="18"/>
  <c r="C124" i="18"/>
  <c r="J124" i="18"/>
  <c r="E124" i="18"/>
  <c r="D124" i="18"/>
  <c r="N124" i="18"/>
  <c r="K55" i="11"/>
  <c r="I55" i="11"/>
  <c r="B56" i="11"/>
  <c r="C55" i="11"/>
  <c r="L55" i="11"/>
  <c r="G55" i="11"/>
  <c r="N55" i="11"/>
  <c r="M55" i="11"/>
  <c r="E55" i="11"/>
  <c r="D55" i="11"/>
  <c r="H55" i="11"/>
  <c r="F55" i="11"/>
  <c r="J55" i="11"/>
  <c r="I56" i="10"/>
  <c r="G56" i="10"/>
  <c r="M56" i="10"/>
  <c r="B57" i="10"/>
  <c r="F56" i="10"/>
  <c r="N56" i="10"/>
  <c r="L56" i="10"/>
  <c r="J56" i="10"/>
  <c r="H56" i="10"/>
  <c r="E56" i="10"/>
  <c r="D56" i="10"/>
  <c r="C56" i="10"/>
  <c r="K56" i="10"/>
  <c r="F61" i="2"/>
  <c r="K53" i="6"/>
  <c r="M53" i="6"/>
  <c r="J53" i="6"/>
  <c r="I53" i="6"/>
  <c r="D53" i="6"/>
  <c r="H53" i="6"/>
  <c r="L53" i="6"/>
  <c r="E53" i="6"/>
  <c r="N53" i="6"/>
  <c r="C53" i="6"/>
  <c r="F53" i="6"/>
  <c r="G53" i="6"/>
  <c r="G61" i="2"/>
  <c r="L61" i="2"/>
  <c r="C61" i="2"/>
  <c r="K61" i="2"/>
  <c r="J61" i="2"/>
  <c r="D61" i="2"/>
  <c r="G62" i="2"/>
  <c r="C62" i="2"/>
  <c r="M61" i="2"/>
  <c r="B54" i="6"/>
  <c r="K52" i="5"/>
  <c r="L52" i="5"/>
  <c r="M52" i="5"/>
  <c r="N52" i="5"/>
  <c r="H52" i="5"/>
  <c r="I52" i="5"/>
  <c r="D52" i="5"/>
  <c r="E52" i="5"/>
  <c r="F52" i="5"/>
  <c r="G52" i="5"/>
  <c r="J52" i="5"/>
  <c r="C52" i="5"/>
  <c r="B53" i="5"/>
  <c r="B63" i="2"/>
  <c r="F62" i="2" s="1"/>
  <c r="B64" i="2"/>
  <c r="C125" i="18" l="1"/>
  <c r="C13" i="18" s="1"/>
  <c r="F125" i="18"/>
  <c r="F13" i="18" s="1"/>
  <c r="L125" i="18"/>
  <c r="L13" i="18" s="1"/>
  <c r="D125" i="18"/>
  <c r="D13" i="18" s="1"/>
  <c r="I125" i="18"/>
  <c r="I13" i="18" s="1"/>
  <c r="N125" i="18"/>
  <c r="N13" i="18" s="1"/>
  <c r="K125" i="18"/>
  <c r="K13" i="18" s="1"/>
  <c r="H125" i="18"/>
  <c r="H13" i="18" s="1"/>
  <c r="G125" i="18"/>
  <c r="G13" i="18" s="1"/>
  <c r="J125" i="18"/>
  <c r="J13" i="18" s="1"/>
  <c r="M125" i="18"/>
  <c r="M13" i="18" s="1"/>
  <c r="E125" i="18"/>
  <c r="E13" i="18" s="1"/>
  <c r="J56" i="11"/>
  <c r="H56" i="11"/>
  <c r="N56" i="11"/>
  <c r="B57" i="11"/>
  <c r="K56" i="11"/>
  <c r="C56" i="11"/>
  <c r="F56" i="11"/>
  <c r="E56" i="11"/>
  <c r="D56" i="11"/>
  <c r="M56" i="11"/>
  <c r="L56" i="11"/>
  <c r="I56" i="11"/>
  <c r="G56" i="11"/>
  <c r="H57" i="10"/>
  <c r="F57" i="10"/>
  <c r="L57" i="10"/>
  <c r="E57" i="10"/>
  <c r="D57" i="10"/>
  <c r="C57" i="10"/>
  <c r="K57" i="10"/>
  <c r="J57" i="10"/>
  <c r="G57" i="10"/>
  <c r="B58" i="10"/>
  <c r="N57" i="10"/>
  <c r="M57" i="10"/>
  <c r="I57" i="10"/>
  <c r="C54" i="6"/>
  <c r="L54" i="6"/>
  <c r="M54" i="6"/>
  <c r="I54" i="6"/>
  <c r="H54" i="6"/>
  <c r="F54" i="6"/>
  <c r="D54" i="6"/>
  <c r="N54" i="6"/>
  <c r="E54" i="6"/>
  <c r="G54" i="6"/>
  <c r="J54" i="6"/>
  <c r="K54" i="6"/>
  <c r="N63" i="2"/>
  <c r="J63" i="2"/>
  <c r="F63" i="2"/>
  <c r="G63" i="2"/>
  <c r="H63" i="2"/>
  <c r="C63" i="2"/>
  <c r="K63" i="2"/>
  <c r="L63" i="2"/>
  <c r="D63" i="2"/>
  <c r="M63" i="2"/>
  <c r="E63" i="2"/>
  <c r="I63" i="2"/>
  <c r="J62" i="2"/>
  <c r="N62" i="2"/>
  <c r="M62" i="2"/>
  <c r="L62" i="2"/>
  <c r="E62" i="2"/>
  <c r="K62" i="2"/>
  <c r="D62" i="2"/>
  <c r="I62" i="2"/>
  <c r="H62" i="2"/>
  <c r="B55" i="6"/>
  <c r="L53" i="5"/>
  <c r="M53" i="5"/>
  <c r="N53" i="5"/>
  <c r="I53" i="5"/>
  <c r="J53" i="5"/>
  <c r="G53" i="5"/>
  <c r="C53" i="5"/>
  <c r="H53" i="5"/>
  <c r="D53" i="5"/>
  <c r="E53" i="5"/>
  <c r="F53" i="5"/>
  <c r="K53" i="5"/>
  <c r="B54" i="5"/>
  <c r="B65" i="2"/>
  <c r="I64" i="2" s="1"/>
  <c r="N9" i="18" l="1"/>
  <c r="H24" i="17" s="1"/>
  <c r="I57" i="11"/>
  <c r="G57" i="11"/>
  <c r="M57" i="11"/>
  <c r="B58" i="11"/>
  <c r="N57" i="11"/>
  <c r="E57" i="11"/>
  <c r="L57" i="11"/>
  <c r="K57" i="11"/>
  <c r="J57" i="11"/>
  <c r="H57" i="11"/>
  <c r="F57" i="11"/>
  <c r="D57" i="11"/>
  <c r="C57" i="11"/>
  <c r="G58" i="10"/>
  <c r="E58" i="10"/>
  <c r="K58" i="10"/>
  <c r="D58" i="10"/>
  <c r="J58" i="10"/>
  <c r="I58" i="10"/>
  <c r="H58" i="10"/>
  <c r="B59" i="10"/>
  <c r="N58" i="10"/>
  <c r="C58" i="10"/>
  <c r="M58" i="10"/>
  <c r="F58" i="10"/>
  <c r="L58" i="10"/>
  <c r="D55" i="6"/>
  <c r="F55" i="6"/>
  <c r="G55" i="6"/>
  <c r="N55" i="6"/>
  <c r="M55" i="6"/>
  <c r="I55" i="6"/>
  <c r="H55" i="6"/>
  <c r="E55" i="6"/>
  <c r="C55" i="6"/>
  <c r="L55" i="6"/>
  <c r="K55" i="6"/>
  <c r="J55" i="6"/>
  <c r="D64" i="2"/>
  <c r="C64" i="2"/>
  <c r="F64" i="2"/>
  <c r="H64" i="2"/>
  <c r="J64" i="2"/>
  <c r="G64" i="2"/>
  <c r="K64" i="2"/>
  <c r="E64" i="2"/>
  <c r="H65" i="2"/>
  <c r="M65" i="2"/>
  <c r="L64" i="2"/>
  <c r="N64" i="2"/>
  <c r="M64" i="2"/>
  <c r="B56" i="6"/>
  <c r="M54" i="5"/>
  <c r="N54" i="5"/>
  <c r="D54" i="5"/>
  <c r="J54" i="5"/>
  <c r="K54" i="5"/>
  <c r="E54" i="5"/>
  <c r="L54" i="5"/>
  <c r="F54" i="5"/>
  <c r="G54" i="5"/>
  <c r="H54" i="5"/>
  <c r="I54" i="5"/>
  <c r="C54" i="5"/>
  <c r="B55" i="5"/>
  <c r="B66" i="2"/>
  <c r="I65" i="2" s="1"/>
  <c r="H58" i="11" l="1"/>
  <c r="F58" i="11"/>
  <c r="L58" i="11"/>
  <c r="D58" i="11"/>
  <c r="I58" i="11"/>
  <c r="C58" i="11"/>
  <c r="K58" i="11"/>
  <c r="J58" i="11"/>
  <c r="B59" i="11"/>
  <c r="N58" i="11"/>
  <c r="M58" i="11"/>
  <c r="G58" i="11"/>
  <c r="E58" i="11"/>
  <c r="F59" i="10"/>
  <c r="D59" i="10"/>
  <c r="J59" i="10"/>
  <c r="H59" i="10"/>
  <c r="N59" i="10"/>
  <c r="M59" i="10"/>
  <c r="L59" i="10"/>
  <c r="I59" i="10"/>
  <c r="E59" i="10"/>
  <c r="C59" i="10"/>
  <c r="B60" i="10"/>
  <c r="K59" i="10"/>
  <c r="G59" i="10"/>
  <c r="E56" i="6"/>
  <c r="J56" i="6"/>
  <c r="H56" i="6"/>
  <c r="K56" i="6"/>
  <c r="M56" i="6"/>
  <c r="G56" i="6"/>
  <c r="I56" i="6"/>
  <c r="C56" i="6"/>
  <c r="N56" i="6"/>
  <c r="L56" i="6"/>
  <c r="F56" i="6"/>
  <c r="D56" i="6"/>
  <c r="G65" i="2"/>
  <c r="F65" i="2"/>
  <c r="D65" i="2"/>
  <c r="E65" i="2"/>
  <c r="C65" i="2"/>
  <c r="L65" i="2"/>
  <c r="J65" i="2"/>
  <c r="K65" i="2"/>
  <c r="N65" i="2"/>
  <c r="B57" i="6"/>
  <c r="N55" i="5"/>
  <c r="D55" i="5"/>
  <c r="E55" i="5"/>
  <c r="K55" i="5"/>
  <c r="L55" i="5"/>
  <c r="I55" i="5"/>
  <c r="J55" i="5"/>
  <c r="G55" i="5"/>
  <c r="F55" i="5"/>
  <c r="H55" i="5"/>
  <c r="M55" i="5"/>
  <c r="C55" i="5"/>
  <c r="B56" i="5"/>
  <c r="B67" i="2"/>
  <c r="D66" i="2" s="1"/>
  <c r="G59" i="11" l="1"/>
  <c r="E59" i="11"/>
  <c r="K59" i="11"/>
  <c r="H59" i="11"/>
  <c r="D59" i="11"/>
  <c r="C59" i="11"/>
  <c r="L59" i="11"/>
  <c r="N59" i="11"/>
  <c r="M59" i="11"/>
  <c r="J59" i="11"/>
  <c r="I59" i="11"/>
  <c r="F59" i="11"/>
  <c r="B60" i="11"/>
  <c r="E60" i="10"/>
  <c r="B61" i="10"/>
  <c r="C60" i="10"/>
  <c r="I60" i="10"/>
  <c r="K60" i="10"/>
  <c r="G60" i="10"/>
  <c r="N60" i="10"/>
  <c r="M60" i="10"/>
  <c r="L60" i="10"/>
  <c r="J60" i="10"/>
  <c r="H60" i="10"/>
  <c r="F60" i="10"/>
  <c r="D60" i="10"/>
  <c r="M57" i="6"/>
  <c r="I57" i="6"/>
  <c r="L57" i="6"/>
  <c r="N57" i="6"/>
  <c r="G57" i="6"/>
  <c r="C57" i="6"/>
  <c r="H57" i="6"/>
  <c r="E57" i="6"/>
  <c r="K57" i="6"/>
  <c r="J57" i="6"/>
  <c r="D57" i="6"/>
  <c r="F57" i="6"/>
  <c r="L66" i="2"/>
  <c r="K67" i="2"/>
  <c r="L67" i="2"/>
  <c r="E66" i="2"/>
  <c r="K66" i="2"/>
  <c r="J66" i="2"/>
  <c r="I66" i="2"/>
  <c r="F66" i="2"/>
  <c r="G66" i="2"/>
  <c r="M66" i="2"/>
  <c r="C66" i="2"/>
  <c r="N66" i="2"/>
  <c r="B68" i="2"/>
  <c r="I67" i="2" s="1"/>
  <c r="H66" i="2"/>
  <c r="B58" i="6"/>
  <c r="D56" i="5"/>
  <c r="E56" i="5"/>
  <c r="F56" i="5"/>
  <c r="L56" i="5"/>
  <c r="M56" i="5"/>
  <c r="G56" i="5"/>
  <c r="C56" i="5"/>
  <c r="H56" i="5"/>
  <c r="I56" i="5"/>
  <c r="J56" i="5"/>
  <c r="K56" i="5"/>
  <c r="N56" i="5"/>
  <c r="B57" i="5"/>
  <c r="G60" i="11" l="1"/>
  <c r="F60" i="11"/>
  <c r="D60" i="11"/>
  <c r="J60" i="11"/>
  <c r="L60" i="11"/>
  <c r="I60" i="11"/>
  <c r="H60" i="11"/>
  <c r="B61" i="11"/>
  <c r="K60" i="11"/>
  <c r="E60" i="11"/>
  <c r="M60" i="11"/>
  <c r="C60" i="11"/>
  <c r="N60" i="11"/>
  <c r="D61" i="10"/>
  <c r="N61" i="10"/>
  <c r="H61" i="10"/>
  <c r="M61" i="10"/>
  <c r="F61" i="10"/>
  <c r="E61" i="10"/>
  <c r="C61" i="10"/>
  <c r="K61" i="10"/>
  <c r="J61" i="10"/>
  <c r="G61" i="10"/>
  <c r="I61" i="10"/>
  <c r="B62" i="10"/>
  <c r="L61" i="10"/>
  <c r="I58" i="6"/>
  <c r="E58" i="6"/>
  <c r="J58" i="6"/>
  <c r="C58" i="6"/>
  <c r="G58" i="6"/>
  <c r="H58" i="6"/>
  <c r="L58" i="6"/>
  <c r="N58" i="6"/>
  <c r="K58" i="6"/>
  <c r="M58" i="6"/>
  <c r="D58" i="6"/>
  <c r="F58" i="6"/>
  <c r="J67" i="2"/>
  <c r="N67" i="2"/>
  <c r="E67" i="2"/>
  <c r="H67" i="2"/>
  <c r="M67" i="2"/>
  <c r="D67" i="2"/>
  <c r="G67" i="2"/>
  <c r="B69" i="2"/>
  <c r="D68" i="2" s="1"/>
  <c r="F67" i="2"/>
  <c r="C67" i="2"/>
  <c r="B59" i="6"/>
  <c r="D57" i="5"/>
  <c r="E57" i="5"/>
  <c r="F57" i="5"/>
  <c r="G57" i="5"/>
  <c r="M57" i="5"/>
  <c r="N57" i="5"/>
  <c r="C57" i="5"/>
  <c r="K57" i="5"/>
  <c r="L57" i="5"/>
  <c r="H57" i="5"/>
  <c r="I57" i="5"/>
  <c r="J57" i="5"/>
  <c r="B58" i="5"/>
  <c r="F61" i="11" l="1"/>
  <c r="E61" i="11"/>
  <c r="B62" i="11"/>
  <c r="C61" i="11"/>
  <c r="I61" i="11"/>
  <c r="M61" i="11"/>
  <c r="L61" i="11"/>
  <c r="N61" i="11"/>
  <c r="K61" i="11"/>
  <c r="J61" i="11"/>
  <c r="H61" i="11"/>
  <c r="G61" i="11"/>
  <c r="D61" i="11"/>
  <c r="B63" i="10"/>
  <c r="C62" i="10"/>
  <c r="M62" i="10"/>
  <c r="G62" i="10"/>
  <c r="J62" i="10"/>
  <c r="I62" i="10"/>
  <c r="H62" i="10"/>
  <c r="N62" i="10"/>
  <c r="E62" i="10"/>
  <c r="L62" i="10"/>
  <c r="F62" i="10"/>
  <c r="D62" i="10"/>
  <c r="K62" i="10"/>
  <c r="C68" i="2"/>
  <c r="B70" i="2"/>
  <c r="E69" i="2" s="1"/>
  <c r="H68" i="2"/>
  <c r="N68" i="2"/>
  <c r="N59" i="6"/>
  <c r="H59" i="6"/>
  <c r="L59" i="6"/>
  <c r="G59" i="6"/>
  <c r="C59" i="6"/>
  <c r="D59" i="6"/>
  <c r="M59" i="6"/>
  <c r="I59" i="6"/>
  <c r="E59" i="6"/>
  <c r="K59" i="6"/>
  <c r="F59" i="6"/>
  <c r="J59" i="6"/>
  <c r="F68" i="2"/>
  <c r="E68" i="2"/>
  <c r="M69" i="2"/>
  <c r="F69" i="2"/>
  <c r="K69" i="2"/>
  <c r="L69" i="2"/>
  <c r="D69" i="2"/>
  <c r="H69" i="2"/>
  <c r="G69" i="2"/>
  <c r="G68" i="2"/>
  <c r="L68" i="2"/>
  <c r="J68" i="2"/>
  <c r="M68" i="2"/>
  <c r="K68" i="2"/>
  <c r="I68" i="2"/>
  <c r="B60" i="6"/>
  <c r="E58" i="5"/>
  <c r="F58" i="5"/>
  <c r="G58" i="5"/>
  <c r="H58" i="5"/>
  <c r="N58" i="5"/>
  <c r="I58" i="5"/>
  <c r="J58" i="5"/>
  <c r="K58" i="5"/>
  <c r="C58" i="5"/>
  <c r="L58" i="5"/>
  <c r="M58" i="5"/>
  <c r="D58" i="5"/>
  <c r="B59" i="5"/>
  <c r="E62" i="11" l="1"/>
  <c r="D62" i="11"/>
  <c r="N62" i="11"/>
  <c r="H62" i="11"/>
  <c r="C62" i="11"/>
  <c r="I62" i="11"/>
  <c r="K62" i="11"/>
  <c r="J62" i="11"/>
  <c r="B63" i="11"/>
  <c r="M62" i="11"/>
  <c r="L62" i="11"/>
  <c r="G62" i="11"/>
  <c r="F62" i="11"/>
  <c r="N63" i="10"/>
  <c r="L63" i="10"/>
  <c r="F63" i="10"/>
  <c r="D63" i="10"/>
  <c r="B64" i="10"/>
  <c r="M63" i="10"/>
  <c r="K63" i="10"/>
  <c r="C63" i="10"/>
  <c r="I63" i="10"/>
  <c r="G63" i="10"/>
  <c r="E63" i="10"/>
  <c r="J63" i="10"/>
  <c r="H63" i="10"/>
  <c r="N69" i="2"/>
  <c r="C69" i="2"/>
  <c r="B71" i="2"/>
  <c r="J69" i="2"/>
  <c r="I69" i="2"/>
  <c r="K70" i="2"/>
  <c r="L60" i="6"/>
  <c r="F60" i="6"/>
  <c r="H60" i="6"/>
  <c r="I60" i="6"/>
  <c r="J60" i="6"/>
  <c r="C60" i="6"/>
  <c r="K60" i="6"/>
  <c r="N60" i="6"/>
  <c r="E60" i="6"/>
  <c r="D60" i="6"/>
  <c r="G60" i="6"/>
  <c r="M60" i="6"/>
  <c r="C70" i="2"/>
  <c r="D70" i="2"/>
  <c r="H70" i="2"/>
  <c r="I70" i="2"/>
  <c r="N70" i="2"/>
  <c r="E70" i="2"/>
  <c r="L70" i="2"/>
  <c r="B61" i="6"/>
  <c r="F59" i="5"/>
  <c r="G59" i="5"/>
  <c r="H59" i="5"/>
  <c r="I59" i="5"/>
  <c r="D59" i="5"/>
  <c r="E59" i="5"/>
  <c r="C59" i="5"/>
  <c r="M59" i="5"/>
  <c r="N59" i="5"/>
  <c r="J59" i="5"/>
  <c r="K59" i="5"/>
  <c r="L59" i="5"/>
  <c r="B60" i="5"/>
  <c r="D63" i="11" l="1"/>
  <c r="B64" i="11"/>
  <c r="C63" i="11"/>
  <c r="M63" i="11"/>
  <c r="G63" i="11"/>
  <c r="I63" i="11"/>
  <c r="F63" i="11"/>
  <c r="E63" i="11"/>
  <c r="L63" i="11"/>
  <c r="N63" i="11"/>
  <c r="K63" i="11"/>
  <c r="J63" i="11"/>
  <c r="H63" i="11"/>
  <c r="M64" i="10"/>
  <c r="K64" i="10"/>
  <c r="E64" i="10"/>
  <c r="G64" i="10"/>
  <c r="H64" i="10"/>
  <c r="B65" i="10"/>
  <c r="N64" i="10"/>
  <c r="F64" i="10"/>
  <c r="D64" i="10"/>
  <c r="C64" i="10"/>
  <c r="L64" i="10"/>
  <c r="J64" i="10"/>
  <c r="I64" i="10"/>
  <c r="G70" i="2"/>
  <c r="J70" i="2"/>
  <c r="B72" i="2"/>
  <c r="F70" i="2"/>
  <c r="F71" i="2"/>
  <c r="M70" i="2"/>
  <c r="C71" i="2"/>
  <c r="I61" i="6"/>
  <c r="N61" i="6"/>
  <c r="E61" i="6"/>
  <c r="F61" i="6"/>
  <c r="J61" i="6"/>
  <c r="D61" i="6"/>
  <c r="K61" i="6"/>
  <c r="G61" i="6"/>
  <c r="H61" i="6"/>
  <c r="M61" i="6"/>
  <c r="L61" i="6"/>
  <c r="C61" i="6"/>
  <c r="B62" i="6"/>
  <c r="G60" i="5"/>
  <c r="H60" i="5"/>
  <c r="I60" i="5"/>
  <c r="J60" i="5"/>
  <c r="D60" i="5"/>
  <c r="E60" i="5"/>
  <c r="K60" i="5"/>
  <c r="L60" i="5"/>
  <c r="M60" i="5"/>
  <c r="N60" i="5"/>
  <c r="C60" i="5"/>
  <c r="F60" i="5"/>
  <c r="B61" i="5"/>
  <c r="B65" i="11" l="1"/>
  <c r="C64" i="11"/>
  <c r="N64" i="11"/>
  <c r="L64" i="11"/>
  <c r="F64" i="11"/>
  <c r="M64" i="11"/>
  <c r="J64" i="11"/>
  <c r="I64" i="11"/>
  <c r="D64" i="11"/>
  <c r="K64" i="11"/>
  <c r="H64" i="11"/>
  <c r="G64" i="11"/>
  <c r="E64" i="11"/>
  <c r="L65" i="10"/>
  <c r="J65" i="10"/>
  <c r="D65" i="10"/>
  <c r="I65" i="10"/>
  <c r="F65" i="10"/>
  <c r="E65" i="10"/>
  <c r="C65" i="10"/>
  <c r="M65" i="10"/>
  <c r="K65" i="10"/>
  <c r="G65" i="10"/>
  <c r="B66" i="10"/>
  <c r="N65" i="10"/>
  <c r="H65" i="10"/>
  <c r="G71" i="2"/>
  <c r="E71" i="2"/>
  <c r="J71" i="2"/>
  <c r="L71" i="2"/>
  <c r="H71" i="2"/>
  <c r="K71" i="2"/>
  <c r="D71" i="2"/>
  <c r="B73" i="2"/>
  <c r="I71" i="2"/>
  <c r="M71" i="2"/>
  <c r="N71" i="2"/>
  <c r="L62" i="6"/>
  <c r="H62" i="6"/>
  <c r="G62" i="6"/>
  <c r="C62" i="6"/>
  <c r="N62" i="6"/>
  <c r="J62" i="6"/>
  <c r="I62" i="6"/>
  <c r="D62" i="6"/>
  <c r="M62" i="6"/>
  <c r="E62" i="6"/>
  <c r="K62" i="6"/>
  <c r="F62" i="6"/>
  <c r="B63" i="6"/>
  <c r="H61" i="5"/>
  <c r="I61" i="5"/>
  <c r="J61" i="5"/>
  <c r="K61" i="5"/>
  <c r="E61" i="5"/>
  <c r="F61" i="5"/>
  <c r="G61" i="5"/>
  <c r="D61" i="5"/>
  <c r="C61" i="5"/>
  <c r="L61" i="5"/>
  <c r="M61" i="5"/>
  <c r="N61" i="5"/>
  <c r="B62" i="5"/>
  <c r="N65" i="11" l="1"/>
  <c r="M65" i="11"/>
  <c r="K65" i="11"/>
  <c r="E65" i="11"/>
  <c r="B66" i="11"/>
  <c r="F65" i="11"/>
  <c r="L65" i="11"/>
  <c r="J65" i="11"/>
  <c r="I65" i="11"/>
  <c r="H65" i="11"/>
  <c r="G65" i="11"/>
  <c r="C65" i="11"/>
  <c r="D65" i="11"/>
  <c r="K66" i="10"/>
  <c r="I66" i="10"/>
  <c r="B67" i="10"/>
  <c r="C66" i="10"/>
  <c r="M66" i="10"/>
  <c r="J66" i="10"/>
  <c r="H66" i="10"/>
  <c r="G66" i="10"/>
  <c r="N66" i="10"/>
  <c r="L66" i="10"/>
  <c r="E66" i="10"/>
  <c r="F66" i="10"/>
  <c r="D66" i="10"/>
  <c r="N72" i="2"/>
  <c r="I73" i="2"/>
  <c r="N73" i="2"/>
  <c r="B74" i="2"/>
  <c r="H72" i="2"/>
  <c r="E72" i="2"/>
  <c r="K72" i="2"/>
  <c r="I72" i="2"/>
  <c r="G73" i="2"/>
  <c r="C73" i="2"/>
  <c r="H73" i="2"/>
  <c r="L72" i="2"/>
  <c r="D72" i="2"/>
  <c r="G72" i="2"/>
  <c r="J72" i="2"/>
  <c r="M72" i="2"/>
  <c r="F72" i="2"/>
  <c r="C72" i="2"/>
  <c r="L73" i="2"/>
  <c r="D73" i="2"/>
  <c r="M73" i="2"/>
  <c r="K73" i="2"/>
  <c r="D63" i="6"/>
  <c r="G63" i="6"/>
  <c r="F63" i="6"/>
  <c r="N63" i="6"/>
  <c r="C63" i="6"/>
  <c r="E63" i="6"/>
  <c r="I63" i="6"/>
  <c r="H63" i="6"/>
  <c r="K63" i="6"/>
  <c r="J63" i="6"/>
  <c r="M63" i="6"/>
  <c r="L63" i="6"/>
  <c r="B64" i="6"/>
  <c r="I62" i="5"/>
  <c r="J62" i="5"/>
  <c r="K62" i="5"/>
  <c r="L62" i="5"/>
  <c r="F62" i="5"/>
  <c r="G62" i="5"/>
  <c r="M62" i="5"/>
  <c r="N62" i="5"/>
  <c r="D62" i="5"/>
  <c r="E62" i="5"/>
  <c r="C62" i="5"/>
  <c r="H62" i="5"/>
  <c r="B63" i="5"/>
  <c r="M66" i="11" l="1"/>
  <c r="L66" i="11"/>
  <c r="J66" i="11"/>
  <c r="D66" i="11"/>
  <c r="F66" i="11"/>
  <c r="C66" i="11"/>
  <c r="I66" i="11"/>
  <c r="E66" i="11"/>
  <c r="N66" i="11"/>
  <c r="K66" i="11"/>
  <c r="B67" i="11"/>
  <c r="H66" i="11"/>
  <c r="G66" i="11"/>
  <c r="J67" i="10"/>
  <c r="H67" i="10"/>
  <c r="N67" i="10"/>
  <c r="B68" i="10"/>
  <c r="M67" i="10"/>
  <c r="L67" i="10"/>
  <c r="D67" i="10"/>
  <c r="I67" i="10"/>
  <c r="F67" i="10"/>
  <c r="E67" i="10"/>
  <c r="C67" i="10"/>
  <c r="G67" i="10"/>
  <c r="K67" i="10"/>
  <c r="E73" i="2"/>
  <c r="J73" i="2"/>
  <c r="F73" i="2"/>
  <c r="B75" i="2"/>
  <c r="F64" i="6"/>
  <c r="G64" i="6"/>
  <c r="D64" i="6"/>
  <c r="L64" i="6"/>
  <c r="K64" i="6"/>
  <c r="C64" i="6"/>
  <c r="N64" i="6"/>
  <c r="M64" i="6"/>
  <c r="H64" i="6"/>
  <c r="J64" i="6"/>
  <c r="E64" i="6"/>
  <c r="I64" i="6"/>
  <c r="B65" i="6"/>
  <c r="J63" i="5"/>
  <c r="K63" i="5"/>
  <c r="L63" i="5"/>
  <c r="M63" i="5"/>
  <c r="G63" i="5"/>
  <c r="H63" i="5"/>
  <c r="D63" i="5"/>
  <c r="E63" i="5"/>
  <c r="F63" i="5"/>
  <c r="I63" i="5"/>
  <c r="C63" i="5"/>
  <c r="N63" i="5"/>
  <c r="B64" i="5"/>
  <c r="L67" i="11" l="1"/>
  <c r="K67" i="11"/>
  <c r="I67" i="11"/>
  <c r="B68" i="11"/>
  <c r="C67" i="11"/>
  <c r="J67" i="11"/>
  <c r="G67" i="11"/>
  <c r="F67" i="11"/>
  <c r="N67" i="11"/>
  <c r="M67" i="11"/>
  <c r="H67" i="11"/>
  <c r="E67" i="11"/>
  <c r="D67" i="11"/>
  <c r="I68" i="10"/>
  <c r="G68" i="10"/>
  <c r="M68" i="10"/>
  <c r="C68" i="10"/>
  <c r="H68" i="10"/>
  <c r="N68" i="10"/>
  <c r="B69" i="10"/>
  <c r="K68" i="10"/>
  <c r="J68" i="10"/>
  <c r="F68" i="10"/>
  <c r="E68" i="10"/>
  <c r="D68" i="10"/>
  <c r="L68" i="10"/>
  <c r="M74" i="2"/>
  <c r="B76" i="2"/>
  <c r="J75" i="2" s="1"/>
  <c r="N75" i="2"/>
  <c r="H74" i="2"/>
  <c r="E74" i="2"/>
  <c r="K75" i="2"/>
  <c r="I74" i="2"/>
  <c r="L75" i="2"/>
  <c r="D74" i="2"/>
  <c r="C75" i="2"/>
  <c r="G75" i="2"/>
  <c r="H75" i="2"/>
  <c r="N74" i="2"/>
  <c r="E75" i="2"/>
  <c r="K74" i="2"/>
  <c r="G74" i="2"/>
  <c r="D75" i="2"/>
  <c r="F75" i="2"/>
  <c r="M75" i="2"/>
  <c r="L74" i="2"/>
  <c r="F74" i="2"/>
  <c r="J74" i="2"/>
  <c r="C74" i="2"/>
  <c r="L65" i="6"/>
  <c r="C65" i="6"/>
  <c r="M65" i="6"/>
  <c r="H65" i="6"/>
  <c r="G65" i="6"/>
  <c r="D65" i="6"/>
  <c r="J65" i="6"/>
  <c r="F65" i="6"/>
  <c r="N65" i="6"/>
  <c r="I65" i="6"/>
  <c r="K65" i="6"/>
  <c r="E65" i="6"/>
  <c r="B66" i="6"/>
  <c r="K64" i="5"/>
  <c r="L64" i="5"/>
  <c r="M64" i="5"/>
  <c r="N64" i="5"/>
  <c r="H64" i="5"/>
  <c r="I64" i="5"/>
  <c r="F64" i="5"/>
  <c r="G64" i="5"/>
  <c r="C64" i="5"/>
  <c r="D64" i="5"/>
  <c r="E64" i="5"/>
  <c r="J64" i="5"/>
  <c r="B65" i="5"/>
  <c r="K68" i="11" l="1"/>
  <c r="J68" i="11"/>
  <c r="H68" i="11"/>
  <c r="N68" i="11"/>
  <c r="M68" i="11"/>
  <c r="L68" i="11"/>
  <c r="C68" i="11"/>
  <c r="E68" i="11"/>
  <c r="D68" i="11"/>
  <c r="B69" i="11"/>
  <c r="I68" i="11"/>
  <c r="G68" i="11"/>
  <c r="F68" i="11"/>
  <c r="H69" i="10"/>
  <c r="F69" i="10"/>
  <c r="L69" i="10"/>
  <c r="E69" i="10"/>
  <c r="G69" i="10"/>
  <c r="D69" i="10"/>
  <c r="C69" i="10"/>
  <c r="M69" i="10"/>
  <c r="K69" i="10"/>
  <c r="I69" i="10"/>
  <c r="B70" i="10"/>
  <c r="N69" i="10"/>
  <c r="J69" i="10"/>
  <c r="I75" i="2"/>
  <c r="B77" i="2"/>
  <c r="C76" i="2"/>
  <c r="L76" i="2"/>
  <c r="I76" i="2"/>
  <c r="H76" i="2"/>
  <c r="G76" i="2"/>
  <c r="E76" i="2"/>
  <c r="N76" i="2"/>
  <c r="M76" i="2"/>
  <c r="K76" i="2"/>
  <c r="J76" i="2"/>
  <c r="F76" i="2"/>
  <c r="K66" i="6"/>
  <c r="G66" i="6"/>
  <c r="E66" i="6"/>
  <c r="I66" i="6"/>
  <c r="F66" i="6"/>
  <c r="H66" i="6"/>
  <c r="C66" i="6"/>
  <c r="D66" i="6"/>
  <c r="M66" i="6"/>
  <c r="L66" i="6"/>
  <c r="N66" i="6"/>
  <c r="J66" i="6"/>
  <c r="B67" i="6"/>
  <c r="L65" i="5"/>
  <c r="M65" i="5"/>
  <c r="N65" i="5"/>
  <c r="I65" i="5"/>
  <c r="J65" i="5"/>
  <c r="D65" i="5"/>
  <c r="K65" i="5"/>
  <c r="E65" i="5"/>
  <c r="F65" i="5"/>
  <c r="G65" i="5"/>
  <c r="H65" i="5"/>
  <c r="C65" i="5"/>
  <c r="B66" i="5"/>
  <c r="J69" i="11" l="1"/>
  <c r="I69" i="11"/>
  <c r="G69" i="11"/>
  <c r="M69" i="11"/>
  <c r="C69" i="11"/>
  <c r="F69" i="11"/>
  <c r="B70" i="11"/>
  <c r="N69" i="11"/>
  <c r="L69" i="11"/>
  <c r="K69" i="11"/>
  <c r="E69" i="11"/>
  <c r="D69" i="11"/>
  <c r="H69" i="11"/>
  <c r="G70" i="10"/>
  <c r="E70" i="10"/>
  <c r="K70" i="10"/>
  <c r="I70" i="10"/>
  <c r="L70" i="10"/>
  <c r="J70" i="10"/>
  <c r="H70" i="10"/>
  <c r="B71" i="10"/>
  <c r="D70" i="10"/>
  <c r="C70" i="10"/>
  <c r="M70" i="10"/>
  <c r="F70" i="10"/>
  <c r="N70" i="10"/>
  <c r="D76" i="2"/>
  <c r="B78" i="2"/>
  <c r="H77" i="2"/>
  <c r="G77" i="2"/>
  <c r="L77" i="2"/>
  <c r="M77" i="2"/>
  <c r="K77" i="2"/>
  <c r="D77" i="2"/>
  <c r="N77" i="2"/>
  <c r="F77" i="2"/>
  <c r="J77" i="2"/>
  <c r="C77" i="2"/>
  <c r="I77" i="2"/>
  <c r="I67" i="6"/>
  <c r="G67" i="6"/>
  <c r="M67" i="6"/>
  <c r="F67" i="6"/>
  <c r="H67" i="6"/>
  <c r="L67" i="6"/>
  <c r="K67" i="6"/>
  <c r="D67" i="6"/>
  <c r="N67" i="6"/>
  <c r="E67" i="6"/>
  <c r="C67" i="6"/>
  <c r="J67" i="6"/>
  <c r="B68" i="6"/>
  <c r="M66" i="5"/>
  <c r="N66" i="5"/>
  <c r="D66" i="5"/>
  <c r="J66" i="5"/>
  <c r="K66" i="5"/>
  <c r="H66" i="5"/>
  <c r="I66" i="5"/>
  <c r="C66" i="5"/>
  <c r="E66" i="5"/>
  <c r="F66" i="5"/>
  <c r="G66" i="5"/>
  <c r="L66" i="5"/>
  <c r="B67" i="5"/>
  <c r="I70" i="11" l="1"/>
  <c r="H70" i="11"/>
  <c r="F70" i="11"/>
  <c r="L70" i="11"/>
  <c r="G70" i="11"/>
  <c r="D70" i="11"/>
  <c r="C70" i="11"/>
  <c r="M70" i="11"/>
  <c r="E70" i="11"/>
  <c r="B71" i="11"/>
  <c r="N70" i="11"/>
  <c r="K70" i="11"/>
  <c r="J70" i="11"/>
  <c r="F71" i="10"/>
  <c r="D71" i="10"/>
  <c r="J71" i="10"/>
  <c r="L71" i="10"/>
  <c r="B72" i="10"/>
  <c r="N71" i="10"/>
  <c r="M71" i="10"/>
  <c r="C71" i="10"/>
  <c r="I71" i="10"/>
  <c r="G71" i="10"/>
  <c r="E71" i="10"/>
  <c r="K71" i="10"/>
  <c r="H71" i="10"/>
  <c r="E77" i="2"/>
  <c r="B79" i="2"/>
  <c r="J78" i="2" s="1"/>
  <c r="M78" i="2"/>
  <c r="I78" i="2"/>
  <c r="G78" i="2"/>
  <c r="D78" i="2"/>
  <c r="F78" i="2"/>
  <c r="N78" i="2"/>
  <c r="L78" i="2"/>
  <c r="F68" i="6"/>
  <c r="N68" i="6"/>
  <c r="I68" i="6"/>
  <c r="J68" i="6"/>
  <c r="G68" i="6"/>
  <c r="C68" i="6"/>
  <c r="D68" i="6"/>
  <c r="E68" i="6"/>
  <c r="L68" i="6"/>
  <c r="H68" i="6"/>
  <c r="K68" i="6"/>
  <c r="M68" i="6"/>
  <c r="B69" i="6"/>
  <c r="N67" i="5"/>
  <c r="D67" i="5"/>
  <c r="E67" i="5"/>
  <c r="K67" i="5"/>
  <c r="L67" i="5"/>
  <c r="F67" i="5"/>
  <c r="G67" i="5"/>
  <c r="H67" i="5"/>
  <c r="I67" i="5"/>
  <c r="J67" i="5"/>
  <c r="M67" i="5"/>
  <c r="C67" i="5"/>
  <c r="B68" i="5"/>
  <c r="H71" i="11" l="1"/>
  <c r="G71" i="11"/>
  <c r="E71" i="11"/>
  <c r="K71" i="11"/>
  <c r="M71" i="11"/>
  <c r="J71" i="11"/>
  <c r="I71" i="11"/>
  <c r="B72" i="11"/>
  <c r="N71" i="11"/>
  <c r="L71" i="11"/>
  <c r="F71" i="11"/>
  <c r="D71" i="11"/>
  <c r="C71" i="11"/>
  <c r="E72" i="10"/>
  <c r="B73" i="10"/>
  <c r="C72" i="10"/>
  <c r="I72" i="10"/>
  <c r="N72" i="10"/>
  <c r="H72" i="10"/>
  <c r="M72" i="10"/>
  <c r="L72" i="10"/>
  <c r="K72" i="10"/>
  <c r="J72" i="10"/>
  <c r="G72" i="10"/>
  <c r="F72" i="10"/>
  <c r="D72" i="10"/>
  <c r="C78" i="2"/>
  <c r="B80" i="2"/>
  <c r="I79" i="2"/>
  <c r="D79" i="2"/>
  <c r="J79" i="2"/>
  <c r="G79" i="2"/>
  <c r="E79" i="2"/>
  <c r="M79" i="2"/>
  <c r="F79" i="2"/>
  <c r="N79" i="2"/>
  <c r="H79" i="2"/>
  <c r="C79" i="2"/>
  <c r="K79" i="2"/>
  <c r="L79" i="2"/>
  <c r="H78" i="2"/>
  <c r="K78" i="2"/>
  <c r="E78" i="2"/>
  <c r="E69" i="6"/>
  <c r="I69" i="6"/>
  <c r="F69" i="6"/>
  <c r="J69" i="6"/>
  <c r="D69" i="6"/>
  <c r="G69" i="6"/>
  <c r="N69" i="6"/>
  <c r="L69" i="6"/>
  <c r="C69" i="6"/>
  <c r="K69" i="6"/>
  <c r="M69" i="6"/>
  <c r="H69" i="6"/>
  <c r="B70" i="6"/>
  <c r="D68" i="5"/>
  <c r="E68" i="5"/>
  <c r="F68" i="5"/>
  <c r="L68" i="5"/>
  <c r="M68" i="5"/>
  <c r="C68" i="5"/>
  <c r="J68" i="5"/>
  <c r="K68" i="5"/>
  <c r="H68" i="5"/>
  <c r="G68" i="5"/>
  <c r="I68" i="5"/>
  <c r="N68" i="5"/>
  <c r="B69" i="5"/>
  <c r="G72" i="11" l="1"/>
  <c r="F72" i="11"/>
  <c r="D72" i="11"/>
  <c r="J72" i="11"/>
  <c r="B73" i="11"/>
  <c r="N72" i="11"/>
  <c r="M72" i="11"/>
  <c r="C72" i="11"/>
  <c r="H72" i="11"/>
  <c r="E72" i="11"/>
  <c r="L72" i="11"/>
  <c r="K72" i="11"/>
  <c r="I72" i="11"/>
  <c r="D73" i="10"/>
  <c r="N73" i="10"/>
  <c r="H73" i="10"/>
  <c r="G73" i="10"/>
  <c r="F73" i="10"/>
  <c r="E73" i="10"/>
  <c r="L73" i="10"/>
  <c r="K73" i="10"/>
  <c r="I73" i="10"/>
  <c r="C73" i="10"/>
  <c r="J73" i="10"/>
  <c r="B74" i="10"/>
  <c r="M73" i="10"/>
  <c r="B81" i="2"/>
  <c r="D80" i="2" s="1"/>
  <c r="I80" i="2"/>
  <c r="E80" i="2"/>
  <c r="G80" i="2"/>
  <c r="F80" i="2"/>
  <c r="K80" i="2"/>
  <c r="M80" i="2"/>
  <c r="L80" i="2"/>
  <c r="J80" i="2"/>
  <c r="N80" i="2"/>
  <c r="H80" i="2"/>
  <c r="C80" i="2"/>
  <c r="C70" i="6"/>
  <c r="K70" i="6"/>
  <c r="E70" i="6"/>
  <c r="J70" i="6"/>
  <c r="D70" i="6"/>
  <c r="G70" i="6"/>
  <c r="M70" i="6"/>
  <c r="F70" i="6"/>
  <c r="H70" i="6"/>
  <c r="I70" i="6"/>
  <c r="L70" i="6"/>
  <c r="N70" i="6"/>
  <c r="B71" i="6"/>
  <c r="D69" i="5"/>
  <c r="E69" i="5"/>
  <c r="F69" i="5"/>
  <c r="G69" i="5"/>
  <c r="M69" i="5"/>
  <c r="N69" i="5"/>
  <c r="H69" i="5"/>
  <c r="I69" i="5"/>
  <c r="C69" i="5"/>
  <c r="J69" i="5"/>
  <c r="K69" i="5"/>
  <c r="L69" i="5"/>
  <c r="B70" i="5"/>
  <c r="F73" i="11" l="1"/>
  <c r="E73" i="11"/>
  <c r="B74" i="11"/>
  <c r="C73" i="11"/>
  <c r="I73" i="11"/>
  <c r="D73" i="11"/>
  <c r="J73" i="11"/>
  <c r="N73" i="11"/>
  <c r="M73" i="11"/>
  <c r="G73" i="11"/>
  <c r="L73" i="11"/>
  <c r="K73" i="11"/>
  <c r="H73" i="11"/>
  <c r="B75" i="10"/>
  <c r="C74" i="10"/>
  <c r="M74" i="10"/>
  <c r="G74" i="10"/>
  <c r="E74" i="10"/>
  <c r="K74" i="10"/>
  <c r="J74" i="10"/>
  <c r="I74" i="10"/>
  <c r="N74" i="10"/>
  <c r="F74" i="10"/>
  <c r="D74" i="10"/>
  <c r="L74" i="10"/>
  <c r="H74" i="10"/>
  <c r="B82" i="2"/>
  <c r="D81" i="2"/>
  <c r="I81" i="2"/>
  <c r="F81" i="2"/>
  <c r="H81" i="2"/>
  <c r="L81" i="2"/>
  <c r="C81" i="2"/>
  <c r="G81" i="2"/>
  <c r="M81" i="2"/>
  <c r="J81" i="2"/>
  <c r="N81" i="2"/>
  <c r="N71" i="6"/>
  <c r="M71" i="6"/>
  <c r="K71" i="6"/>
  <c r="G71" i="6"/>
  <c r="F71" i="6"/>
  <c r="L71" i="6"/>
  <c r="E71" i="6"/>
  <c r="C71" i="6"/>
  <c r="H71" i="6"/>
  <c r="I71" i="6"/>
  <c r="D71" i="6"/>
  <c r="J71" i="6"/>
  <c r="B72" i="6"/>
  <c r="E70" i="5"/>
  <c r="F70" i="5"/>
  <c r="G70" i="5"/>
  <c r="H70" i="5"/>
  <c r="N70" i="5"/>
  <c r="C70" i="5"/>
  <c r="D70" i="5"/>
  <c r="L70" i="5"/>
  <c r="M70" i="5"/>
  <c r="I70" i="5"/>
  <c r="J70" i="5"/>
  <c r="K70" i="5"/>
  <c r="B71" i="5"/>
  <c r="E74" i="11" l="1"/>
  <c r="D74" i="11"/>
  <c r="N74" i="11"/>
  <c r="H74" i="11"/>
  <c r="J74" i="11"/>
  <c r="I74" i="11"/>
  <c r="G74" i="11"/>
  <c r="F74" i="11"/>
  <c r="M74" i="11"/>
  <c r="B75" i="11"/>
  <c r="L74" i="11"/>
  <c r="K74" i="11"/>
  <c r="C74" i="11"/>
  <c r="N75" i="10"/>
  <c r="L75" i="10"/>
  <c r="F75" i="10"/>
  <c r="H75" i="10"/>
  <c r="B76" i="10"/>
  <c r="M75" i="10"/>
  <c r="D75" i="10"/>
  <c r="J75" i="10"/>
  <c r="G75" i="10"/>
  <c r="C75" i="10"/>
  <c r="E75" i="10"/>
  <c r="K75" i="10"/>
  <c r="I75" i="10"/>
  <c r="K81" i="2"/>
  <c r="B83" i="2"/>
  <c r="H82" i="2"/>
  <c r="G82" i="2"/>
  <c r="N82" i="2"/>
  <c r="M82" i="2"/>
  <c r="L82" i="2"/>
  <c r="C82" i="2"/>
  <c r="D82" i="2"/>
  <c r="J82" i="2"/>
  <c r="F82" i="2"/>
  <c r="K82" i="2"/>
  <c r="E81" i="2"/>
  <c r="N72" i="6"/>
  <c r="I72" i="6"/>
  <c r="F72" i="6"/>
  <c r="D72" i="6"/>
  <c r="H72" i="6"/>
  <c r="K72" i="6"/>
  <c r="M72" i="6"/>
  <c r="L72" i="6"/>
  <c r="E72" i="6"/>
  <c r="C72" i="6"/>
  <c r="G72" i="6"/>
  <c r="J72" i="6"/>
  <c r="B73" i="6"/>
  <c r="F71" i="5"/>
  <c r="G71" i="5"/>
  <c r="H71" i="5"/>
  <c r="I71" i="5"/>
  <c r="D71" i="5"/>
  <c r="J71" i="5"/>
  <c r="N71" i="5"/>
  <c r="K71" i="5"/>
  <c r="L71" i="5"/>
  <c r="M71" i="5"/>
  <c r="C71" i="5"/>
  <c r="E71" i="5"/>
  <c r="B72" i="5"/>
  <c r="D75" i="11" l="1"/>
  <c r="B76" i="11"/>
  <c r="C75" i="11"/>
  <c r="M75" i="11"/>
  <c r="G75" i="11"/>
  <c r="N75" i="11"/>
  <c r="L75" i="11"/>
  <c r="K75" i="11"/>
  <c r="J75" i="11"/>
  <c r="H75" i="11"/>
  <c r="F75" i="11"/>
  <c r="E75" i="11"/>
  <c r="I75" i="11"/>
  <c r="M76" i="10"/>
  <c r="K76" i="10"/>
  <c r="E76" i="10"/>
  <c r="J76" i="10"/>
  <c r="C76" i="10"/>
  <c r="H76" i="10"/>
  <c r="B77" i="10"/>
  <c r="G76" i="10"/>
  <c r="F76" i="10"/>
  <c r="D76" i="10"/>
  <c r="N76" i="10"/>
  <c r="L76" i="10"/>
  <c r="I76" i="10"/>
  <c r="E82" i="2"/>
  <c r="B84" i="2"/>
  <c r="H83" i="2"/>
  <c r="C83" i="2"/>
  <c r="I83" i="2"/>
  <c r="D83" i="2"/>
  <c r="K83" i="2"/>
  <c r="M83" i="2"/>
  <c r="G83" i="2"/>
  <c r="F83" i="2"/>
  <c r="E83" i="2"/>
  <c r="J83" i="2"/>
  <c r="L83" i="2"/>
  <c r="N83" i="2"/>
  <c r="I82" i="2"/>
  <c r="H73" i="6"/>
  <c r="M73" i="6"/>
  <c r="E73" i="6"/>
  <c r="C73" i="6"/>
  <c r="F73" i="6"/>
  <c r="N73" i="6"/>
  <c r="G73" i="6"/>
  <c r="I73" i="6"/>
  <c r="L73" i="6"/>
  <c r="D73" i="6"/>
  <c r="K73" i="6"/>
  <c r="J73" i="6"/>
  <c r="B74" i="6"/>
  <c r="G72" i="5"/>
  <c r="H72" i="5"/>
  <c r="I72" i="5"/>
  <c r="J72" i="5"/>
  <c r="D72" i="5"/>
  <c r="E72" i="5"/>
  <c r="C72" i="5"/>
  <c r="F72" i="5"/>
  <c r="N72" i="5"/>
  <c r="K72" i="5"/>
  <c r="L72" i="5"/>
  <c r="M72" i="5"/>
  <c r="B73" i="5"/>
  <c r="B77" i="11" l="1"/>
  <c r="C76" i="11"/>
  <c r="N76" i="11"/>
  <c r="L76" i="11"/>
  <c r="F76" i="11"/>
  <c r="G76" i="11"/>
  <c r="M76" i="11"/>
  <c r="K76" i="11"/>
  <c r="J76" i="11"/>
  <c r="I76" i="11"/>
  <c r="H76" i="11"/>
  <c r="E76" i="11"/>
  <c r="D76" i="11"/>
  <c r="L77" i="10"/>
  <c r="J77" i="10"/>
  <c r="D77" i="10"/>
  <c r="N77" i="10"/>
  <c r="G77" i="10"/>
  <c r="F77" i="10"/>
  <c r="E77" i="10"/>
  <c r="M77" i="10"/>
  <c r="K77" i="10"/>
  <c r="H77" i="10"/>
  <c r="C77" i="10"/>
  <c r="B78" i="10"/>
  <c r="I77" i="10"/>
  <c r="B85" i="2"/>
  <c r="N84" i="2"/>
  <c r="G84" i="2"/>
  <c r="M84" i="2"/>
  <c r="L84" i="2"/>
  <c r="I84" i="2"/>
  <c r="H84" i="2"/>
  <c r="K84" i="2"/>
  <c r="J84" i="2"/>
  <c r="C84" i="2"/>
  <c r="F84" i="2"/>
  <c r="H74" i="6"/>
  <c r="I74" i="6"/>
  <c r="N74" i="6"/>
  <c r="M74" i="6"/>
  <c r="D74" i="6"/>
  <c r="E74" i="6"/>
  <c r="C74" i="6"/>
  <c r="K74" i="6"/>
  <c r="F74" i="6"/>
  <c r="L74" i="6"/>
  <c r="G74" i="6"/>
  <c r="J74" i="6"/>
  <c r="B75" i="6"/>
  <c r="H73" i="5"/>
  <c r="I73" i="5"/>
  <c r="J73" i="5"/>
  <c r="K73" i="5"/>
  <c r="E73" i="5"/>
  <c r="F73" i="5"/>
  <c r="L73" i="5"/>
  <c r="M73" i="5"/>
  <c r="N73" i="5"/>
  <c r="D73" i="5"/>
  <c r="G73" i="5"/>
  <c r="C73" i="5"/>
  <c r="B74" i="5"/>
  <c r="N77" i="11" l="1"/>
  <c r="M77" i="11"/>
  <c r="K77" i="11"/>
  <c r="E77" i="11"/>
  <c r="G77" i="11"/>
  <c r="F77" i="11"/>
  <c r="D77" i="11"/>
  <c r="C77" i="11"/>
  <c r="J77" i="11"/>
  <c r="H77" i="11"/>
  <c r="B78" i="11"/>
  <c r="L77" i="11"/>
  <c r="I77" i="11"/>
  <c r="K78" i="10"/>
  <c r="I78" i="10"/>
  <c r="B79" i="10"/>
  <c r="C78" i="10"/>
  <c r="L78" i="10"/>
  <c r="J78" i="10"/>
  <c r="H78" i="10"/>
  <c r="N78" i="10"/>
  <c r="M78" i="10"/>
  <c r="G78" i="10"/>
  <c r="F78" i="10"/>
  <c r="E78" i="10"/>
  <c r="D78" i="10"/>
  <c r="D84" i="2"/>
  <c r="B86" i="2"/>
  <c r="J85" i="2" s="1"/>
  <c r="M85" i="2"/>
  <c r="F85" i="2"/>
  <c r="N85" i="2"/>
  <c r="G85" i="2"/>
  <c r="H85" i="2"/>
  <c r="C85" i="2"/>
  <c r="E85" i="2"/>
  <c r="K85" i="2"/>
  <c r="L85" i="2"/>
  <c r="E84" i="2"/>
  <c r="C75" i="6"/>
  <c r="F75" i="6"/>
  <c r="N75" i="6"/>
  <c r="L75" i="6"/>
  <c r="I75" i="6"/>
  <c r="M75" i="6"/>
  <c r="J75" i="6"/>
  <c r="E75" i="6"/>
  <c r="K75" i="6"/>
  <c r="G75" i="6"/>
  <c r="H75" i="6"/>
  <c r="D75" i="6"/>
  <c r="B76" i="6"/>
  <c r="I74" i="5"/>
  <c r="J74" i="5"/>
  <c r="K74" i="5"/>
  <c r="L74" i="5"/>
  <c r="F74" i="5"/>
  <c r="G74" i="5"/>
  <c r="D74" i="5"/>
  <c r="E74" i="5"/>
  <c r="H74" i="5"/>
  <c r="N74" i="5"/>
  <c r="M74" i="5"/>
  <c r="C74" i="5"/>
  <c r="B75" i="5"/>
  <c r="M78" i="11" l="1"/>
  <c r="L78" i="11"/>
  <c r="J78" i="11"/>
  <c r="D78" i="11"/>
  <c r="K78" i="11"/>
  <c r="I78" i="11"/>
  <c r="H78" i="11"/>
  <c r="G78" i="11"/>
  <c r="B79" i="11"/>
  <c r="N78" i="11"/>
  <c r="F78" i="11"/>
  <c r="E78" i="11"/>
  <c r="C78" i="11"/>
  <c r="J79" i="10"/>
  <c r="H79" i="10"/>
  <c r="N79" i="10"/>
  <c r="D79" i="10"/>
  <c r="B80" i="10"/>
  <c r="M79" i="10"/>
  <c r="E79" i="10"/>
  <c r="K79" i="10"/>
  <c r="G79" i="10"/>
  <c r="C79" i="10"/>
  <c r="F79" i="10"/>
  <c r="I79" i="10"/>
  <c r="L79" i="10"/>
  <c r="I85" i="2"/>
  <c r="B87" i="2"/>
  <c r="F86" i="2" s="1"/>
  <c r="C86" i="2"/>
  <c r="K86" i="2"/>
  <c r="E86" i="2"/>
  <c r="D86" i="2"/>
  <c r="J86" i="2"/>
  <c r="N86" i="2"/>
  <c r="L86" i="2"/>
  <c r="I86" i="2"/>
  <c r="D85" i="2"/>
  <c r="K76" i="6"/>
  <c r="G76" i="6"/>
  <c r="C76" i="6"/>
  <c r="I76" i="6"/>
  <c r="J76" i="6"/>
  <c r="F76" i="6"/>
  <c r="M76" i="6"/>
  <c r="H76" i="6"/>
  <c r="N76" i="6"/>
  <c r="L76" i="6"/>
  <c r="D76" i="6"/>
  <c r="E76" i="6"/>
  <c r="B77" i="6"/>
  <c r="J75" i="5"/>
  <c r="K75" i="5"/>
  <c r="L75" i="5"/>
  <c r="M75" i="5"/>
  <c r="G75" i="5"/>
  <c r="H75" i="5"/>
  <c r="N75" i="5"/>
  <c r="E75" i="5"/>
  <c r="F75" i="5"/>
  <c r="D75" i="5"/>
  <c r="I75" i="5"/>
  <c r="C75" i="5"/>
  <c r="B76" i="5"/>
  <c r="L79" i="11" l="1"/>
  <c r="K79" i="11"/>
  <c r="I79" i="11"/>
  <c r="B80" i="11"/>
  <c r="C79" i="11"/>
  <c r="N79" i="11"/>
  <c r="M79" i="11"/>
  <c r="D79" i="11"/>
  <c r="H79" i="11"/>
  <c r="G79" i="11"/>
  <c r="F79" i="11"/>
  <c r="E79" i="11"/>
  <c r="J79" i="11"/>
  <c r="I80" i="10"/>
  <c r="G80" i="10"/>
  <c r="M80" i="10"/>
  <c r="F80" i="10"/>
  <c r="C80" i="10"/>
  <c r="J80" i="10"/>
  <c r="B81" i="10"/>
  <c r="L80" i="10"/>
  <c r="K80" i="10"/>
  <c r="H80" i="10"/>
  <c r="E80" i="10"/>
  <c r="D80" i="10"/>
  <c r="N80" i="10"/>
  <c r="M86" i="2"/>
  <c r="B88" i="2"/>
  <c r="H87" i="2"/>
  <c r="I87" i="2"/>
  <c r="G87" i="2"/>
  <c r="D87" i="2"/>
  <c r="C87" i="2"/>
  <c r="K87" i="2"/>
  <c r="M87" i="2"/>
  <c r="L87" i="2"/>
  <c r="E87" i="2"/>
  <c r="J87" i="2"/>
  <c r="F87" i="2"/>
  <c r="N87" i="2"/>
  <c r="H86" i="2"/>
  <c r="G86" i="2"/>
  <c r="K77" i="6"/>
  <c r="D77" i="6"/>
  <c r="F77" i="6"/>
  <c r="J77" i="6"/>
  <c r="M77" i="6"/>
  <c r="I77" i="6"/>
  <c r="L77" i="6"/>
  <c r="N77" i="6"/>
  <c r="G77" i="6"/>
  <c r="E77" i="6"/>
  <c r="C77" i="6"/>
  <c r="H77" i="6"/>
  <c r="B78" i="6"/>
  <c r="K76" i="5"/>
  <c r="L76" i="5"/>
  <c r="M76" i="5"/>
  <c r="N76" i="5"/>
  <c r="H76" i="5"/>
  <c r="I76" i="5"/>
  <c r="J76" i="5"/>
  <c r="D76" i="5"/>
  <c r="G76" i="5"/>
  <c r="E76" i="5"/>
  <c r="F76" i="5"/>
  <c r="C76" i="5"/>
  <c r="B77" i="5"/>
  <c r="K80" i="11" l="1"/>
  <c r="J80" i="11"/>
  <c r="H80" i="11"/>
  <c r="N80" i="11"/>
  <c r="D80" i="11"/>
  <c r="C80" i="11"/>
  <c r="G80" i="11"/>
  <c r="B81" i="11"/>
  <c r="F80" i="11"/>
  <c r="E80" i="11"/>
  <c r="M80" i="11"/>
  <c r="L80" i="11"/>
  <c r="I80" i="11"/>
  <c r="H81" i="10"/>
  <c r="F81" i="10"/>
  <c r="L81" i="10"/>
  <c r="J81" i="10"/>
  <c r="G81" i="10"/>
  <c r="E81" i="10"/>
  <c r="D81" i="10"/>
  <c r="N81" i="10"/>
  <c r="M81" i="10"/>
  <c r="I81" i="10"/>
  <c r="C81" i="10"/>
  <c r="B82" i="10"/>
  <c r="K81" i="10"/>
  <c r="B89" i="2"/>
  <c r="C88" i="2"/>
  <c r="G88" i="2"/>
  <c r="L88" i="2"/>
  <c r="J88" i="2"/>
  <c r="H88" i="2"/>
  <c r="D88" i="2"/>
  <c r="I88" i="2"/>
  <c r="K88" i="2"/>
  <c r="N88" i="2"/>
  <c r="F88" i="2"/>
  <c r="E88" i="2"/>
  <c r="L78" i="6"/>
  <c r="J78" i="6"/>
  <c r="N78" i="6"/>
  <c r="G78" i="6"/>
  <c r="I78" i="6"/>
  <c r="E78" i="6"/>
  <c r="C78" i="6"/>
  <c r="D78" i="6"/>
  <c r="F78" i="6"/>
  <c r="K78" i="6"/>
  <c r="M78" i="6"/>
  <c r="H78" i="6"/>
  <c r="B79" i="6"/>
  <c r="L77" i="5"/>
  <c r="M77" i="5"/>
  <c r="N77" i="5"/>
  <c r="I77" i="5"/>
  <c r="J77" i="5"/>
  <c r="G77" i="5"/>
  <c r="C77" i="5"/>
  <c r="H77" i="5"/>
  <c r="D77" i="5"/>
  <c r="E77" i="5"/>
  <c r="F77" i="5"/>
  <c r="K77" i="5"/>
  <c r="B78" i="5"/>
  <c r="J81" i="11" l="1"/>
  <c r="I81" i="11"/>
  <c r="G81" i="11"/>
  <c r="M81" i="11"/>
  <c r="H81" i="11"/>
  <c r="F81" i="11"/>
  <c r="E81" i="11"/>
  <c r="D81" i="11"/>
  <c r="N81" i="11"/>
  <c r="B82" i="11"/>
  <c r="L81" i="11"/>
  <c r="K81" i="11"/>
  <c r="C81" i="11"/>
  <c r="G82" i="10"/>
  <c r="E82" i="10"/>
  <c r="K82" i="10"/>
  <c r="M82" i="10"/>
  <c r="L82" i="10"/>
  <c r="J82" i="10"/>
  <c r="I82" i="10"/>
  <c r="F82" i="10"/>
  <c r="D82" i="10"/>
  <c r="C82" i="10"/>
  <c r="B83" i="10"/>
  <c r="N82" i="10"/>
  <c r="H82" i="10"/>
  <c r="M88" i="2"/>
  <c r="B90" i="2"/>
  <c r="J89" i="2"/>
  <c r="N89" i="2"/>
  <c r="I89" i="2"/>
  <c r="H89" i="2"/>
  <c r="K89" i="2"/>
  <c r="M89" i="2"/>
  <c r="F89" i="2"/>
  <c r="E89" i="2"/>
  <c r="D89" i="2"/>
  <c r="C89" i="2"/>
  <c r="L89" i="2"/>
  <c r="D79" i="6"/>
  <c r="I79" i="6"/>
  <c r="G79" i="6"/>
  <c r="F79" i="6"/>
  <c r="L79" i="6"/>
  <c r="M79" i="6"/>
  <c r="K79" i="6"/>
  <c r="H79" i="6"/>
  <c r="C79" i="6"/>
  <c r="E79" i="6"/>
  <c r="N79" i="6"/>
  <c r="J79" i="6"/>
  <c r="B80" i="6"/>
  <c r="M78" i="5"/>
  <c r="N78" i="5"/>
  <c r="D78" i="5"/>
  <c r="J78" i="5"/>
  <c r="K78" i="5"/>
  <c r="E78" i="5"/>
  <c r="F78" i="5"/>
  <c r="G78" i="5"/>
  <c r="L78" i="5"/>
  <c r="H78" i="5"/>
  <c r="I78" i="5"/>
  <c r="C78" i="5"/>
  <c r="B79" i="5"/>
  <c r="I82" i="11" l="1"/>
  <c r="H82" i="11"/>
  <c r="G82" i="11"/>
  <c r="F82" i="11"/>
  <c r="L82" i="11"/>
  <c r="B83" i="11"/>
  <c r="N82" i="11"/>
  <c r="M82" i="11"/>
  <c r="K82" i="11"/>
  <c r="C82" i="11"/>
  <c r="J82" i="11"/>
  <c r="E82" i="11"/>
  <c r="D82" i="11"/>
  <c r="F83" i="10"/>
  <c r="D83" i="10"/>
  <c r="J83" i="10"/>
  <c r="B84" i="10"/>
  <c r="N83" i="10"/>
  <c r="M83" i="10"/>
  <c r="E83" i="10"/>
  <c r="K83" i="10"/>
  <c r="H83" i="10"/>
  <c r="C83" i="10"/>
  <c r="G83" i="10"/>
  <c r="L83" i="10"/>
  <c r="I83" i="10"/>
  <c r="G89" i="2"/>
  <c r="B91" i="2"/>
  <c r="C90" i="2" s="1"/>
  <c r="D90" i="2"/>
  <c r="I90" i="2"/>
  <c r="I80" i="6"/>
  <c r="E80" i="6"/>
  <c r="H80" i="6"/>
  <c r="D80" i="6"/>
  <c r="C80" i="6"/>
  <c r="L80" i="6"/>
  <c r="J80" i="6"/>
  <c r="K80" i="6"/>
  <c r="F80" i="6"/>
  <c r="G80" i="6"/>
  <c r="N80" i="6"/>
  <c r="M80" i="6"/>
  <c r="B81" i="6"/>
  <c r="N79" i="5"/>
  <c r="D79" i="5"/>
  <c r="E79" i="5"/>
  <c r="K79" i="5"/>
  <c r="L79" i="5"/>
  <c r="I79" i="5"/>
  <c r="J79" i="5"/>
  <c r="F79" i="5"/>
  <c r="G79" i="5"/>
  <c r="H79" i="5"/>
  <c r="M79" i="5"/>
  <c r="C79" i="5"/>
  <c r="B80" i="5"/>
  <c r="H83" i="11" l="1"/>
  <c r="G83" i="11"/>
  <c r="F83" i="11"/>
  <c r="E83" i="11"/>
  <c r="K83" i="11"/>
  <c r="I83" i="11"/>
  <c r="B84" i="11"/>
  <c r="N83" i="11"/>
  <c r="M83" i="11"/>
  <c r="L83" i="11"/>
  <c r="J83" i="11"/>
  <c r="D83" i="11"/>
  <c r="C83" i="11"/>
  <c r="E84" i="10"/>
  <c r="B85" i="10"/>
  <c r="C84" i="10"/>
  <c r="I84" i="10"/>
  <c r="D84" i="10"/>
  <c r="J84" i="10"/>
  <c r="N84" i="10"/>
  <c r="M84" i="10"/>
  <c r="L84" i="10"/>
  <c r="K84" i="10"/>
  <c r="H84" i="10"/>
  <c r="G84" i="10"/>
  <c r="F84" i="10"/>
  <c r="E90" i="2"/>
  <c r="N90" i="2"/>
  <c r="F90" i="2"/>
  <c r="B92" i="2"/>
  <c r="D91" i="2"/>
  <c r="E91" i="2"/>
  <c r="J91" i="2"/>
  <c r="L91" i="2"/>
  <c r="M91" i="2"/>
  <c r="I91" i="2"/>
  <c r="K91" i="2"/>
  <c r="F91" i="2"/>
  <c r="N91" i="2"/>
  <c r="C91" i="2"/>
  <c r="H91" i="2"/>
  <c r="K90" i="2"/>
  <c r="M90" i="2"/>
  <c r="G90" i="2"/>
  <c r="L90" i="2"/>
  <c r="J90" i="2"/>
  <c r="H90" i="2"/>
  <c r="L81" i="6"/>
  <c r="K81" i="6"/>
  <c r="D81" i="6"/>
  <c r="N81" i="6"/>
  <c r="E81" i="6"/>
  <c r="F81" i="6"/>
  <c r="C81" i="6"/>
  <c r="I81" i="6"/>
  <c r="J81" i="6"/>
  <c r="H81" i="6"/>
  <c r="G81" i="6"/>
  <c r="M81" i="6"/>
  <c r="B82" i="6"/>
  <c r="D80" i="5"/>
  <c r="E80" i="5"/>
  <c r="F80" i="5"/>
  <c r="L80" i="5"/>
  <c r="M80" i="5"/>
  <c r="G80" i="5"/>
  <c r="C80" i="5"/>
  <c r="H80" i="5"/>
  <c r="I80" i="5"/>
  <c r="J80" i="5"/>
  <c r="K80" i="5"/>
  <c r="N80" i="5"/>
  <c r="B81" i="5"/>
  <c r="G84" i="11" l="1"/>
  <c r="F84" i="11"/>
  <c r="E84" i="11"/>
  <c r="D84" i="11"/>
  <c r="J84" i="11"/>
  <c r="K84" i="11"/>
  <c r="I84" i="11"/>
  <c r="H84" i="11"/>
  <c r="C84" i="11"/>
  <c r="N84" i="11"/>
  <c r="M84" i="11"/>
  <c r="L84" i="11"/>
  <c r="B85" i="11"/>
  <c r="D85" i="10"/>
  <c r="N85" i="10"/>
  <c r="H85" i="10"/>
  <c r="F85" i="10"/>
  <c r="I85" i="10"/>
  <c r="G85" i="10"/>
  <c r="E85" i="10"/>
  <c r="M85" i="10"/>
  <c r="L85" i="10"/>
  <c r="J85" i="10"/>
  <c r="C85" i="10"/>
  <c r="K85" i="10"/>
  <c r="B86" i="10"/>
  <c r="H92" i="2"/>
  <c r="B93" i="2"/>
  <c r="D92" i="2"/>
  <c r="L92" i="2"/>
  <c r="N92" i="2"/>
  <c r="M92" i="2"/>
  <c r="F92" i="2"/>
  <c r="G92" i="2"/>
  <c r="K92" i="2"/>
  <c r="C92" i="2"/>
  <c r="G91" i="2"/>
  <c r="C82" i="6"/>
  <c r="I82" i="6"/>
  <c r="L82" i="6"/>
  <c r="K82" i="6"/>
  <c r="F82" i="6"/>
  <c r="D82" i="6"/>
  <c r="E82" i="6"/>
  <c r="M82" i="6"/>
  <c r="J82" i="6"/>
  <c r="G82" i="6"/>
  <c r="N82" i="6"/>
  <c r="H82" i="6"/>
  <c r="B83" i="6"/>
  <c r="D81" i="5"/>
  <c r="E81" i="5"/>
  <c r="F81" i="5"/>
  <c r="G81" i="5"/>
  <c r="M81" i="5"/>
  <c r="N81" i="5"/>
  <c r="C81" i="5"/>
  <c r="K81" i="5"/>
  <c r="L81" i="5"/>
  <c r="H81" i="5"/>
  <c r="I81" i="5"/>
  <c r="J81" i="5"/>
  <c r="B82" i="5"/>
  <c r="F85" i="11" l="1"/>
  <c r="E85" i="11"/>
  <c r="D85" i="11"/>
  <c r="B86" i="11"/>
  <c r="C85" i="11"/>
  <c r="I85" i="11"/>
  <c r="N85" i="11"/>
  <c r="M85" i="11"/>
  <c r="L85" i="11"/>
  <c r="H85" i="11"/>
  <c r="G85" i="11"/>
  <c r="K85" i="11"/>
  <c r="J85" i="11"/>
  <c r="B87" i="10"/>
  <c r="C86" i="10"/>
  <c r="M86" i="10"/>
  <c r="G86" i="10"/>
  <c r="I86" i="10"/>
  <c r="L86" i="10"/>
  <c r="K86" i="10"/>
  <c r="J86" i="10"/>
  <c r="N86" i="10"/>
  <c r="H86" i="10"/>
  <c r="E86" i="10"/>
  <c r="D86" i="10"/>
  <c r="F86" i="10"/>
  <c r="I92" i="2"/>
  <c r="B94" i="2"/>
  <c r="I93" i="2"/>
  <c r="M93" i="2"/>
  <c r="L93" i="2"/>
  <c r="D93" i="2"/>
  <c r="E93" i="2"/>
  <c r="K93" i="2"/>
  <c r="N93" i="2"/>
  <c r="C93" i="2"/>
  <c r="J93" i="2"/>
  <c r="H93" i="2"/>
  <c r="G93" i="2"/>
  <c r="E92" i="2"/>
  <c r="J92" i="2"/>
  <c r="E83" i="6"/>
  <c r="K83" i="6"/>
  <c r="I83" i="6"/>
  <c r="D83" i="6"/>
  <c r="J83" i="6"/>
  <c r="C83" i="6"/>
  <c r="F83" i="6"/>
  <c r="M83" i="6"/>
  <c r="H83" i="6"/>
  <c r="L83" i="6"/>
  <c r="N83" i="6"/>
  <c r="G83" i="6"/>
  <c r="B84" i="6"/>
  <c r="E82" i="5"/>
  <c r="F82" i="5"/>
  <c r="G82" i="5"/>
  <c r="H82" i="5"/>
  <c r="N82" i="5"/>
  <c r="I82" i="5"/>
  <c r="J82" i="5"/>
  <c r="K82" i="5"/>
  <c r="C82" i="5"/>
  <c r="M82" i="5"/>
  <c r="L82" i="5"/>
  <c r="D82" i="5"/>
  <c r="B83" i="5"/>
  <c r="E86" i="11" l="1"/>
  <c r="D86" i="11"/>
  <c r="B87" i="11"/>
  <c r="C86" i="11"/>
  <c r="N86" i="11"/>
  <c r="H86" i="11"/>
  <c r="F86" i="11"/>
  <c r="J86" i="11"/>
  <c r="M86" i="11"/>
  <c r="L86" i="11"/>
  <c r="K86" i="11"/>
  <c r="I86" i="11"/>
  <c r="G86" i="11"/>
  <c r="N87" i="10"/>
  <c r="L87" i="10"/>
  <c r="F87" i="10"/>
  <c r="K87" i="10"/>
  <c r="B88" i="10"/>
  <c r="E87" i="10"/>
  <c r="J87" i="10"/>
  <c r="H87" i="10"/>
  <c r="D87" i="10"/>
  <c r="G87" i="10"/>
  <c r="M87" i="10"/>
  <c r="I87" i="10"/>
  <c r="C87" i="10"/>
  <c r="F93" i="2"/>
  <c r="B95" i="2"/>
  <c r="D94" i="2" s="1"/>
  <c r="H94" i="2"/>
  <c r="N94" i="2"/>
  <c r="M94" i="2"/>
  <c r="C94" i="2"/>
  <c r="I94" i="2"/>
  <c r="J94" i="2"/>
  <c r="E94" i="2"/>
  <c r="K94" i="2"/>
  <c r="L94" i="2"/>
  <c r="F84" i="6"/>
  <c r="K84" i="6"/>
  <c r="H84" i="6"/>
  <c r="G84" i="6"/>
  <c r="E84" i="6"/>
  <c r="I84" i="6"/>
  <c r="J84" i="6"/>
  <c r="D84" i="6"/>
  <c r="C84" i="6"/>
  <c r="L84" i="6"/>
  <c r="N84" i="6"/>
  <c r="M84" i="6"/>
  <c r="B85" i="6"/>
  <c r="F83" i="5"/>
  <c r="G83" i="5"/>
  <c r="H83" i="5"/>
  <c r="I83" i="5"/>
  <c r="D83" i="5"/>
  <c r="E83" i="5"/>
  <c r="C83" i="5"/>
  <c r="M83" i="5"/>
  <c r="N83" i="5"/>
  <c r="J83" i="5"/>
  <c r="K83" i="5"/>
  <c r="L83" i="5"/>
  <c r="B84" i="5"/>
  <c r="D87" i="11" l="1"/>
  <c r="B88" i="11"/>
  <c r="C87" i="11"/>
  <c r="N87" i="11"/>
  <c r="M87" i="11"/>
  <c r="G87" i="11"/>
  <c r="K87" i="11"/>
  <c r="J87" i="11"/>
  <c r="I87" i="11"/>
  <c r="H87" i="11"/>
  <c r="F87" i="11"/>
  <c r="E87" i="11"/>
  <c r="L87" i="11"/>
  <c r="M88" i="10"/>
  <c r="K88" i="10"/>
  <c r="E88" i="10"/>
  <c r="B89" i="10"/>
  <c r="D88" i="10"/>
  <c r="C88" i="10"/>
  <c r="I88" i="10"/>
  <c r="H88" i="10"/>
  <c r="G88" i="10"/>
  <c r="F88" i="10"/>
  <c r="N88" i="10"/>
  <c r="L88" i="10"/>
  <c r="J88" i="10"/>
  <c r="F94" i="2"/>
  <c r="B96" i="2"/>
  <c r="C95" i="2"/>
  <c r="I95" i="2"/>
  <c r="J95" i="2"/>
  <c r="L95" i="2"/>
  <c r="F95" i="2"/>
  <c r="G95" i="2"/>
  <c r="K95" i="2"/>
  <c r="N95" i="2"/>
  <c r="M95" i="2"/>
  <c r="D95" i="2"/>
  <c r="E95" i="2"/>
  <c r="H95" i="2"/>
  <c r="G94" i="2"/>
  <c r="H85" i="6"/>
  <c r="J85" i="6"/>
  <c r="N85" i="6"/>
  <c r="I85" i="6"/>
  <c r="D85" i="6"/>
  <c r="E85" i="6"/>
  <c r="L85" i="6"/>
  <c r="G85" i="6"/>
  <c r="C85" i="6"/>
  <c r="F85" i="6"/>
  <c r="M85" i="6"/>
  <c r="K85" i="6"/>
  <c r="B86" i="6"/>
  <c r="G84" i="5"/>
  <c r="H84" i="5"/>
  <c r="I84" i="5"/>
  <c r="J84" i="5"/>
  <c r="D84" i="5"/>
  <c r="E84" i="5"/>
  <c r="K84" i="5"/>
  <c r="L84" i="5"/>
  <c r="M84" i="5"/>
  <c r="C84" i="5"/>
  <c r="N84" i="5"/>
  <c r="F84" i="5"/>
  <c r="B85" i="5"/>
  <c r="B89" i="11" l="1"/>
  <c r="C88" i="11"/>
  <c r="N88" i="11"/>
  <c r="M88" i="11"/>
  <c r="L88" i="11"/>
  <c r="F88" i="11"/>
  <c r="E88" i="11"/>
  <c r="K88" i="11"/>
  <c r="G88" i="11"/>
  <c r="D88" i="11"/>
  <c r="J88" i="11"/>
  <c r="I88" i="11"/>
  <c r="H88" i="11"/>
  <c r="L89" i="10"/>
  <c r="J89" i="10"/>
  <c r="D89" i="10"/>
  <c r="H89" i="10"/>
  <c r="G89" i="10"/>
  <c r="F89" i="10"/>
  <c r="N89" i="10"/>
  <c r="M89" i="10"/>
  <c r="I89" i="10"/>
  <c r="E89" i="10"/>
  <c r="C89" i="10"/>
  <c r="B90" i="10"/>
  <c r="K89" i="10"/>
  <c r="B97" i="2"/>
  <c r="H96" i="2" s="1"/>
  <c r="M96" i="2"/>
  <c r="C96" i="2"/>
  <c r="E96" i="2"/>
  <c r="J96" i="2"/>
  <c r="N96" i="2"/>
  <c r="F96" i="2"/>
  <c r="L96" i="2"/>
  <c r="G96" i="2"/>
  <c r="D96" i="2"/>
  <c r="I96" i="2"/>
  <c r="D86" i="6"/>
  <c r="H86" i="6"/>
  <c r="E86" i="6"/>
  <c r="N86" i="6"/>
  <c r="C86" i="6"/>
  <c r="L86" i="6"/>
  <c r="M86" i="6"/>
  <c r="I86" i="6"/>
  <c r="J86" i="6"/>
  <c r="F86" i="6"/>
  <c r="K86" i="6"/>
  <c r="G86" i="6"/>
  <c r="B87" i="6"/>
  <c r="H85" i="5"/>
  <c r="I85" i="5"/>
  <c r="J85" i="5"/>
  <c r="K85" i="5"/>
  <c r="E85" i="5"/>
  <c r="F85" i="5"/>
  <c r="D85" i="5"/>
  <c r="G85" i="5"/>
  <c r="L85" i="5"/>
  <c r="M85" i="5"/>
  <c r="N85" i="5"/>
  <c r="C85" i="5"/>
  <c r="B86" i="5"/>
  <c r="N89" i="11" l="1"/>
  <c r="M89" i="11"/>
  <c r="L89" i="11"/>
  <c r="K89" i="11"/>
  <c r="E89" i="11"/>
  <c r="G89" i="11"/>
  <c r="F89" i="11"/>
  <c r="D89" i="11"/>
  <c r="C89" i="11"/>
  <c r="J89" i="11"/>
  <c r="B90" i="11"/>
  <c r="I89" i="11"/>
  <c r="H89" i="11"/>
  <c r="K90" i="10"/>
  <c r="I90" i="10"/>
  <c r="B91" i="10"/>
  <c r="C90" i="10"/>
  <c r="E90" i="10"/>
  <c r="M90" i="10"/>
  <c r="L90" i="10"/>
  <c r="J90" i="10"/>
  <c r="N90" i="10"/>
  <c r="G90" i="10"/>
  <c r="F90" i="10"/>
  <c r="D90" i="10"/>
  <c r="H90" i="10"/>
  <c r="K96" i="2"/>
  <c r="B98" i="2"/>
  <c r="M97" i="2" s="1"/>
  <c r="N97" i="2"/>
  <c r="G97" i="2"/>
  <c r="D97" i="2"/>
  <c r="E97" i="2"/>
  <c r="K97" i="2"/>
  <c r="L97" i="2"/>
  <c r="C97" i="2"/>
  <c r="H97" i="2"/>
  <c r="J87" i="6"/>
  <c r="C87" i="6"/>
  <c r="M87" i="6"/>
  <c r="F87" i="6"/>
  <c r="L87" i="6"/>
  <c r="H87" i="6"/>
  <c r="N87" i="6"/>
  <c r="E87" i="6"/>
  <c r="I87" i="6"/>
  <c r="D87" i="6"/>
  <c r="K87" i="6"/>
  <c r="G87" i="6"/>
  <c r="B88" i="6"/>
  <c r="I86" i="5"/>
  <c r="J86" i="5"/>
  <c r="K86" i="5"/>
  <c r="L86" i="5"/>
  <c r="F86" i="5"/>
  <c r="G86" i="5"/>
  <c r="M86" i="5"/>
  <c r="N86" i="5"/>
  <c r="D86" i="5"/>
  <c r="E86" i="5"/>
  <c r="H86" i="5"/>
  <c r="C86" i="5"/>
  <c r="B87" i="5"/>
  <c r="M90" i="11" l="1"/>
  <c r="L90" i="11"/>
  <c r="K90" i="11"/>
  <c r="J90" i="11"/>
  <c r="D90" i="11"/>
  <c r="B91" i="11"/>
  <c r="N90" i="11"/>
  <c r="I90" i="11"/>
  <c r="H90" i="11"/>
  <c r="E90" i="11"/>
  <c r="C90" i="11"/>
  <c r="G90" i="11"/>
  <c r="F90" i="11"/>
  <c r="J91" i="10"/>
  <c r="H91" i="10"/>
  <c r="N91" i="10"/>
  <c r="G91" i="10"/>
  <c r="B92" i="10"/>
  <c r="E91" i="10"/>
  <c r="L91" i="10"/>
  <c r="I91" i="10"/>
  <c r="D91" i="10"/>
  <c r="F91" i="10"/>
  <c r="K91" i="10"/>
  <c r="C91" i="10"/>
  <c r="M91" i="10"/>
  <c r="F97" i="2"/>
  <c r="B99" i="2"/>
  <c r="G98" i="2"/>
  <c r="L98" i="2"/>
  <c r="K98" i="2"/>
  <c r="J98" i="2"/>
  <c r="C98" i="2"/>
  <c r="H98" i="2"/>
  <c r="D98" i="2"/>
  <c r="M98" i="2"/>
  <c r="I98" i="2"/>
  <c r="N98" i="2"/>
  <c r="E98" i="2"/>
  <c r="F98" i="2"/>
  <c r="J97" i="2"/>
  <c r="I97" i="2"/>
  <c r="F88" i="6"/>
  <c r="C88" i="6"/>
  <c r="J88" i="6"/>
  <c r="E88" i="6"/>
  <c r="H88" i="6"/>
  <c r="I88" i="6"/>
  <c r="G88" i="6"/>
  <c r="D88" i="6"/>
  <c r="K88" i="6"/>
  <c r="M88" i="6"/>
  <c r="N88" i="6"/>
  <c r="L88" i="6"/>
  <c r="B89" i="6"/>
  <c r="J87" i="5"/>
  <c r="K87" i="5"/>
  <c r="L87" i="5"/>
  <c r="M87" i="5"/>
  <c r="G87" i="5"/>
  <c r="H87" i="5"/>
  <c r="D87" i="5"/>
  <c r="E87" i="5"/>
  <c r="F87" i="5"/>
  <c r="C87" i="5"/>
  <c r="I87" i="5"/>
  <c r="N87" i="5"/>
  <c r="B88" i="5"/>
  <c r="L91" i="11" l="1"/>
  <c r="K91" i="11"/>
  <c r="J91" i="11"/>
  <c r="I91" i="11"/>
  <c r="B92" i="11"/>
  <c r="C91" i="11"/>
  <c r="F91" i="11"/>
  <c r="N91" i="11"/>
  <c r="M91" i="11"/>
  <c r="D91" i="11"/>
  <c r="H91" i="11"/>
  <c r="E91" i="11"/>
  <c r="G91" i="11"/>
  <c r="I92" i="10"/>
  <c r="G92" i="10"/>
  <c r="M92" i="10"/>
  <c r="K92" i="10"/>
  <c r="D92" i="10"/>
  <c r="C92" i="10"/>
  <c r="J92" i="10"/>
  <c r="N92" i="10"/>
  <c r="L92" i="10"/>
  <c r="H92" i="10"/>
  <c r="F92" i="10"/>
  <c r="E92" i="10"/>
  <c r="B93" i="10"/>
  <c r="B100" i="2"/>
  <c r="N99" i="2"/>
  <c r="J99" i="2"/>
  <c r="C99" i="2"/>
  <c r="L99" i="2"/>
  <c r="M99" i="2"/>
  <c r="G99" i="2"/>
  <c r="D99" i="2"/>
  <c r="K99" i="2"/>
  <c r="F99" i="2"/>
  <c r="E99" i="2"/>
  <c r="H99" i="2"/>
  <c r="I99" i="2"/>
  <c r="L89" i="6"/>
  <c r="J89" i="6"/>
  <c r="M89" i="6"/>
  <c r="C89" i="6"/>
  <c r="H89" i="6"/>
  <c r="K89" i="6"/>
  <c r="E89" i="6"/>
  <c r="N89" i="6"/>
  <c r="D89" i="6"/>
  <c r="I89" i="6"/>
  <c r="F89" i="6"/>
  <c r="G89" i="6"/>
  <c r="B90" i="6"/>
  <c r="K88" i="5"/>
  <c r="L88" i="5"/>
  <c r="M88" i="5"/>
  <c r="N88" i="5"/>
  <c r="H88" i="5"/>
  <c r="I88" i="5"/>
  <c r="F88" i="5"/>
  <c r="G88" i="5"/>
  <c r="C88" i="5"/>
  <c r="D88" i="5"/>
  <c r="E88" i="5"/>
  <c r="J88" i="5"/>
  <c r="B89" i="5"/>
  <c r="K92" i="11" l="1"/>
  <c r="J92" i="11"/>
  <c r="I92" i="11"/>
  <c r="H92" i="11"/>
  <c r="N92" i="11"/>
  <c r="G92" i="11"/>
  <c r="F92" i="11"/>
  <c r="E92" i="11"/>
  <c r="D92" i="11"/>
  <c r="B93" i="11"/>
  <c r="M92" i="11"/>
  <c r="L92" i="11"/>
  <c r="C92" i="11"/>
  <c r="H93" i="10"/>
  <c r="F93" i="10"/>
  <c r="L93" i="10"/>
  <c r="N93" i="10"/>
  <c r="I93" i="10"/>
  <c r="G93" i="10"/>
  <c r="E93" i="10"/>
  <c r="B94" i="10"/>
  <c r="M93" i="10"/>
  <c r="J93" i="10"/>
  <c r="D93" i="10"/>
  <c r="C93" i="10"/>
  <c r="K93" i="10"/>
  <c r="B101" i="2"/>
  <c r="H100" i="2"/>
  <c r="G100" i="2"/>
  <c r="C100" i="2"/>
  <c r="D100" i="2"/>
  <c r="L100" i="2"/>
  <c r="E100" i="2"/>
  <c r="K100" i="2"/>
  <c r="J100" i="2"/>
  <c r="I100" i="2"/>
  <c r="M100" i="2"/>
  <c r="F100" i="2"/>
  <c r="J90" i="6"/>
  <c r="E90" i="6"/>
  <c r="L90" i="6"/>
  <c r="H90" i="6"/>
  <c r="K90" i="6"/>
  <c r="F90" i="6"/>
  <c r="D90" i="6"/>
  <c r="M90" i="6"/>
  <c r="G90" i="6"/>
  <c r="N90" i="6"/>
  <c r="C90" i="6"/>
  <c r="I90" i="6"/>
  <c r="B91" i="6"/>
  <c r="L89" i="5"/>
  <c r="M89" i="5"/>
  <c r="N89" i="5"/>
  <c r="I89" i="5"/>
  <c r="J89" i="5"/>
  <c r="D89" i="5"/>
  <c r="E89" i="5"/>
  <c r="F89" i="5"/>
  <c r="G89" i="5"/>
  <c r="H89" i="5"/>
  <c r="K89" i="5"/>
  <c r="C89" i="5"/>
  <c r="B90" i="5"/>
  <c r="J93" i="11" l="1"/>
  <c r="I93" i="11"/>
  <c r="H93" i="11"/>
  <c r="G93" i="11"/>
  <c r="M93" i="11"/>
  <c r="B94" i="11"/>
  <c r="N93" i="11"/>
  <c r="L93" i="11"/>
  <c r="C93" i="11"/>
  <c r="F93" i="11"/>
  <c r="E93" i="11"/>
  <c r="K93" i="11"/>
  <c r="D93" i="11"/>
  <c r="G94" i="10"/>
  <c r="E94" i="10"/>
  <c r="K94" i="10"/>
  <c r="M94" i="10"/>
  <c r="L94" i="10"/>
  <c r="J94" i="10"/>
  <c r="H94" i="10"/>
  <c r="F94" i="10"/>
  <c r="D94" i="10"/>
  <c r="I94" i="10"/>
  <c r="B95" i="10"/>
  <c r="C94" i="10"/>
  <c r="N94" i="10"/>
  <c r="N100" i="2"/>
  <c r="B102" i="2"/>
  <c r="J101" i="2"/>
  <c r="G101" i="2"/>
  <c r="L101" i="2"/>
  <c r="M101" i="2"/>
  <c r="D101" i="2"/>
  <c r="F101" i="2"/>
  <c r="N101" i="2"/>
  <c r="C101" i="2"/>
  <c r="E101" i="2"/>
  <c r="K101" i="2"/>
  <c r="I101" i="2"/>
  <c r="N91" i="6"/>
  <c r="L91" i="6"/>
  <c r="M91" i="6"/>
  <c r="I91" i="6"/>
  <c r="E91" i="6"/>
  <c r="G91" i="6"/>
  <c r="K91" i="6"/>
  <c r="C91" i="6"/>
  <c r="D91" i="6"/>
  <c r="F91" i="6"/>
  <c r="J91" i="6"/>
  <c r="H91" i="6"/>
  <c r="B92" i="6"/>
  <c r="M90" i="5"/>
  <c r="N90" i="5"/>
  <c r="D90" i="5"/>
  <c r="J90" i="5"/>
  <c r="K90" i="5"/>
  <c r="H90" i="5"/>
  <c r="I90" i="5"/>
  <c r="C90" i="5"/>
  <c r="L90" i="5"/>
  <c r="E90" i="5"/>
  <c r="F90" i="5"/>
  <c r="G90" i="5"/>
  <c r="B91" i="5"/>
  <c r="I94" i="11" l="1"/>
  <c r="H94" i="11"/>
  <c r="G94" i="11"/>
  <c r="F94" i="11"/>
  <c r="L94" i="11"/>
  <c r="C94" i="11"/>
  <c r="J94" i="11"/>
  <c r="B95" i="11"/>
  <c r="N94" i="11"/>
  <c r="M94" i="11"/>
  <c r="K94" i="11"/>
  <c r="E94" i="11"/>
  <c r="D94" i="11"/>
  <c r="F95" i="10"/>
  <c r="D95" i="10"/>
  <c r="J95" i="10"/>
  <c r="C95" i="10"/>
  <c r="B96" i="10"/>
  <c r="N95" i="10"/>
  <c r="G95" i="10"/>
  <c r="L95" i="10"/>
  <c r="I95" i="10"/>
  <c r="E95" i="10"/>
  <c r="H95" i="10"/>
  <c r="M95" i="10"/>
  <c r="K95" i="10"/>
  <c r="H101" i="2"/>
  <c r="B103" i="2"/>
  <c r="K102" i="2"/>
  <c r="G102" i="2"/>
  <c r="L102" i="2"/>
  <c r="C102" i="2"/>
  <c r="J102" i="2"/>
  <c r="F102" i="2"/>
  <c r="D102" i="2"/>
  <c r="I102" i="2"/>
  <c r="N102" i="2"/>
  <c r="H102" i="2"/>
  <c r="C92" i="6"/>
  <c r="K92" i="6"/>
  <c r="H92" i="6"/>
  <c r="L92" i="6"/>
  <c r="N92" i="6"/>
  <c r="J92" i="6"/>
  <c r="M92" i="6"/>
  <c r="I92" i="6"/>
  <c r="E92" i="6"/>
  <c r="G92" i="6"/>
  <c r="D92" i="6"/>
  <c r="F92" i="6"/>
  <c r="B93" i="6"/>
  <c r="N91" i="5"/>
  <c r="D91" i="5"/>
  <c r="E91" i="5"/>
  <c r="K91" i="5"/>
  <c r="L91" i="5"/>
  <c r="F91" i="5"/>
  <c r="J91" i="5"/>
  <c r="G91" i="5"/>
  <c r="M91" i="5"/>
  <c r="H91" i="5"/>
  <c r="I91" i="5"/>
  <c r="C91" i="5"/>
  <c r="B92" i="5"/>
  <c r="H95" i="11" l="1"/>
  <c r="G95" i="11"/>
  <c r="F95" i="11"/>
  <c r="E95" i="11"/>
  <c r="K95" i="11"/>
  <c r="L95" i="11"/>
  <c r="J95" i="11"/>
  <c r="I95" i="11"/>
  <c r="D95" i="11"/>
  <c r="B96" i="11"/>
  <c r="M95" i="11"/>
  <c r="C95" i="11"/>
  <c r="N95" i="11"/>
  <c r="E96" i="10"/>
  <c r="B97" i="10"/>
  <c r="C96" i="10"/>
  <c r="I96" i="10"/>
  <c r="G96" i="10"/>
  <c r="D96" i="10"/>
  <c r="K96" i="10"/>
  <c r="N96" i="10"/>
  <c r="M96" i="10"/>
  <c r="L96" i="10"/>
  <c r="J96" i="10"/>
  <c r="H96" i="10"/>
  <c r="F96" i="10"/>
  <c r="M102" i="2"/>
  <c r="B104" i="2"/>
  <c r="C103" i="2"/>
  <c r="G103" i="2"/>
  <c r="H103" i="2"/>
  <c r="F103" i="2"/>
  <c r="M103" i="2"/>
  <c r="L103" i="2"/>
  <c r="N103" i="2"/>
  <c r="E103" i="2"/>
  <c r="D103" i="2"/>
  <c r="K103" i="2"/>
  <c r="I103" i="2"/>
  <c r="J103" i="2"/>
  <c r="E102" i="2"/>
  <c r="L93" i="6"/>
  <c r="M93" i="6"/>
  <c r="H93" i="6"/>
  <c r="G93" i="6"/>
  <c r="N93" i="6"/>
  <c r="E93" i="6"/>
  <c r="F93" i="6"/>
  <c r="C93" i="6"/>
  <c r="K93" i="6"/>
  <c r="I93" i="6"/>
  <c r="J93" i="6"/>
  <c r="D93" i="6"/>
  <c r="B94" i="6"/>
  <c r="D92" i="5"/>
  <c r="E92" i="5"/>
  <c r="F92" i="5"/>
  <c r="L92" i="5"/>
  <c r="M92" i="5"/>
  <c r="C92" i="5"/>
  <c r="J92" i="5"/>
  <c r="K92" i="5"/>
  <c r="N92" i="5"/>
  <c r="G92" i="5"/>
  <c r="H92" i="5"/>
  <c r="I92" i="5"/>
  <c r="B93" i="5"/>
  <c r="G96" i="11" l="1"/>
  <c r="F96" i="11"/>
  <c r="E96" i="11"/>
  <c r="D96" i="11"/>
  <c r="J96" i="11"/>
  <c r="B97" i="11"/>
  <c r="N96" i="11"/>
  <c r="M96" i="11"/>
  <c r="H96" i="11"/>
  <c r="C96" i="11"/>
  <c r="L96" i="11"/>
  <c r="K96" i="11"/>
  <c r="I96" i="11"/>
  <c r="D97" i="10"/>
  <c r="N97" i="10"/>
  <c r="H97" i="10"/>
  <c r="J97" i="10"/>
  <c r="I97" i="10"/>
  <c r="G97" i="10"/>
  <c r="F97" i="10"/>
  <c r="B98" i="10"/>
  <c r="M97" i="10"/>
  <c r="K97" i="10"/>
  <c r="E97" i="10"/>
  <c r="C97" i="10"/>
  <c r="L97" i="10"/>
  <c r="B105" i="2"/>
  <c r="M104" i="2" s="1"/>
  <c r="E104" i="2"/>
  <c r="H104" i="2"/>
  <c r="J104" i="2"/>
  <c r="D104" i="2"/>
  <c r="C104" i="2"/>
  <c r="F104" i="2"/>
  <c r="G94" i="6"/>
  <c r="H94" i="6"/>
  <c r="D94" i="6"/>
  <c r="E94" i="6"/>
  <c r="L94" i="6"/>
  <c r="M94" i="6"/>
  <c r="J94" i="6"/>
  <c r="F94" i="6"/>
  <c r="I94" i="6"/>
  <c r="N94" i="6"/>
  <c r="C94" i="6"/>
  <c r="K94" i="6"/>
  <c r="B95" i="6"/>
  <c r="D93" i="5"/>
  <c r="E93" i="5"/>
  <c r="F93" i="5"/>
  <c r="G93" i="5"/>
  <c r="M93" i="5"/>
  <c r="N93" i="5"/>
  <c r="H93" i="5"/>
  <c r="I93" i="5"/>
  <c r="C93" i="5"/>
  <c r="J93" i="5"/>
  <c r="K93" i="5"/>
  <c r="L93" i="5"/>
  <c r="B94" i="5"/>
  <c r="F97" i="11" l="1"/>
  <c r="E97" i="11"/>
  <c r="D97" i="11"/>
  <c r="B98" i="11"/>
  <c r="C97" i="11"/>
  <c r="I97" i="11"/>
  <c r="G97" i="11"/>
  <c r="K97" i="11"/>
  <c r="N97" i="11"/>
  <c r="M97" i="11"/>
  <c r="L97" i="11"/>
  <c r="J97" i="11"/>
  <c r="H97" i="11"/>
  <c r="B99" i="10"/>
  <c r="C98" i="10"/>
  <c r="M98" i="10"/>
  <c r="G98" i="10"/>
  <c r="L98" i="10"/>
  <c r="N98" i="10"/>
  <c r="K98" i="10"/>
  <c r="J98" i="10"/>
  <c r="I98" i="10"/>
  <c r="H98" i="10"/>
  <c r="F98" i="10"/>
  <c r="E98" i="10"/>
  <c r="D98" i="10"/>
  <c r="K104" i="2"/>
  <c r="N104" i="2"/>
  <c r="I104" i="2"/>
  <c r="B106" i="2"/>
  <c r="I105" i="2"/>
  <c r="F105" i="2"/>
  <c r="J105" i="2"/>
  <c r="C105" i="2"/>
  <c r="E105" i="2"/>
  <c r="M105" i="2"/>
  <c r="K105" i="2"/>
  <c r="D105" i="2"/>
  <c r="G105" i="2"/>
  <c r="H105" i="2"/>
  <c r="L105" i="2"/>
  <c r="L104" i="2"/>
  <c r="G104" i="2"/>
  <c r="L95" i="6"/>
  <c r="K95" i="6"/>
  <c r="E95" i="6"/>
  <c r="D95" i="6"/>
  <c r="I95" i="6"/>
  <c r="J95" i="6"/>
  <c r="M95" i="6"/>
  <c r="G95" i="6"/>
  <c r="C95" i="6"/>
  <c r="H95" i="6"/>
  <c r="F95" i="6"/>
  <c r="N95" i="6"/>
  <c r="B96" i="6"/>
  <c r="E94" i="5"/>
  <c r="F94" i="5"/>
  <c r="G94" i="5"/>
  <c r="H94" i="5"/>
  <c r="N94" i="5"/>
  <c r="C94" i="5"/>
  <c r="L94" i="5"/>
  <c r="M94" i="5"/>
  <c r="D94" i="5"/>
  <c r="I94" i="5"/>
  <c r="J94" i="5"/>
  <c r="K94" i="5"/>
  <c r="B95" i="5"/>
  <c r="E98" i="11" l="1"/>
  <c r="D98" i="11"/>
  <c r="B99" i="11"/>
  <c r="C98" i="11"/>
  <c r="N98" i="11"/>
  <c r="H98" i="11"/>
  <c r="L98" i="11"/>
  <c r="K98" i="11"/>
  <c r="J98" i="11"/>
  <c r="I98" i="11"/>
  <c r="F98" i="11"/>
  <c r="M98" i="11"/>
  <c r="G98" i="11"/>
  <c r="N99" i="10"/>
  <c r="L99" i="10"/>
  <c r="F99" i="10"/>
  <c r="B100" i="10"/>
  <c r="G99" i="10"/>
  <c r="K99" i="10"/>
  <c r="I99" i="10"/>
  <c r="E99" i="10"/>
  <c r="H99" i="10"/>
  <c r="C99" i="10"/>
  <c r="M99" i="10"/>
  <c r="J99" i="10"/>
  <c r="D99" i="10"/>
  <c r="N105" i="2"/>
  <c r="B107" i="2"/>
  <c r="H106" i="2"/>
  <c r="G106" i="2"/>
  <c r="L106" i="2"/>
  <c r="D106" i="2"/>
  <c r="K106" i="2"/>
  <c r="F106" i="2"/>
  <c r="M106" i="2"/>
  <c r="J106" i="2"/>
  <c r="I106" i="2"/>
  <c r="C106" i="2"/>
  <c r="N106" i="2"/>
  <c r="I96" i="6"/>
  <c r="D96" i="6"/>
  <c r="J96" i="6"/>
  <c r="E96" i="6"/>
  <c r="L96" i="6"/>
  <c r="F96" i="6"/>
  <c r="H96" i="6"/>
  <c r="N96" i="6"/>
  <c r="C96" i="6"/>
  <c r="M96" i="6"/>
  <c r="G96" i="6"/>
  <c r="K96" i="6"/>
  <c r="B97" i="6"/>
  <c r="F95" i="5"/>
  <c r="G95" i="5"/>
  <c r="H95" i="5"/>
  <c r="I95" i="5"/>
  <c r="D95" i="5"/>
  <c r="J95" i="5"/>
  <c r="K95" i="5"/>
  <c r="N95" i="5"/>
  <c r="L95" i="5"/>
  <c r="M95" i="5"/>
  <c r="C95" i="5"/>
  <c r="E95" i="5"/>
  <c r="B96" i="5"/>
  <c r="D99" i="11" l="1"/>
  <c r="B100" i="11"/>
  <c r="C99" i="11"/>
  <c r="N99" i="11"/>
  <c r="M99" i="11"/>
  <c r="G99" i="11"/>
  <c r="F99" i="11"/>
  <c r="L99" i="11"/>
  <c r="K99" i="11"/>
  <c r="E99" i="11"/>
  <c r="J99" i="11"/>
  <c r="I99" i="11"/>
  <c r="H99" i="11"/>
  <c r="M100" i="10"/>
  <c r="K100" i="10"/>
  <c r="E100" i="10"/>
  <c r="C100" i="10"/>
  <c r="F100" i="10"/>
  <c r="D100" i="10"/>
  <c r="J100" i="10"/>
  <c r="I100" i="10"/>
  <c r="H100" i="10"/>
  <c r="G100" i="10"/>
  <c r="B101" i="10"/>
  <c r="N100" i="10"/>
  <c r="L100" i="10"/>
  <c r="E106" i="2"/>
  <c r="B108" i="2"/>
  <c r="I107" i="2" s="1"/>
  <c r="H107" i="2"/>
  <c r="N107" i="2"/>
  <c r="E107" i="2"/>
  <c r="M107" i="2"/>
  <c r="J107" i="2"/>
  <c r="L107" i="2"/>
  <c r="D107" i="2"/>
  <c r="D97" i="6"/>
  <c r="M97" i="6"/>
  <c r="J97" i="6"/>
  <c r="E97" i="6"/>
  <c r="H97" i="6"/>
  <c r="K97" i="6"/>
  <c r="C97" i="6"/>
  <c r="G97" i="6"/>
  <c r="L97" i="6"/>
  <c r="I97" i="6"/>
  <c r="N97" i="6"/>
  <c r="F97" i="6"/>
  <c r="B98" i="6"/>
  <c r="G96" i="5"/>
  <c r="H96" i="5"/>
  <c r="I96" i="5"/>
  <c r="J96" i="5"/>
  <c r="D96" i="5"/>
  <c r="E96" i="5"/>
  <c r="C96" i="5"/>
  <c r="N96" i="5"/>
  <c r="L96" i="5"/>
  <c r="M96" i="5"/>
  <c r="F96" i="5"/>
  <c r="K96" i="5"/>
  <c r="B97" i="5"/>
  <c r="B101" i="11" l="1"/>
  <c r="C100" i="11"/>
  <c r="N100" i="11"/>
  <c r="M100" i="11"/>
  <c r="L100" i="11"/>
  <c r="F100" i="11"/>
  <c r="H100" i="11"/>
  <c r="G100" i="11"/>
  <c r="E100" i="11"/>
  <c r="D100" i="11"/>
  <c r="K100" i="11"/>
  <c r="J100" i="11"/>
  <c r="I100" i="11"/>
  <c r="L101" i="10"/>
  <c r="J101" i="10"/>
  <c r="D101" i="10"/>
  <c r="F101" i="10"/>
  <c r="I101" i="10"/>
  <c r="H101" i="10"/>
  <c r="G101" i="10"/>
  <c r="B102" i="10"/>
  <c r="N101" i="10"/>
  <c r="K101" i="10"/>
  <c r="C101" i="10"/>
  <c r="E101" i="10"/>
  <c r="M101" i="10"/>
  <c r="K107" i="2"/>
  <c r="C107" i="2"/>
  <c r="F107" i="2"/>
  <c r="B109" i="2"/>
  <c r="L108" i="2" s="1"/>
  <c r="H108" i="2"/>
  <c r="F108" i="2"/>
  <c r="D108" i="2"/>
  <c r="G108" i="2"/>
  <c r="M108" i="2"/>
  <c r="G107" i="2"/>
  <c r="H98" i="6"/>
  <c r="C98" i="6"/>
  <c r="N98" i="6"/>
  <c r="M98" i="6"/>
  <c r="E98" i="6"/>
  <c r="F98" i="6"/>
  <c r="G98" i="6"/>
  <c r="K98" i="6"/>
  <c r="I98" i="6"/>
  <c r="D98" i="6"/>
  <c r="L98" i="6"/>
  <c r="J98" i="6"/>
  <c r="B99" i="6"/>
  <c r="H97" i="5"/>
  <c r="I97" i="5"/>
  <c r="J97" i="5"/>
  <c r="K97" i="5"/>
  <c r="E97" i="5"/>
  <c r="F97" i="5"/>
  <c r="L97" i="5"/>
  <c r="M97" i="5"/>
  <c r="N97" i="5"/>
  <c r="D97" i="5"/>
  <c r="G97" i="5"/>
  <c r="C97" i="5"/>
  <c r="B98" i="5"/>
  <c r="N101" i="11" l="1"/>
  <c r="M101" i="11"/>
  <c r="L101" i="11"/>
  <c r="K101" i="11"/>
  <c r="E101" i="11"/>
  <c r="B102" i="11"/>
  <c r="J101" i="11"/>
  <c r="I101" i="11"/>
  <c r="D101" i="11"/>
  <c r="C101" i="11"/>
  <c r="H101" i="11"/>
  <c r="G101" i="11"/>
  <c r="F101" i="11"/>
  <c r="K102" i="10"/>
  <c r="I102" i="10"/>
  <c r="B103" i="10"/>
  <c r="C102" i="10"/>
  <c r="H102" i="10"/>
  <c r="N102" i="10"/>
  <c r="M102" i="10"/>
  <c r="L102" i="10"/>
  <c r="J102" i="10"/>
  <c r="E102" i="10"/>
  <c r="D102" i="10"/>
  <c r="G102" i="10"/>
  <c r="F102" i="10"/>
  <c r="C108" i="2"/>
  <c r="I108" i="2"/>
  <c r="N108" i="2"/>
  <c r="B110" i="2"/>
  <c r="D109" i="2"/>
  <c r="E109" i="2"/>
  <c r="M109" i="2"/>
  <c r="L109" i="2"/>
  <c r="K109" i="2"/>
  <c r="K108" i="2"/>
  <c r="J108" i="2"/>
  <c r="E108" i="2"/>
  <c r="E99" i="6"/>
  <c r="J99" i="6"/>
  <c r="I99" i="6"/>
  <c r="F99" i="6"/>
  <c r="N99" i="6"/>
  <c r="K99" i="6"/>
  <c r="D99" i="6"/>
  <c r="H99" i="6"/>
  <c r="M99" i="6"/>
  <c r="C99" i="6"/>
  <c r="G99" i="6"/>
  <c r="L99" i="6"/>
  <c r="B100" i="6"/>
  <c r="I98" i="5"/>
  <c r="J98" i="5"/>
  <c r="K98" i="5"/>
  <c r="L98" i="5"/>
  <c r="F98" i="5"/>
  <c r="G98" i="5"/>
  <c r="D98" i="5"/>
  <c r="E98" i="5"/>
  <c r="C98" i="5"/>
  <c r="N98" i="5"/>
  <c r="H98" i="5"/>
  <c r="M98" i="5"/>
  <c r="B99" i="5"/>
  <c r="M102" i="11" l="1"/>
  <c r="L102" i="11"/>
  <c r="K102" i="11"/>
  <c r="J102" i="11"/>
  <c r="D102" i="11"/>
  <c r="C102" i="11"/>
  <c r="G102" i="11"/>
  <c r="B103" i="11"/>
  <c r="N102" i="11"/>
  <c r="I102" i="11"/>
  <c r="H102" i="11"/>
  <c r="F102" i="11"/>
  <c r="E102" i="11"/>
  <c r="J103" i="10"/>
  <c r="H103" i="10"/>
  <c r="B104" i="10"/>
  <c r="N103" i="10"/>
  <c r="L103" i="10"/>
  <c r="F103" i="10"/>
  <c r="M103" i="10"/>
  <c r="I103" i="10"/>
  <c r="G103" i="10"/>
  <c r="E103" i="10"/>
  <c r="K103" i="10"/>
  <c r="D103" i="10"/>
  <c r="C103" i="10"/>
  <c r="B111" i="2"/>
  <c r="D110" i="2" s="1"/>
  <c r="E110" i="2"/>
  <c r="F110" i="2"/>
  <c r="N110" i="2"/>
  <c r="L110" i="2"/>
  <c r="H110" i="2"/>
  <c r="C110" i="2"/>
  <c r="M110" i="2"/>
  <c r="K110" i="2"/>
  <c r="I110" i="2"/>
  <c r="H109" i="2"/>
  <c r="C109" i="2"/>
  <c r="I109" i="2"/>
  <c r="J109" i="2"/>
  <c r="G109" i="2"/>
  <c r="N109" i="2"/>
  <c r="F109" i="2"/>
  <c r="D100" i="6"/>
  <c r="H100" i="6"/>
  <c r="J100" i="6"/>
  <c r="C100" i="6"/>
  <c r="N100" i="6"/>
  <c r="G100" i="6"/>
  <c r="E100" i="6"/>
  <c r="I100" i="6"/>
  <c r="F100" i="6"/>
  <c r="M100" i="6"/>
  <c r="K100" i="6"/>
  <c r="L100" i="6"/>
  <c r="B101" i="6"/>
  <c r="J99" i="5"/>
  <c r="K99" i="5"/>
  <c r="L99" i="5"/>
  <c r="M99" i="5"/>
  <c r="G99" i="5"/>
  <c r="H99" i="5"/>
  <c r="N99" i="5"/>
  <c r="E99" i="5"/>
  <c r="F99" i="5"/>
  <c r="C99" i="5"/>
  <c r="D99" i="5"/>
  <c r="I99" i="5"/>
  <c r="B100" i="5"/>
  <c r="L103" i="11" l="1"/>
  <c r="K103" i="11"/>
  <c r="J103" i="11"/>
  <c r="I103" i="11"/>
  <c r="B104" i="11"/>
  <c r="C103" i="11"/>
  <c r="H103" i="11"/>
  <c r="G103" i="11"/>
  <c r="F103" i="11"/>
  <c r="E103" i="11"/>
  <c r="N103" i="11"/>
  <c r="M103" i="11"/>
  <c r="D103" i="11"/>
  <c r="I104" i="10"/>
  <c r="G104" i="10"/>
  <c r="N104" i="10"/>
  <c r="M104" i="10"/>
  <c r="F104" i="10"/>
  <c r="E104" i="10"/>
  <c r="D104" i="10"/>
  <c r="L104" i="10"/>
  <c r="B105" i="10"/>
  <c r="K104" i="10"/>
  <c r="J104" i="10"/>
  <c r="H104" i="10"/>
  <c r="C104" i="10"/>
  <c r="G110" i="2"/>
  <c r="B112" i="2"/>
  <c r="N111" i="2"/>
  <c r="J111" i="2"/>
  <c r="L111" i="2"/>
  <c r="D111" i="2"/>
  <c r="E111" i="2"/>
  <c r="G111" i="2"/>
  <c r="J110" i="2"/>
  <c r="D101" i="6"/>
  <c r="M101" i="6"/>
  <c r="C101" i="6"/>
  <c r="N101" i="6"/>
  <c r="G101" i="6"/>
  <c r="I101" i="6"/>
  <c r="K101" i="6"/>
  <c r="E101" i="6"/>
  <c r="L101" i="6"/>
  <c r="H101" i="6"/>
  <c r="J101" i="6"/>
  <c r="F101" i="6"/>
  <c r="B102" i="6"/>
  <c r="K100" i="5"/>
  <c r="L100" i="5"/>
  <c r="M100" i="5"/>
  <c r="N100" i="5"/>
  <c r="H100" i="5"/>
  <c r="I100" i="5"/>
  <c r="D100" i="5"/>
  <c r="E100" i="5"/>
  <c r="F100" i="5"/>
  <c r="G100" i="5"/>
  <c r="C100" i="5"/>
  <c r="J100" i="5"/>
  <c r="B101" i="5"/>
  <c r="K104" i="11" l="1"/>
  <c r="J104" i="11"/>
  <c r="I104" i="11"/>
  <c r="H104" i="11"/>
  <c r="N104" i="11"/>
  <c r="B105" i="11"/>
  <c r="M104" i="11"/>
  <c r="C104" i="11"/>
  <c r="F104" i="11"/>
  <c r="E104" i="11"/>
  <c r="L104" i="11"/>
  <c r="G104" i="11"/>
  <c r="D104" i="11"/>
  <c r="H105" i="10"/>
  <c r="F105" i="10"/>
  <c r="M105" i="10"/>
  <c r="L105" i="10"/>
  <c r="D105" i="10"/>
  <c r="N105" i="10"/>
  <c r="K105" i="10"/>
  <c r="J105" i="10"/>
  <c r="B106" i="10"/>
  <c r="G105" i="10"/>
  <c r="I105" i="10"/>
  <c r="C105" i="10"/>
  <c r="E105" i="10"/>
  <c r="B113" i="2"/>
  <c r="I112" i="2" s="1"/>
  <c r="G112" i="2"/>
  <c r="N112" i="2"/>
  <c r="M112" i="2"/>
  <c r="H112" i="2"/>
  <c r="D112" i="2"/>
  <c r="L112" i="2"/>
  <c r="E112" i="2"/>
  <c r="F112" i="2"/>
  <c r="K112" i="2"/>
  <c r="M111" i="2"/>
  <c r="F111" i="2"/>
  <c r="K111" i="2"/>
  <c r="I111" i="2"/>
  <c r="H111" i="2"/>
  <c r="C111" i="2"/>
  <c r="N102" i="6"/>
  <c r="I102" i="6"/>
  <c r="E102" i="6"/>
  <c r="D102" i="6"/>
  <c r="H102" i="6"/>
  <c r="L102" i="6"/>
  <c r="K102" i="6"/>
  <c r="J102" i="6"/>
  <c r="F102" i="6"/>
  <c r="M102" i="6"/>
  <c r="C102" i="6"/>
  <c r="G102" i="6"/>
  <c r="B103" i="6"/>
  <c r="L101" i="5"/>
  <c r="M101" i="5"/>
  <c r="N101" i="5"/>
  <c r="I101" i="5"/>
  <c r="J101" i="5"/>
  <c r="G101" i="5"/>
  <c r="C101" i="5"/>
  <c r="H101" i="5"/>
  <c r="K101" i="5"/>
  <c r="D101" i="5"/>
  <c r="E101" i="5"/>
  <c r="F101" i="5"/>
  <c r="B102" i="5"/>
  <c r="J105" i="11" l="1"/>
  <c r="I105" i="11"/>
  <c r="H105" i="11"/>
  <c r="G105" i="11"/>
  <c r="M105" i="11"/>
  <c r="D105" i="11"/>
  <c r="C105" i="11"/>
  <c r="K105" i="11"/>
  <c r="B106" i="11"/>
  <c r="N105" i="11"/>
  <c r="L105" i="11"/>
  <c r="F105" i="11"/>
  <c r="E105" i="11"/>
  <c r="G106" i="10"/>
  <c r="E106" i="10"/>
  <c r="L106" i="10"/>
  <c r="K106" i="10"/>
  <c r="I106" i="10"/>
  <c r="F106" i="10"/>
  <c r="D106" i="10"/>
  <c r="N106" i="10"/>
  <c r="M106" i="10"/>
  <c r="J106" i="10"/>
  <c r="B107" i="10"/>
  <c r="H106" i="10"/>
  <c r="C106" i="10"/>
  <c r="C112" i="2"/>
  <c r="B114" i="2"/>
  <c r="F113" i="2"/>
  <c r="L113" i="2"/>
  <c r="M113" i="2"/>
  <c r="E113" i="2"/>
  <c r="H113" i="2"/>
  <c r="N113" i="2"/>
  <c r="K113" i="2"/>
  <c r="J112" i="2"/>
  <c r="J103" i="6"/>
  <c r="F103" i="6"/>
  <c r="I103" i="6"/>
  <c r="H103" i="6"/>
  <c r="E103" i="6"/>
  <c r="N103" i="6"/>
  <c r="K103" i="6"/>
  <c r="M103" i="6"/>
  <c r="D103" i="6"/>
  <c r="L103" i="6"/>
  <c r="C103" i="6"/>
  <c r="G103" i="6"/>
  <c r="B104" i="6"/>
  <c r="M102" i="5"/>
  <c r="N102" i="5"/>
  <c r="D102" i="5"/>
  <c r="J102" i="5"/>
  <c r="K102" i="5"/>
  <c r="E102" i="5"/>
  <c r="F102" i="5"/>
  <c r="G102" i="5"/>
  <c r="H102" i="5"/>
  <c r="I102" i="5"/>
  <c r="C102" i="5"/>
  <c r="L102" i="5"/>
  <c r="B103" i="5"/>
  <c r="I106" i="11" l="1"/>
  <c r="H106" i="11"/>
  <c r="G106" i="11"/>
  <c r="F106" i="11"/>
  <c r="L106" i="11"/>
  <c r="M106" i="11"/>
  <c r="K106" i="11"/>
  <c r="J106" i="11"/>
  <c r="E106" i="11"/>
  <c r="D106" i="11"/>
  <c r="C106" i="11"/>
  <c r="B107" i="11"/>
  <c r="N106" i="11"/>
  <c r="F107" i="10"/>
  <c r="D107" i="10"/>
  <c r="K107" i="10"/>
  <c r="J107" i="10"/>
  <c r="N107" i="10"/>
  <c r="G107" i="10"/>
  <c r="E107" i="10"/>
  <c r="C107" i="10"/>
  <c r="M107" i="10"/>
  <c r="B108" i="10"/>
  <c r="L107" i="10"/>
  <c r="I107" i="10"/>
  <c r="H107" i="10"/>
  <c r="C113" i="2"/>
  <c r="B115" i="2"/>
  <c r="E114" i="2" s="1"/>
  <c r="L114" i="2"/>
  <c r="M114" i="2"/>
  <c r="N114" i="2"/>
  <c r="K114" i="2"/>
  <c r="C114" i="2"/>
  <c r="I114" i="2"/>
  <c r="D114" i="2"/>
  <c r="J114" i="2"/>
  <c r="H114" i="2"/>
  <c r="I113" i="2"/>
  <c r="D113" i="2"/>
  <c r="J113" i="2"/>
  <c r="G113" i="2"/>
  <c r="N104" i="6"/>
  <c r="M104" i="6"/>
  <c r="I104" i="6"/>
  <c r="F104" i="6"/>
  <c r="D104" i="6"/>
  <c r="G104" i="6"/>
  <c r="E104" i="6"/>
  <c r="C104" i="6"/>
  <c r="J104" i="6"/>
  <c r="K104" i="6"/>
  <c r="H104" i="6"/>
  <c r="L104" i="6"/>
  <c r="B105" i="6"/>
  <c r="N103" i="5"/>
  <c r="D103" i="5"/>
  <c r="E103" i="5"/>
  <c r="K103" i="5"/>
  <c r="L103" i="5"/>
  <c r="I103" i="5"/>
  <c r="J103" i="5"/>
  <c r="F103" i="5"/>
  <c r="G103" i="5"/>
  <c r="H103" i="5"/>
  <c r="M103" i="5"/>
  <c r="C103" i="5"/>
  <c r="B104" i="5"/>
  <c r="H107" i="11" l="1"/>
  <c r="G107" i="11"/>
  <c r="F107" i="11"/>
  <c r="E107" i="11"/>
  <c r="K107" i="11"/>
  <c r="B108" i="11"/>
  <c r="N107" i="11"/>
  <c r="C107" i="11"/>
  <c r="M107" i="11"/>
  <c r="D107" i="11"/>
  <c r="L107" i="11"/>
  <c r="J107" i="11"/>
  <c r="I107" i="11"/>
  <c r="E108" i="10"/>
  <c r="B109" i="10"/>
  <c r="C108" i="10"/>
  <c r="J108" i="10"/>
  <c r="I108" i="10"/>
  <c r="M108" i="10"/>
  <c r="L108" i="10"/>
  <c r="K108" i="10"/>
  <c r="G108" i="10"/>
  <c r="D108" i="10"/>
  <c r="N108" i="10"/>
  <c r="H108" i="10"/>
  <c r="F108" i="10"/>
  <c r="B116" i="2"/>
  <c r="N115" i="2"/>
  <c r="C115" i="2"/>
  <c r="D115" i="2"/>
  <c r="G115" i="2"/>
  <c r="H115" i="2"/>
  <c r="F115" i="2"/>
  <c r="J115" i="2"/>
  <c r="E115" i="2"/>
  <c r="L115" i="2"/>
  <c r="M115" i="2"/>
  <c r="I115" i="2"/>
  <c r="K115" i="2"/>
  <c r="F114" i="2"/>
  <c r="G114" i="2"/>
  <c r="D105" i="6"/>
  <c r="M105" i="6"/>
  <c r="C105" i="6"/>
  <c r="F105" i="6"/>
  <c r="G105" i="6"/>
  <c r="I105" i="6"/>
  <c r="J105" i="6"/>
  <c r="H105" i="6"/>
  <c r="E105" i="6"/>
  <c r="K105" i="6"/>
  <c r="L105" i="6"/>
  <c r="N105" i="6"/>
  <c r="B106" i="6"/>
  <c r="D104" i="5"/>
  <c r="E104" i="5"/>
  <c r="F104" i="5"/>
  <c r="L104" i="5"/>
  <c r="M104" i="5"/>
  <c r="G104" i="5"/>
  <c r="C104" i="5"/>
  <c r="H104" i="5"/>
  <c r="I104" i="5"/>
  <c r="J104" i="5"/>
  <c r="K104" i="5"/>
  <c r="N104" i="5"/>
  <c r="B105" i="5"/>
  <c r="G108" i="11" l="1"/>
  <c r="F108" i="11"/>
  <c r="E108" i="11"/>
  <c r="D108" i="11"/>
  <c r="J108" i="11"/>
  <c r="H108" i="11"/>
  <c r="C108" i="11"/>
  <c r="L108" i="11"/>
  <c r="B109" i="11"/>
  <c r="N108" i="11"/>
  <c r="M108" i="11"/>
  <c r="K108" i="11"/>
  <c r="I108" i="11"/>
  <c r="D109" i="10"/>
  <c r="N109" i="10"/>
  <c r="I109" i="10"/>
  <c r="H109" i="10"/>
  <c r="F109" i="10"/>
  <c r="G109" i="10"/>
  <c r="M109" i="10"/>
  <c r="B110" i="10"/>
  <c r="L109" i="10"/>
  <c r="K109" i="10"/>
  <c r="J109" i="10"/>
  <c r="E109" i="10"/>
  <c r="C109" i="10"/>
  <c r="B117" i="2"/>
  <c r="E116" i="2" s="1"/>
  <c r="C116" i="2"/>
  <c r="I116" i="2"/>
  <c r="H116" i="2"/>
  <c r="G116" i="2"/>
  <c r="M116" i="2"/>
  <c r="D116" i="2"/>
  <c r="F116" i="2"/>
  <c r="K116" i="2"/>
  <c r="L106" i="6"/>
  <c r="J106" i="6"/>
  <c r="D106" i="6"/>
  <c r="F106" i="6"/>
  <c r="G106" i="6"/>
  <c r="C106" i="6"/>
  <c r="E106" i="6"/>
  <c r="K106" i="6"/>
  <c r="N106" i="6"/>
  <c r="M106" i="6"/>
  <c r="H106" i="6"/>
  <c r="I106" i="6"/>
  <c r="B107" i="6"/>
  <c r="D105" i="5"/>
  <c r="E105" i="5"/>
  <c r="F105" i="5"/>
  <c r="G105" i="5"/>
  <c r="M105" i="5"/>
  <c r="N105" i="5"/>
  <c r="C105" i="5"/>
  <c r="K105" i="5"/>
  <c r="L105" i="5"/>
  <c r="H105" i="5"/>
  <c r="I105" i="5"/>
  <c r="J105" i="5"/>
  <c r="B106" i="5"/>
  <c r="F109" i="11" l="1"/>
  <c r="E109" i="11"/>
  <c r="D109" i="11"/>
  <c r="B110" i="11"/>
  <c r="C109" i="11"/>
  <c r="I109" i="11"/>
  <c r="M109" i="11"/>
  <c r="L109" i="11"/>
  <c r="K109" i="11"/>
  <c r="J109" i="11"/>
  <c r="N109" i="11"/>
  <c r="H109" i="11"/>
  <c r="G109" i="11"/>
  <c r="B111" i="10"/>
  <c r="C110" i="10"/>
  <c r="M110" i="10"/>
  <c r="H110" i="10"/>
  <c r="G110" i="10"/>
  <c r="K110" i="10"/>
  <c r="F110" i="10"/>
  <c r="E110" i="10"/>
  <c r="D110" i="10"/>
  <c r="N110" i="10"/>
  <c r="L110" i="10"/>
  <c r="I110" i="10"/>
  <c r="J110" i="10"/>
  <c r="N116" i="2"/>
  <c r="L116" i="2"/>
  <c r="J116" i="2"/>
  <c r="B118" i="2"/>
  <c r="K117" i="2" s="1"/>
  <c r="M117" i="2"/>
  <c r="J117" i="2"/>
  <c r="E107" i="6"/>
  <c r="L107" i="6"/>
  <c r="D107" i="6"/>
  <c r="J107" i="6"/>
  <c r="C107" i="6"/>
  <c r="I107" i="6"/>
  <c r="K107" i="6"/>
  <c r="H107" i="6"/>
  <c r="G107" i="6"/>
  <c r="F107" i="6"/>
  <c r="N107" i="6"/>
  <c r="M107" i="6"/>
  <c r="B108" i="6"/>
  <c r="E106" i="5"/>
  <c r="F106" i="5"/>
  <c r="G106" i="5"/>
  <c r="H106" i="5"/>
  <c r="N106" i="5"/>
  <c r="I106" i="5"/>
  <c r="J106" i="5"/>
  <c r="K106" i="5"/>
  <c r="C106" i="5"/>
  <c r="M106" i="5"/>
  <c r="L106" i="5"/>
  <c r="D106" i="5"/>
  <c r="B107" i="5"/>
  <c r="E110" i="11" l="1"/>
  <c r="D110" i="11"/>
  <c r="B111" i="11"/>
  <c r="C110" i="11"/>
  <c r="N110" i="11"/>
  <c r="H110" i="11"/>
  <c r="G110" i="11"/>
  <c r="M110" i="11"/>
  <c r="L110" i="11"/>
  <c r="K110" i="11"/>
  <c r="J110" i="11"/>
  <c r="I110" i="11"/>
  <c r="F110" i="11"/>
  <c r="N111" i="10"/>
  <c r="L111" i="10"/>
  <c r="G111" i="10"/>
  <c r="F111" i="10"/>
  <c r="M111" i="10"/>
  <c r="K111" i="10"/>
  <c r="J111" i="10"/>
  <c r="B112" i="10"/>
  <c r="H111" i="10"/>
  <c r="I111" i="10"/>
  <c r="E111" i="10"/>
  <c r="D111" i="10"/>
  <c r="C111" i="10"/>
  <c r="E117" i="2"/>
  <c r="L117" i="2"/>
  <c r="G117" i="2"/>
  <c r="B119" i="2"/>
  <c r="I118" i="2" s="1"/>
  <c r="L118" i="2"/>
  <c r="G118" i="2"/>
  <c r="F118" i="2"/>
  <c r="E118" i="2"/>
  <c r="M118" i="2"/>
  <c r="J118" i="2"/>
  <c r="H118" i="2"/>
  <c r="D118" i="2"/>
  <c r="F117" i="2"/>
  <c r="D117" i="2"/>
  <c r="N117" i="2"/>
  <c r="H117" i="2"/>
  <c r="C117" i="2"/>
  <c r="I117" i="2"/>
  <c r="C108" i="6"/>
  <c r="K108" i="6"/>
  <c r="E108" i="6"/>
  <c r="H108" i="6"/>
  <c r="J108" i="6"/>
  <c r="M108" i="6"/>
  <c r="G108" i="6"/>
  <c r="I108" i="6"/>
  <c r="F108" i="6"/>
  <c r="L108" i="6"/>
  <c r="N108" i="6"/>
  <c r="D108" i="6"/>
  <c r="B109" i="6"/>
  <c r="F107" i="5"/>
  <c r="G107" i="5"/>
  <c r="H107" i="5"/>
  <c r="I107" i="5"/>
  <c r="D107" i="5"/>
  <c r="C107" i="5"/>
  <c r="M107" i="5"/>
  <c r="N107" i="5"/>
  <c r="J107" i="5"/>
  <c r="K107" i="5"/>
  <c r="L107" i="5"/>
  <c r="E107" i="5"/>
  <c r="B108" i="5"/>
  <c r="D111" i="11" l="1"/>
  <c r="B112" i="11"/>
  <c r="C111" i="11"/>
  <c r="N111" i="11"/>
  <c r="M111" i="11"/>
  <c r="G111" i="11"/>
  <c r="I111" i="11"/>
  <c r="H111" i="11"/>
  <c r="F111" i="11"/>
  <c r="E111" i="11"/>
  <c r="L111" i="11"/>
  <c r="K111" i="11"/>
  <c r="J111" i="11"/>
  <c r="M112" i="10"/>
  <c r="K112" i="10"/>
  <c r="F112" i="10"/>
  <c r="E112" i="10"/>
  <c r="C112" i="10"/>
  <c r="H112" i="10"/>
  <c r="N112" i="10"/>
  <c r="J112" i="10"/>
  <c r="I112" i="10"/>
  <c r="G112" i="10"/>
  <c r="B113" i="10"/>
  <c r="L112" i="10"/>
  <c r="D112" i="10"/>
  <c r="B120" i="2"/>
  <c r="J119" i="2" s="1"/>
  <c r="G119" i="2"/>
  <c r="K119" i="2"/>
  <c r="D119" i="2"/>
  <c r="H119" i="2"/>
  <c r="F119" i="2"/>
  <c r="L119" i="2"/>
  <c r="C119" i="2"/>
  <c r="N119" i="2"/>
  <c r="I119" i="2"/>
  <c r="E119" i="2"/>
  <c r="C118" i="2"/>
  <c r="N118" i="2"/>
  <c r="K118" i="2"/>
  <c r="I109" i="6"/>
  <c r="L109" i="6"/>
  <c r="E109" i="6"/>
  <c r="D109" i="6"/>
  <c r="H109" i="6"/>
  <c r="N109" i="6"/>
  <c r="M109" i="6"/>
  <c r="C109" i="6"/>
  <c r="K109" i="6"/>
  <c r="J109" i="6"/>
  <c r="G109" i="6"/>
  <c r="F109" i="6"/>
  <c r="B110" i="6"/>
  <c r="G108" i="5"/>
  <c r="H108" i="5"/>
  <c r="I108" i="5"/>
  <c r="J108" i="5"/>
  <c r="D108" i="5"/>
  <c r="E108" i="5"/>
  <c r="K108" i="5"/>
  <c r="L108" i="5"/>
  <c r="C108" i="5"/>
  <c r="M108" i="5"/>
  <c r="N108" i="5"/>
  <c r="F108" i="5"/>
  <c r="B109" i="5"/>
  <c r="B113" i="11" l="1"/>
  <c r="C112" i="11"/>
  <c r="N112" i="11"/>
  <c r="M112" i="11"/>
  <c r="L112" i="11"/>
  <c r="F112" i="11"/>
  <c r="K112" i="11"/>
  <c r="J112" i="11"/>
  <c r="D112" i="11"/>
  <c r="H112" i="11"/>
  <c r="G112" i="11"/>
  <c r="I112" i="11"/>
  <c r="E112" i="11"/>
  <c r="L113" i="10"/>
  <c r="J113" i="10"/>
  <c r="E113" i="10"/>
  <c r="D113" i="10"/>
  <c r="H113" i="10"/>
  <c r="G113" i="10"/>
  <c r="F113" i="10"/>
  <c r="C113" i="10"/>
  <c r="N113" i="10"/>
  <c r="M113" i="10"/>
  <c r="K113" i="10"/>
  <c r="I113" i="10"/>
  <c r="B114" i="10"/>
  <c r="M119" i="2"/>
  <c r="B121" i="2"/>
  <c r="D120" i="2" s="1"/>
  <c r="C120" i="2"/>
  <c r="L120" i="2"/>
  <c r="I120" i="2"/>
  <c r="F120" i="2"/>
  <c r="K120" i="2"/>
  <c r="D110" i="6"/>
  <c r="M110" i="6"/>
  <c r="C110" i="6"/>
  <c r="E110" i="6"/>
  <c r="I110" i="6"/>
  <c r="K110" i="6"/>
  <c r="F110" i="6"/>
  <c r="L110" i="6"/>
  <c r="N110" i="6"/>
  <c r="H110" i="6"/>
  <c r="J110" i="6"/>
  <c r="G110" i="6"/>
  <c r="B111" i="6"/>
  <c r="H109" i="5"/>
  <c r="I109" i="5"/>
  <c r="J109" i="5"/>
  <c r="K109" i="5"/>
  <c r="E109" i="5"/>
  <c r="F109" i="5"/>
  <c r="D109" i="5"/>
  <c r="G109" i="5"/>
  <c r="L109" i="5"/>
  <c r="M109" i="5"/>
  <c r="N109" i="5"/>
  <c r="C109" i="5"/>
  <c r="B110" i="5"/>
  <c r="N113" i="11" l="1"/>
  <c r="M113" i="11"/>
  <c r="L113" i="11"/>
  <c r="K113" i="11"/>
  <c r="E113" i="11"/>
  <c r="D113" i="11"/>
  <c r="C113" i="11"/>
  <c r="H113" i="11"/>
  <c r="B114" i="11"/>
  <c r="J113" i="11"/>
  <c r="I113" i="11"/>
  <c r="G113" i="11"/>
  <c r="F113" i="11"/>
  <c r="K114" i="10"/>
  <c r="I114" i="10"/>
  <c r="D114" i="10"/>
  <c r="B115" i="10"/>
  <c r="C114" i="10"/>
  <c r="M114" i="10"/>
  <c r="N114" i="10"/>
  <c r="L114" i="10"/>
  <c r="J114" i="10"/>
  <c r="H114" i="10"/>
  <c r="G114" i="10"/>
  <c r="F114" i="10"/>
  <c r="E114" i="10"/>
  <c r="E120" i="2"/>
  <c r="G120" i="2"/>
  <c r="H120" i="2"/>
  <c r="J120" i="2"/>
  <c r="L121" i="2"/>
  <c r="L9" i="2" s="1"/>
  <c r="C121" i="2"/>
  <c r="C9" i="2" s="1"/>
  <c r="G121" i="2"/>
  <c r="G9" i="2" s="1"/>
  <c r="I121" i="2"/>
  <c r="I9" i="2" s="1"/>
  <c r="E121" i="2"/>
  <c r="E9" i="2" s="1"/>
  <c r="K121" i="2"/>
  <c r="K9" i="2" s="1"/>
  <c r="J121" i="2"/>
  <c r="J9" i="2" s="1"/>
  <c r="N121" i="2"/>
  <c r="N9" i="2" s="1"/>
  <c r="D121" i="2"/>
  <c r="D9" i="2" s="1"/>
  <c r="F121" i="2"/>
  <c r="F9" i="2" s="1"/>
  <c r="H121" i="2"/>
  <c r="H9" i="2" s="1"/>
  <c r="M121" i="2"/>
  <c r="N120" i="2"/>
  <c r="M120" i="2"/>
  <c r="G111" i="6"/>
  <c r="F111" i="6"/>
  <c r="C111" i="6"/>
  <c r="M111" i="6"/>
  <c r="E111" i="6"/>
  <c r="N111" i="6"/>
  <c r="L111" i="6"/>
  <c r="I111" i="6"/>
  <c r="J111" i="6"/>
  <c r="K111" i="6"/>
  <c r="D111" i="6"/>
  <c r="H111" i="6"/>
  <c r="B112" i="6"/>
  <c r="J110" i="5"/>
  <c r="K110" i="5"/>
  <c r="L110" i="5"/>
  <c r="F110" i="5"/>
  <c r="G110" i="5"/>
  <c r="I110" i="5"/>
  <c r="M110" i="5"/>
  <c r="N110" i="5"/>
  <c r="D110" i="5"/>
  <c r="E110" i="5"/>
  <c r="H110" i="5"/>
  <c r="C110" i="5"/>
  <c r="B111" i="5"/>
  <c r="M114" i="11" l="1"/>
  <c r="L114" i="11"/>
  <c r="K114" i="11"/>
  <c r="J114" i="11"/>
  <c r="D114" i="11"/>
  <c r="I114" i="11"/>
  <c r="H114" i="11"/>
  <c r="G114" i="11"/>
  <c r="F114" i="11"/>
  <c r="N114" i="11"/>
  <c r="E114" i="11"/>
  <c r="C114" i="11"/>
  <c r="B115" i="11"/>
  <c r="J115" i="10"/>
  <c r="H115" i="10"/>
  <c r="B116" i="10"/>
  <c r="C115" i="10"/>
  <c r="N115" i="10"/>
  <c r="G115" i="10"/>
  <c r="F115" i="10"/>
  <c r="D115" i="10"/>
  <c r="M115" i="10"/>
  <c r="L115" i="10"/>
  <c r="K115" i="10"/>
  <c r="I115" i="10"/>
  <c r="E115" i="10"/>
  <c r="M9" i="2"/>
  <c r="D112" i="6"/>
  <c r="C112" i="6"/>
  <c r="K112" i="6"/>
  <c r="I112" i="6"/>
  <c r="M112" i="6"/>
  <c r="L112" i="6"/>
  <c r="J112" i="6"/>
  <c r="H112" i="6"/>
  <c r="G112" i="6"/>
  <c r="E112" i="6"/>
  <c r="F112" i="6"/>
  <c r="N112" i="6"/>
  <c r="B113" i="6"/>
  <c r="G111" i="5"/>
  <c r="H111" i="5"/>
  <c r="E111" i="5"/>
  <c r="D111" i="5"/>
  <c r="L111" i="5"/>
  <c r="M111" i="5"/>
  <c r="K111" i="5"/>
  <c r="N111" i="5"/>
  <c r="F111" i="5"/>
  <c r="I111" i="5"/>
  <c r="C111" i="5"/>
  <c r="J111" i="5"/>
  <c r="B112" i="5"/>
  <c r="L115" i="11" l="1"/>
  <c r="K115" i="11"/>
  <c r="J115" i="11"/>
  <c r="I115" i="11"/>
  <c r="B116" i="11"/>
  <c r="C115" i="11"/>
  <c r="N115" i="11"/>
  <c r="D115" i="11"/>
  <c r="F115" i="11"/>
  <c r="E115" i="11"/>
  <c r="M115" i="11"/>
  <c r="H115" i="11"/>
  <c r="G115" i="11"/>
  <c r="I116" i="10"/>
  <c r="G116" i="10"/>
  <c r="N116" i="10"/>
  <c r="M116" i="10"/>
  <c r="E116" i="10"/>
  <c r="H116" i="10"/>
  <c r="F116" i="10"/>
  <c r="D116" i="10"/>
  <c r="B117" i="10"/>
  <c r="L116" i="10"/>
  <c r="K116" i="10"/>
  <c r="J116" i="10"/>
  <c r="C116" i="10"/>
  <c r="G113" i="6"/>
  <c r="I113" i="6"/>
  <c r="F113" i="6"/>
  <c r="K113" i="6"/>
  <c r="E113" i="6"/>
  <c r="M113" i="6"/>
  <c r="N113" i="6"/>
  <c r="D113" i="6"/>
  <c r="C113" i="6"/>
  <c r="L113" i="6"/>
  <c r="J113" i="6"/>
  <c r="H113" i="6"/>
  <c r="B114" i="6"/>
  <c r="D112" i="5"/>
  <c r="E112" i="5"/>
  <c r="H112" i="5"/>
  <c r="F112" i="5"/>
  <c r="G112" i="5"/>
  <c r="M112" i="5"/>
  <c r="N112" i="5"/>
  <c r="I112" i="5"/>
  <c r="J112" i="5"/>
  <c r="K112" i="5"/>
  <c r="L112" i="5"/>
  <c r="C112" i="5"/>
  <c r="B113" i="5"/>
  <c r="K116" i="11" l="1"/>
  <c r="J116" i="11"/>
  <c r="I116" i="11"/>
  <c r="H116" i="11"/>
  <c r="N116" i="11"/>
  <c r="E116" i="11"/>
  <c r="D116" i="11"/>
  <c r="C116" i="11"/>
  <c r="L116" i="11"/>
  <c r="B117" i="11"/>
  <c r="M116" i="11"/>
  <c r="G116" i="11"/>
  <c r="F116" i="11"/>
  <c r="H117" i="10"/>
  <c r="F117" i="10"/>
  <c r="M117" i="10"/>
  <c r="L117" i="10"/>
  <c r="J117" i="10"/>
  <c r="B118" i="10"/>
  <c r="N117" i="10"/>
  <c r="K117" i="10"/>
  <c r="G117" i="10"/>
  <c r="D117" i="10"/>
  <c r="C117" i="10"/>
  <c r="E117" i="10"/>
  <c r="I117" i="10"/>
  <c r="C114" i="6"/>
  <c r="L114" i="6"/>
  <c r="M114" i="6"/>
  <c r="E114" i="6"/>
  <c r="J114" i="6"/>
  <c r="K114" i="6"/>
  <c r="D114" i="6"/>
  <c r="F114" i="6"/>
  <c r="H114" i="6"/>
  <c r="N114" i="6"/>
  <c r="G114" i="6"/>
  <c r="I114" i="6"/>
  <c r="B115" i="6"/>
  <c r="E113" i="5"/>
  <c r="F113" i="5"/>
  <c r="G113" i="5"/>
  <c r="H113" i="5"/>
  <c r="I113" i="5"/>
  <c r="N113" i="5"/>
  <c r="C113" i="5"/>
  <c r="D113" i="5"/>
  <c r="J113" i="5"/>
  <c r="K113" i="5"/>
  <c r="L113" i="5"/>
  <c r="M113" i="5"/>
  <c r="B114" i="5"/>
  <c r="J117" i="11" l="1"/>
  <c r="I117" i="11"/>
  <c r="H117" i="11"/>
  <c r="G117" i="11"/>
  <c r="M117" i="11"/>
  <c r="N117" i="11"/>
  <c r="L117" i="11"/>
  <c r="K117" i="11"/>
  <c r="F117" i="11"/>
  <c r="D117" i="11"/>
  <c r="C117" i="11"/>
  <c r="B118" i="11"/>
  <c r="E117" i="11"/>
  <c r="G118" i="10"/>
  <c r="E118" i="10"/>
  <c r="L118" i="10"/>
  <c r="K118" i="10"/>
  <c r="B119" i="10"/>
  <c r="C118" i="10"/>
  <c r="H118" i="10"/>
  <c r="M118" i="10"/>
  <c r="J118" i="10"/>
  <c r="I118" i="10"/>
  <c r="F118" i="10"/>
  <c r="D118" i="10"/>
  <c r="N118" i="10"/>
  <c r="F115" i="6"/>
  <c r="H115" i="6"/>
  <c r="I115" i="6"/>
  <c r="L115" i="6"/>
  <c r="E115" i="6"/>
  <c r="K115" i="6"/>
  <c r="D115" i="6"/>
  <c r="G115" i="6"/>
  <c r="N115" i="6"/>
  <c r="C115" i="6"/>
  <c r="J115" i="6"/>
  <c r="M115" i="6"/>
  <c r="B116" i="6"/>
  <c r="F114" i="5"/>
  <c r="G114" i="5"/>
  <c r="H114" i="5"/>
  <c r="I114" i="5"/>
  <c r="J114" i="5"/>
  <c r="D114" i="5"/>
  <c r="C114" i="5"/>
  <c r="K114" i="5"/>
  <c r="L114" i="5"/>
  <c r="M114" i="5"/>
  <c r="N114" i="5"/>
  <c r="E114" i="5"/>
  <c r="B115" i="5"/>
  <c r="I118" i="11" l="1"/>
  <c r="H118" i="11"/>
  <c r="G118" i="11"/>
  <c r="F118" i="11"/>
  <c r="L118" i="11"/>
  <c r="B119" i="11"/>
  <c r="D118" i="11"/>
  <c r="N118" i="11"/>
  <c r="M118" i="11"/>
  <c r="C118" i="11"/>
  <c r="K118" i="11"/>
  <c r="J118" i="11"/>
  <c r="E118" i="11"/>
  <c r="F119" i="10"/>
  <c r="D119" i="10"/>
  <c r="K119" i="10"/>
  <c r="J119" i="10"/>
  <c r="I119" i="10"/>
  <c r="H119" i="10"/>
  <c r="G119" i="10"/>
  <c r="E119" i="10"/>
  <c r="N119" i="10"/>
  <c r="M119" i="10"/>
  <c r="L119" i="10"/>
  <c r="C119" i="10"/>
  <c r="B120" i="10"/>
  <c r="M116" i="6"/>
  <c r="C116" i="6"/>
  <c r="N116" i="6"/>
  <c r="F116" i="6"/>
  <c r="E116" i="6"/>
  <c r="H116" i="6"/>
  <c r="J116" i="6"/>
  <c r="K116" i="6"/>
  <c r="L116" i="6"/>
  <c r="D116" i="6"/>
  <c r="I116" i="6"/>
  <c r="G116" i="6"/>
  <c r="B117" i="6"/>
  <c r="G115" i="5"/>
  <c r="H115" i="5"/>
  <c r="I115" i="5"/>
  <c r="J115" i="5"/>
  <c r="K115" i="5"/>
  <c r="D115" i="5"/>
  <c r="E115" i="5"/>
  <c r="C115" i="5"/>
  <c r="L115" i="5"/>
  <c r="F115" i="5"/>
  <c r="M115" i="5"/>
  <c r="N115" i="5"/>
  <c r="B116" i="5"/>
  <c r="H119" i="11" l="1"/>
  <c r="G119" i="11"/>
  <c r="F119" i="11"/>
  <c r="E119" i="11"/>
  <c r="K119" i="11"/>
  <c r="I119" i="11"/>
  <c r="D119" i="11"/>
  <c r="C119" i="11"/>
  <c r="M119" i="11"/>
  <c r="B120" i="11"/>
  <c r="N119" i="11"/>
  <c r="L119" i="11"/>
  <c r="J119" i="11"/>
  <c r="E120" i="10"/>
  <c r="B121" i="10"/>
  <c r="C120" i="10"/>
  <c r="J120" i="10"/>
  <c r="I120" i="10"/>
  <c r="G120" i="10"/>
  <c r="N120" i="10"/>
  <c r="M120" i="10"/>
  <c r="L120" i="10"/>
  <c r="D120" i="10"/>
  <c r="K120" i="10"/>
  <c r="H120" i="10"/>
  <c r="F120" i="10"/>
  <c r="J117" i="6"/>
  <c r="F117" i="6"/>
  <c r="M117" i="6"/>
  <c r="E117" i="6"/>
  <c r="K117" i="6"/>
  <c r="G117" i="6"/>
  <c r="N117" i="6"/>
  <c r="D117" i="6"/>
  <c r="I117" i="6"/>
  <c r="H117" i="6"/>
  <c r="L117" i="6"/>
  <c r="C117" i="6"/>
  <c r="B118" i="6"/>
  <c r="H116" i="5"/>
  <c r="C116" i="5"/>
  <c r="I116" i="5"/>
  <c r="J116" i="5"/>
  <c r="K116" i="5"/>
  <c r="L116" i="5"/>
  <c r="E116" i="5"/>
  <c r="F116" i="5"/>
  <c r="D116" i="5"/>
  <c r="G116" i="5"/>
  <c r="M116" i="5"/>
  <c r="N116" i="5"/>
  <c r="B117" i="5"/>
  <c r="G120" i="11" l="1"/>
  <c r="F120" i="11"/>
  <c r="E120" i="11"/>
  <c r="D120" i="11"/>
  <c r="J120" i="11"/>
  <c r="N120" i="11"/>
  <c r="M120" i="11"/>
  <c r="L120" i="11"/>
  <c r="K120" i="11"/>
  <c r="I120" i="11"/>
  <c r="H120" i="11"/>
  <c r="B121" i="11"/>
  <c r="C120" i="11"/>
  <c r="D121" i="10"/>
  <c r="N121" i="10"/>
  <c r="I121" i="10"/>
  <c r="H121" i="10"/>
  <c r="L121" i="10"/>
  <c r="C121" i="10"/>
  <c r="G121" i="10"/>
  <c r="M121" i="10"/>
  <c r="B122" i="10"/>
  <c r="E121" i="10"/>
  <c r="K121" i="10"/>
  <c r="J121" i="10"/>
  <c r="F121" i="10"/>
  <c r="D118" i="6"/>
  <c r="L118" i="6"/>
  <c r="K118" i="6"/>
  <c r="N118" i="6"/>
  <c r="G118" i="6"/>
  <c r="C118" i="6"/>
  <c r="M118" i="6"/>
  <c r="I118" i="6"/>
  <c r="E118" i="6"/>
  <c r="H118" i="6"/>
  <c r="J118" i="6"/>
  <c r="F118" i="6"/>
  <c r="B119" i="6"/>
  <c r="I117" i="5"/>
  <c r="J117" i="5"/>
  <c r="C117" i="5"/>
  <c r="M117" i="5"/>
  <c r="K117" i="5"/>
  <c r="L117" i="5"/>
  <c r="F117" i="5"/>
  <c r="G117" i="5"/>
  <c r="D117" i="5"/>
  <c r="E117" i="5"/>
  <c r="H117" i="5"/>
  <c r="N117" i="5"/>
  <c r="B118" i="5"/>
  <c r="F121" i="11" l="1"/>
  <c r="E121" i="11"/>
  <c r="D121" i="11"/>
  <c r="B122" i="11"/>
  <c r="C121" i="11"/>
  <c r="I121" i="11"/>
  <c r="H121" i="11"/>
  <c r="N121" i="11"/>
  <c r="M121" i="11"/>
  <c r="L121" i="11"/>
  <c r="K121" i="11"/>
  <c r="J121" i="11"/>
  <c r="G121" i="11"/>
  <c r="B123" i="10"/>
  <c r="C122" i="10"/>
  <c r="M122" i="10"/>
  <c r="H122" i="10"/>
  <c r="G122" i="10"/>
  <c r="J122" i="10"/>
  <c r="I122" i="10"/>
  <c r="F122" i="10"/>
  <c r="E122" i="10"/>
  <c r="N122" i="10"/>
  <c r="L122" i="10"/>
  <c r="D122" i="10"/>
  <c r="K122" i="10"/>
  <c r="G119" i="6"/>
  <c r="L119" i="6"/>
  <c r="F119" i="6"/>
  <c r="J119" i="6"/>
  <c r="C119" i="6"/>
  <c r="D119" i="6"/>
  <c r="H119" i="6"/>
  <c r="M119" i="6"/>
  <c r="N119" i="6"/>
  <c r="I119" i="6"/>
  <c r="E119" i="6"/>
  <c r="K119" i="6"/>
  <c r="B120" i="6"/>
  <c r="J118" i="5"/>
  <c r="K118" i="5"/>
  <c r="L118" i="5"/>
  <c r="C118" i="5"/>
  <c r="M118" i="5"/>
  <c r="N118" i="5"/>
  <c r="G118" i="5"/>
  <c r="H118" i="5"/>
  <c r="D118" i="5"/>
  <c r="E118" i="5"/>
  <c r="F118" i="5"/>
  <c r="I118" i="5"/>
  <c r="B119" i="5"/>
  <c r="E122" i="11" l="1"/>
  <c r="D122" i="11"/>
  <c r="B123" i="11"/>
  <c r="C122" i="11"/>
  <c r="N122" i="11"/>
  <c r="H122" i="11"/>
  <c r="J122" i="11"/>
  <c r="I122" i="11"/>
  <c r="G122" i="11"/>
  <c r="F122" i="11"/>
  <c r="M122" i="11"/>
  <c r="L122" i="11"/>
  <c r="K122" i="11"/>
  <c r="N123" i="10"/>
  <c r="L123" i="10"/>
  <c r="G123" i="10"/>
  <c r="F123" i="10"/>
  <c r="D123" i="10"/>
  <c r="B124" i="10"/>
  <c r="M123" i="10"/>
  <c r="K123" i="10"/>
  <c r="J123" i="10"/>
  <c r="I123" i="10"/>
  <c r="H123" i="10"/>
  <c r="E123" i="10"/>
  <c r="C123" i="10"/>
  <c r="H120" i="6"/>
  <c r="D120" i="6"/>
  <c r="I120" i="6"/>
  <c r="E120" i="6"/>
  <c r="L120" i="6"/>
  <c r="F120" i="6"/>
  <c r="N120" i="6"/>
  <c r="M120" i="6"/>
  <c r="K120" i="6"/>
  <c r="G120" i="6"/>
  <c r="J120" i="6"/>
  <c r="C120" i="6"/>
  <c r="B121" i="6"/>
  <c r="K119" i="5"/>
  <c r="L119" i="5"/>
  <c r="M119" i="5"/>
  <c r="N119" i="5"/>
  <c r="C119" i="5"/>
  <c r="H119" i="5"/>
  <c r="I119" i="5"/>
  <c r="J119" i="5"/>
  <c r="D119" i="5"/>
  <c r="E119" i="5"/>
  <c r="F119" i="5"/>
  <c r="G119" i="5"/>
  <c r="B120" i="5"/>
  <c r="D123" i="11" l="1"/>
  <c r="B124" i="11"/>
  <c r="C123" i="11"/>
  <c r="N123" i="11"/>
  <c r="M123" i="11"/>
  <c r="G123" i="11"/>
  <c r="L123" i="11"/>
  <c r="K123" i="11"/>
  <c r="H123" i="11"/>
  <c r="F123" i="11"/>
  <c r="E123" i="11"/>
  <c r="I123" i="11"/>
  <c r="J123" i="11"/>
  <c r="M124" i="10"/>
  <c r="K124" i="10"/>
  <c r="F124" i="10"/>
  <c r="E124" i="10"/>
  <c r="I124" i="10"/>
  <c r="C124" i="10"/>
  <c r="H124" i="10"/>
  <c r="N124" i="10"/>
  <c r="L124" i="10"/>
  <c r="J124" i="10"/>
  <c r="B125" i="10"/>
  <c r="G124" i="10"/>
  <c r="D124" i="10"/>
  <c r="J121" i="6"/>
  <c r="K121" i="6"/>
  <c r="I121" i="6"/>
  <c r="H121" i="6"/>
  <c r="G121" i="6"/>
  <c r="C121" i="6"/>
  <c r="L121" i="6"/>
  <c r="N121" i="6"/>
  <c r="M121" i="6"/>
  <c r="F121" i="6"/>
  <c r="E121" i="6"/>
  <c r="D121" i="6"/>
  <c r="B122" i="6"/>
  <c r="L120" i="5"/>
  <c r="D120" i="5"/>
  <c r="C120" i="5"/>
  <c r="M120" i="5"/>
  <c r="N120" i="5"/>
  <c r="I120" i="5"/>
  <c r="J120" i="5"/>
  <c r="E120" i="5"/>
  <c r="K120" i="5"/>
  <c r="F120" i="5"/>
  <c r="G120" i="5"/>
  <c r="H120" i="5"/>
  <c r="B121" i="5"/>
  <c r="B125" i="11" l="1"/>
  <c r="C124" i="11"/>
  <c r="N124" i="11"/>
  <c r="M124" i="11"/>
  <c r="L124" i="11"/>
  <c r="F124" i="11"/>
  <c r="E124" i="11"/>
  <c r="D124" i="11"/>
  <c r="I124" i="11"/>
  <c r="K124" i="11"/>
  <c r="J124" i="11"/>
  <c r="H124" i="11"/>
  <c r="G124" i="11"/>
  <c r="N125" i="10"/>
  <c r="N13" i="10" s="1"/>
  <c r="M125" i="10"/>
  <c r="M13" i="10" s="1"/>
  <c r="L125" i="10"/>
  <c r="L13" i="10" s="1"/>
  <c r="K125" i="10"/>
  <c r="K13" i="10" s="1"/>
  <c r="J125" i="10"/>
  <c r="J13" i="10" s="1"/>
  <c r="E125" i="10"/>
  <c r="E13" i="10" s="1"/>
  <c r="D125" i="10"/>
  <c r="D13" i="10" s="1"/>
  <c r="I125" i="10"/>
  <c r="I13" i="10" s="1"/>
  <c r="H125" i="10"/>
  <c r="H13" i="10" s="1"/>
  <c r="G125" i="10"/>
  <c r="G13" i="10" s="1"/>
  <c r="F125" i="10"/>
  <c r="F13" i="10" s="1"/>
  <c r="C125" i="10"/>
  <c r="C13" i="10" s="1"/>
  <c r="L122" i="6"/>
  <c r="F122" i="6"/>
  <c r="G122" i="6"/>
  <c r="N122" i="6"/>
  <c r="M122" i="6"/>
  <c r="J122" i="6"/>
  <c r="I122" i="6"/>
  <c r="H122" i="6"/>
  <c r="E122" i="6"/>
  <c r="K122" i="6"/>
  <c r="C122" i="6"/>
  <c r="D122" i="6"/>
  <c r="B123" i="6"/>
  <c r="M121" i="5"/>
  <c r="N121" i="5"/>
  <c r="D121" i="5"/>
  <c r="E121" i="5"/>
  <c r="J121" i="5"/>
  <c r="K121" i="5"/>
  <c r="C121" i="5"/>
  <c r="F121" i="5"/>
  <c r="G121" i="5"/>
  <c r="H121" i="5"/>
  <c r="I121" i="5"/>
  <c r="L121" i="5"/>
  <c r="B122" i="5"/>
  <c r="N9" i="10" l="1"/>
  <c r="N125" i="11"/>
  <c r="N13" i="11" s="1"/>
  <c r="M125" i="11"/>
  <c r="M13" i="11" s="1"/>
  <c r="L125" i="11"/>
  <c r="L13" i="11" s="1"/>
  <c r="K125" i="11"/>
  <c r="K13" i="11" s="1"/>
  <c r="E125" i="11"/>
  <c r="E13" i="11" s="1"/>
  <c r="J125" i="11"/>
  <c r="J13" i="11" s="1"/>
  <c r="I125" i="11"/>
  <c r="I13" i="11" s="1"/>
  <c r="H125" i="11"/>
  <c r="H13" i="11" s="1"/>
  <c r="G125" i="11"/>
  <c r="G13" i="11" s="1"/>
  <c r="F125" i="11"/>
  <c r="F13" i="11" s="1"/>
  <c r="D125" i="11"/>
  <c r="D13" i="11" s="1"/>
  <c r="C125" i="11"/>
  <c r="C13" i="11" s="1"/>
  <c r="N123" i="6"/>
  <c r="F123" i="6"/>
  <c r="I123" i="6"/>
  <c r="E123" i="6"/>
  <c r="M123" i="6"/>
  <c r="C123" i="6"/>
  <c r="K123" i="6"/>
  <c r="G123" i="6"/>
  <c r="H123" i="6"/>
  <c r="J123" i="6"/>
  <c r="D123" i="6"/>
  <c r="L123" i="6"/>
  <c r="B124" i="6"/>
  <c r="N122" i="5"/>
  <c r="D122" i="5"/>
  <c r="F122" i="5"/>
  <c r="E122" i="5"/>
  <c r="K122" i="5"/>
  <c r="L122" i="5"/>
  <c r="H122" i="5"/>
  <c r="I122" i="5"/>
  <c r="J122" i="5"/>
  <c r="C122" i="5"/>
  <c r="M122" i="5"/>
  <c r="G122" i="5"/>
  <c r="B123" i="5"/>
  <c r="I24" i="17" l="1"/>
  <c r="J10" i="8"/>
  <c r="H24" i="14"/>
  <c r="I24" i="14" s="1"/>
  <c r="N9" i="11"/>
  <c r="H124" i="6"/>
  <c r="H12" i="6" s="1"/>
  <c r="N124" i="6"/>
  <c r="N12" i="6" s="1"/>
  <c r="F124" i="6"/>
  <c r="F12" i="6" s="1"/>
  <c r="I124" i="6"/>
  <c r="I12" i="6" s="1"/>
  <c r="J124" i="6"/>
  <c r="J12" i="6" s="1"/>
  <c r="M124" i="6"/>
  <c r="M12" i="6" s="1"/>
  <c r="C124" i="6"/>
  <c r="C12" i="6" s="1"/>
  <c r="K124" i="6"/>
  <c r="K12" i="6" s="1"/>
  <c r="L124" i="6"/>
  <c r="L12" i="6" s="1"/>
  <c r="E124" i="6"/>
  <c r="E12" i="6" s="1"/>
  <c r="G124" i="6"/>
  <c r="G12" i="6" s="1"/>
  <c r="D124" i="6"/>
  <c r="D12" i="6" s="1"/>
  <c r="D123" i="5"/>
  <c r="D11" i="5" s="1"/>
  <c r="G123" i="5"/>
  <c r="G11" i="5" s="1"/>
  <c r="E123" i="5"/>
  <c r="E11" i="5" s="1"/>
  <c r="F123" i="5"/>
  <c r="F11" i="5" s="1"/>
  <c r="L123" i="5"/>
  <c r="L11" i="5" s="1"/>
  <c r="M123" i="5"/>
  <c r="M11" i="5" s="1"/>
  <c r="C123" i="5"/>
  <c r="C11" i="5" s="1"/>
  <c r="H123" i="5"/>
  <c r="H11" i="5" s="1"/>
  <c r="I123" i="5"/>
  <c r="I11" i="5" s="1"/>
  <c r="J123" i="5"/>
  <c r="J11" i="5" s="1"/>
  <c r="K123" i="5"/>
  <c r="K11" i="5" s="1"/>
  <c r="N123" i="5"/>
  <c r="N11" i="5" s="1"/>
  <c r="N24" i="17" l="1"/>
  <c r="O24" i="17" s="1"/>
  <c r="J29" i="17"/>
  <c r="M47" i="17"/>
  <c r="R24" i="17"/>
  <c r="M46" i="14"/>
  <c r="R24" i="14"/>
  <c r="M24" i="14"/>
  <c r="N24" i="14" s="1"/>
  <c r="O24" i="14" s="1"/>
  <c r="J11" i="8"/>
  <c r="J12" i="8" s="1"/>
  <c r="N9" i="6"/>
  <c r="M16" i="17" s="1"/>
  <c r="N16" i="17" s="1"/>
  <c r="N8" i="5"/>
  <c r="H16" i="17" s="1"/>
  <c r="R14" i="14" l="1"/>
  <c r="R14" i="17"/>
  <c r="R15" i="17" s="1"/>
  <c r="I16" i="17"/>
  <c r="I47" i="17" s="1"/>
  <c r="I26" i="17"/>
  <c r="I28" i="17" s="1"/>
  <c r="I48" i="17"/>
  <c r="N26" i="17"/>
  <c r="N28" i="17" s="1"/>
  <c r="O47" i="17"/>
  <c r="R25" i="17"/>
  <c r="R26" i="17" s="1"/>
  <c r="M48" i="17"/>
  <c r="O48" i="17" s="1"/>
  <c r="J29" i="14"/>
  <c r="M47" i="14"/>
  <c r="M49" i="14" s="1"/>
  <c r="R25" i="14"/>
  <c r="R26" i="14" s="1"/>
  <c r="R28" i="14" s="1"/>
  <c r="F11" i="8"/>
  <c r="M16" i="14"/>
  <c r="F10" i="8"/>
  <c r="H16" i="14"/>
  <c r="R28" i="17" l="1"/>
  <c r="R37" i="14"/>
  <c r="R39" i="14" s="1"/>
  <c r="J18" i="17"/>
  <c r="O26" i="17" s="1"/>
  <c r="I50" i="17"/>
  <c r="M50" i="17"/>
  <c r="O50" i="17"/>
  <c r="F12" i="8"/>
  <c r="F15" i="8" s="1"/>
  <c r="F17" i="8" s="1"/>
  <c r="N16" i="14"/>
  <c r="N26" i="14"/>
  <c r="N28" i="14" s="1"/>
  <c r="I16" i="14"/>
  <c r="I26" i="14"/>
  <c r="I28" i="14" s="1"/>
  <c r="K53" i="17" l="1"/>
  <c r="K55" i="17" s="1"/>
  <c r="R41" i="14"/>
  <c r="Q24" i="14" s="1"/>
  <c r="H14" i="8"/>
  <c r="I47" i="14"/>
  <c r="O47" i="14" s="1"/>
  <c r="J18" i="14"/>
  <c r="O26" i="14" s="1"/>
  <c r="I46" i="14"/>
  <c r="O46" i="14" s="1"/>
  <c r="J14" i="8"/>
  <c r="J15" i="8" s="1"/>
  <c r="J17" i="8" s="1"/>
  <c r="O49" i="14" l="1"/>
  <c r="I49" i="14"/>
  <c r="K52" i="14" s="1"/>
  <c r="K54" i="14" l="1"/>
  <c r="R15" i="1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Sean</author>
  </authors>
  <commentList>
    <comment ref="I199" authorId="0" shapeId="0" xr:uid="{52FE0396-B65C-4457-9492-E6595644F13A}">
      <text>
        <r>
          <rPr>
            <b/>
            <sz val="9"/>
            <color indexed="81"/>
            <rFont val="Tahoma"/>
            <family val="2"/>
          </rPr>
          <t>Sean:</t>
        </r>
        <r>
          <rPr>
            <sz val="9"/>
            <color indexed="81"/>
            <rFont val="Tahoma"/>
            <family val="2"/>
          </rPr>
          <t xml:space="preserve">
Pulled meter as per customer's request
(Suspended as of 6/1/23)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Sean</author>
  </authors>
  <commentList>
    <comment ref="H16" authorId="0" shapeId="0" xr:uid="{297DE01E-7588-47B8-A17D-FD4D8C836EA1}">
      <text>
        <r>
          <rPr>
            <b/>
            <sz val="9"/>
            <color indexed="81"/>
            <rFont val="Tahoma"/>
            <family val="2"/>
          </rPr>
          <t>Sean:</t>
        </r>
        <r>
          <rPr>
            <sz val="9"/>
            <color indexed="81"/>
            <rFont val="Tahoma"/>
            <family val="2"/>
          </rPr>
          <t xml:space="preserve">
Pulled meter as per customer's request
(Suspended as of 6/1/23)
</t>
        </r>
      </text>
    </comment>
  </commentList>
</comments>
</file>

<file path=xl/sharedStrings.xml><?xml version="1.0" encoding="utf-8"?>
<sst xmlns="http://schemas.openxmlformats.org/spreadsheetml/2006/main" count="4622" uniqueCount="433">
  <si>
    <t>Exhibit DPK-04</t>
  </si>
  <si>
    <t>Kermode</t>
  </si>
  <si>
    <t>Summit View Water Works LLC</t>
  </si>
  <si>
    <t>Test Year Ended December 31, 2023</t>
  </si>
  <si>
    <t>Usage &amp; Revenue Supporting Schedules</t>
  </si>
  <si>
    <t>Sch 5.0 - Sch 9.0</t>
  </si>
  <si>
    <t>with supporting workpaper detail</t>
  </si>
  <si>
    <t>Schedule 5.0  - Rates and Revenue</t>
  </si>
  <si>
    <t xml:space="preserve">Schedule 5.1 - 5.3 - Current Revenue </t>
  </si>
  <si>
    <t>Schedule 6.1 - 6.3 - Proposed Revenue</t>
  </si>
  <si>
    <t>Schedule 7.1 - Bill count Reconciliation to General Ledger</t>
  </si>
  <si>
    <t>Schedule 7.2 - Bill CrossOver - Domestic</t>
  </si>
  <si>
    <t>Schedule 8.x - Domestic Bill Count</t>
  </si>
  <si>
    <t>Schedule 9.0 - Phase In Proposed Domestic Rates</t>
  </si>
  <si>
    <t>Workpapers</t>
  </si>
  <si>
    <t>WP 1.0 Usage - Gallons</t>
  </si>
  <si>
    <t>WP 2.0 Usage - Cubic Feet</t>
  </si>
  <si>
    <t>WP 3.0  DMeter Reading Test Year</t>
  </si>
  <si>
    <t>SCHEDULE 5.0a</t>
  </si>
  <si>
    <t>1st Phase-In of Rates</t>
  </si>
  <si>
    <t>Line No.</t>
  </si>
  <si>
    <t>Domestic</t>
  </si>
  <si>
    <t>3/4" Inch</t>
  </si>
  <si>
    <t>1" Inch</t>
  </si>
  <si>
    <t xml:space="preserve">Current Rates </t>
  </si>
  <si>
    <t>Base Rate</t>
  </si>
  <si>
    <t xml:space="preserve">Revenue  Increase  </t>
  </si>
  <si>
    <t>Usage:</t>
  </si>
  <si>
    <t>100-500</t>
  </si>
  <si>
    <t>Proposed</t>
  </si>
  <si>
    <t>501+</t>
  </si>
  <si>
    <t>Schedule 5.0b</t>
  </si>
  <si>
    <t>Difference</t>
  </si>
  <si>
    <t>Total Test Year Revenue</t>
  </si>
  <si>
    <t>Total Current Domestic</t>
  </si>
  <si>
    <t>Proposed Rates</t>
  </si>
  <si>
    <t>Differential</t>
  </si>
  <si>
    <t>3/4" to the 1"</t>
  </si>
  <si>
    <t>Total</t>
  </si>
  <si>
    <t>Total Revenue</t>
  </si>
  <si>
    <t>3/4"</t>
  </si>
  <si>
    <t>Increase</t>
  </si>
  <si>
    <t>1"</t>
  </si>
  <si>
    <t>Total 3/4" Increase</t>
  </si>
  <si>
    <t>Total 1" Increase</t>
  </si>
  <si>
    <t>Total Domestic</t>
  </si>
  <si>
    <t>Required</t>
  </si>
  <si>
    <t>Percent Increase</t>
  </si>
  <si>
    <t>Deferred</t>
  </si>
  <si>
    <t>Total Proposed Domestic</t>
  </si>
  <si>
    <t>Irrigation</t>
  </si>
  <si>
    <t>Current Rates</t>
  </si>
  <si>
    <t>% Change</t>
  </si>
  <si>
    <t>Total Irrigation</t>
  </si>
  <si>
    <t>Differencce</t>
  </si>
  <si>
    <t>Per Acre</t>
  </si>
  <si>
    <t>Total Proposed Revenue</t>
  </si>
  <si>
    <t>Total Irrigation Class Increase</t>
  </si>
  <si>
    <t>Change</t>
  </si>
  <si>
    <t>Current Rates 3/4"</t>
  </si>
  <si>
    <t>Proposed Rates 3/4"</t>
  </si>
  <si>
    <t>Current Rates 1"</t>
  </si>
  <si>
    <t>Proposed Rates 1"</t>
  </si>
  <si>
    <t>Current Irrigation</t>
  </si>
  <si>
    <t>Proposed Irrigation</t>
  </si>
  <si>
    <t>Total Current Revenue</t>
  </si>
  <si>
    <t>Total proposed Increase</t>
  </si>
  <si>
    <t>SCHEDULE 5.0b</t>
  </si>
  <si>
    <t>Final Phase-In of Rates</t>
  </si>
  <si>
    <t>Domesitic</t>
  </si>
  <si>
    <t>Total Proposed Irrigation</t>
  </si>
  <si>
    <t>SCHEDULE 5.1 - Revenue for 3.4" Meters 2023</t>
  </si>
  <si>
    <t>Current Rates:</t>
  </si>
  <si>
    <t>Base Rate 3/4"</t>
  </si>
  <si>
    <t>No allowance</t>
  </si>
  <si>
    <t>Revenue/year</t>
  </si>
  <si>
    <t>per 100 CF or portion of</t>
  </si>
  <si>
    <t>Revenue</t>
  </si>
  <si>
    <t>Usage/Mo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</si>
  <si>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</si>
  <si>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</si>
  <si>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</si>
  <si>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</si>
  <si>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</si>
  <si>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</si>
  <si>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</si>
  <si>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</si>
  <si>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</si>
  <si>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</si>
  <si>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</si>
  <si>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</si>
  <si>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SCHEDULE 5.2 - Revenue for 1" Meters 2023</t>
  </si>
  <si>
    <t>Base Rate 1"</t>
  </si>
  <si>
    <t>SCHEDULE 5.3 Current Rates - Irrigation (6 mos)</t>
  </si>
  <si>
    <t>Monthy Eq</t>
  </si>
  <si>
    <t>Base / Outlet Fee</t>
  </si>
  <si>
    <t>/per acre</t>
  </si>
  <si>
    <t>LOT #</t>
  </si>
  <si>
    <t>Address:</t>
  </si>
  <si>
    <t>Lot Sq/Ft</t>
  </si>
  <si>
    <t>Irr</t>
  </si>
  <si>
    <t>Acres Active:</t>
  </si>
  <si>
    <t>Acres</t>
  </si>
  <si>
    <t>Outlet Fee:</t>
  </si>
  <si>
    <t>Acreage Fee</t>
  </si>
  <si>
    <t>Annual Rev</t>
  </si>
  <si>
    <t xml:space="preserve">Lot # 1 </t>
  </si>
  <si>
    <t>RRW Phase 4</t>
  </si>
  <si>
    <t>Lot # 2</t>
  </si>
  <si>
    <t>Lot # 3</t>
  </si>
  <si>
    <t>Lot # 4</t>
  </si>
  <si>
    <t>Lot # 5</t>
  </si>
  <si>
    <t>Lot # 6</t>
  </si>
  <si>
    <t>Lot # 7</t>
  </si>
  <si>
    <t>Lot # 8</t>
  </si>
  <si>
    <t>Lot # 9</t>
  </si>
  <si>
    <t>Lot # 10</t>
  </si>
  <si>
    <t>Lot # 11</t>
  </si>
  <si>
    <t>Lot # 12</t>
  </si>
  <si>
    <t>Lot # 13</t>
  </si>
  <si>
    <t>Lot # 14</t>
  </si>
  <si>
    <t>Lot # 15</t>
  </si>
  <si>
    <t>Lot # 16</t>
  </si>
  <si>
    <t>Lot # 17</t>
  </si>
  <si>
    <t>Lot # 18</t>
  </si>
  <si>
    <t>Lot # 19</t>
  </si>
  <si>
    <t>Lot # 20</t>
  </si>
  <si>
    <t>Lot # 21</t>
  </si>
  <si>
    <t>Lot # 22</t>
  </si>
  <si>
    <t>Lot # 23</t>
  </si>
  <si>
    <t>Lot # 24</t>
  </si>
  <si>
    <t>Lot # 25</t>
  </si>
  <si>
    <t>Lot # 26</t>
  </si>
  <si>
    <t>Lot # 27</t>
  </si>
  <si>
    <t>Lot # 28</t>
  </si>
  <si>
    <t>Lot # 29</t>
  </si>
  <si>
    <t>Lot # 30</t>
  </si>
  <si>
    <t>Lot # 31</t>
  </si>
  <si>
    <t>Lot # 32</t>
  </si>
  <si>
    <t>Lot # 33</t>
  </si>
  <si>
    <t>Lot # 34</t>
  </si>
  <si>
    <t>Lot # 35</t>
  </si>
  <si>
    <t>Lot # 36</t>
  </si>
  <si>
    <t>Lot # 37</t>
  </si>
  <si>
    <t>Lot # 38</t>
  </si>
  <si>
    <t>Lot # 1</t>
  </si>
  <si>
    <t>RRW Phase 3</t>
  </si>
  <si>
    <t>Lot #18</t>
  </si>
  <si>
    <t>Lot 1</t>
  </si>
  <si>
    <t>RRW Phase 2</t>
  </si>
  <si>
    <t>Lot 2</t>
  </si>
  <si>
    <t>Lot 3</t>
  </si>
  <si>
    <t>Lot 4</t>
  </si>
  <si>
    <t>Lot 5</t>
  </si>
  <si>
    <t>Lot 6</t>
  </si>
  <si>
    <t>Lot 7</t>
  </si>
  <si>
    <t>Lot 8</t>
  </si>
  <si>
    <t>Lot 9</t>
  </si>
  <si>
    <t>Lot 10</t>
  </si>
  <si>
    <t>Lot 11</t>
  </si>
  <si>
    <t>Lot 12</t>
  </si>
  <si>
    <t>Lot 13</t>
  </si>
  <si>
    <t>Lot 14</t>
  </si>
  <si>
    <t>Lot 15</t>
  </si>
  <si>
    <t xml:space="preserve">Lot 16 </t>
  </si>
  <si>
    <t>Lot 17</t>
  </si>
  <si>
    <t>Lot 18</t>
  </si>
  <si>
    <t>Lot 19</t>
  </si>
  <si>
    <t>Lot 20</t>
  </si>
  <si>
    <t xml:space="preserve">Lot 21 </t>
  </si>
  <si>
    <t>Lot 22</t>
  </si>
  <si>
    <t>Lot 23</t>
  </si>
  <si>
    <t>Lot 24</t>
  </si>
  <si>
    <t xml:space="preserve">Lot 25 </t>
  </si>
  <si>
    <t>Lot 26</t>
  </si>
  <si>
    <t>Lot 27</t>
  </si>
  <si>
    <t>Lot 28</t>
  </si>
  <si>
    <t>Lot 29</t>
  </si>
  <si>
    <t>Lot 30</t>
  </si>
  <si>
    <t>Lot 31</t>
  </si>
  <si>
    <t>Lot 32</t>
  </si>
  <si>
    <t>Lot 33</t>
  </si>
  <si>
    <t>Lot 34</t>
  </si>
  <si>
    <t>Lot 35</t>
  </si>
  <si>
    <t>Lot 36</t>
  </si>
  <si>
    <t>Lot 37</t>
  </si>
  <si>
    <t>Lot 38</t>
  </si>
  <si>
    <t>Lot 39</t>
  </si>
  <si>
    <t>Lot 40</t>
  </si>
  <si>
    <t>Lot 41</t>
  </si>
  <si>
    <t>Lot 42</t>
  </si>
  <si>
    <t>Lot 43</t>
  </si>
  <si>
    <t>Lot 44</t>
  </si>
  <si>
    <t xml:space="preserve">Lot 45 </t>
  </si>
  <si>
    <t>Lot 46</t>
  </si>
  <si>
    <t xml:space="preserve">Lot 47 </t>
  </si>
  <si>
    <t>Lot 48</t>
  </si>
  <si>
    <t>Lot 49</t>
  </si>
  <si>
    <t>Lot 50</t>
  </si>
  <si>
    <t>Lot 51</t>
  </si>
  <si>
    <t>Lot 52</t>
  </si>
  <si>
    <t xml:space="preserve">Lot 53 </t>
  </si>
  <si>
    <t>RRW Phase 1</t>
  </si>
  <si>
    <t>LOT 1/Phase 1</t>
  </si>
  <si>
    <t>Sunrise Canyon Estate</t>
  </si>
  <si>
    <t>LOT 2/Phase 1</t>
  </si>
  <si>
    <t>LOT 3/Phase 1</t>
  </si>
  <si>
    <t xml:space="preserve">LOT 4/Phase 1 </t>
  </si>
  <si>
    <t>LOT 1/Phase 2</t>
  </si>
  <si>
    <t xml:space="preserve">LOT 2/Phase 2 </t>
  </si>
  <si>
    <t xml:space="preserve">LOT 3/Phase 2 </t>
  </si>
  <si>
    <t xml:space="preserve">LOT 4/Phase 2 </t>
  </si>
  <si>
    <t>LOT 1/Phase 3</t>
  </si>
  <si>
    <t xml:space="preserve">LOT 2/Phase 3 </t>
  </si>
  <si>
    <t>LOT 3/Phase 3</t>
  </si>
  <si>
    <t>LOT 4/Phase 3</t>
  </si>
  <si>
    <t xml:space="preserve">Lot 1  </t>
  </si>
  <si>
    <t>Badger View Estates</t>
  </si>
  <si>
    <t xml:space="preserve">Lot 2 </t>
  </si>
  <si>
    <t>Lot 16</t>
  </si>
  <si>
    <t>Lot 21</t>
  </si>
  <si>
    <t xml:space="preserve">Lot 1 </t>
  </si>
  <si>
    <t>Steeplechase Phase 12/14</t>
  </si>
  <si>
    <t xml:space="preserve"> </t>
  </si>
  <si>
    <t xml:space="preserve">Lot 3 </t>
  </si>
  <si>
    <t xml:space="preserve">Lot 4 </t>
  </si>
  <si>
    <t xml:space="preserve">Lot 5 </t>
  </si>
  <si>
    <t xml:space="preserve">Lot 6 </t>
  </si>
  <si>
    <t xml:space="preserve">Lot 7 </t>
  </si>
  <si>
    <t xml:space="preserve">Lot 8 </t>
  </si>
  <si>
    <t xml:space="preserve">Lot 9 </t>
  </si>
  <si>
    <t xml:space="preserve">Lot 10 </t>
  </si>
  <si>
    <t xml:space="preserve">Lot 11 </t>
  </si>
  <si>
    <t xml:space="preserve">Lot 12 </t>
  </si>
  <si>
    <t xml:space="preserve">Lot 13 </t>
  </si>
  <si>
    <t xml:space="preserve">Lot 14 </t>
  </si>
  <si>
    <t xml:space="preserve">Lot 15 </t>
  </si>
  <si>
    <t xml:space="preserve">Lot 17 </t>
  </si>
  <si>
    <t xml:space="preserve">Lot 18 </t>
  </si>
  <si>
    <t xml:space="preserve">Lot 19 </t>
  </si>
  <si>
    <t xml:space="preserve">Lot 20 </t>
  </si>
  <si>
    <t>Lot 25</t>
  </si>
  <si>
    <t>Lot 45</t>
  </si>
  <si>
    <t>Lot 47</t>
  </si>
  <si>
    <t>Lot 53</t>
  </si>
  <si>
    <t>Lot 54</t>
  </si>
  <si>
    <t>Lot 55</t>
  </si>
  <si>
    <t>Lot 56</t>
  </si>
  <si>
    <t>Lot 57</t>
  </si>
  <si>
    <t>Lot 58</t>
  </si>
  <si>
    <t>Lot 59</t>
  </si>
  <si>
    <t>Lot 60</t>
  </si>
  <si>
    <t>Lot 61</t>
  </si>
  <si>
    <t>Lot 62</t>
  </si>
  <si>
    <t>Lot 63</t>
  </si>
  <si>
    <t>Lot 64</t>
  </si>
  <si>
    <t>Lot 65</t>
  </si>
  <si>
    <t>Lot 66</t>
  </si>
  <si>
    <t>Lot 67</t>
  </si>
  <si>
    <t>Lot 68</t>
  </si>
  <si>
    <t>Lot 69</t>
  </si>
  <si>
    <t>Lot 70</t>
  </si>
  <si>
    <t>Lot 71</t>
  </si>
  <si>
    <t>Lot 72</t>
  </si>
  <si>
    <t>Lot 73</t>
  </si>
  <si>
    <t>Lot 74</t>
  </si>
  <si>
    <t>Lot 75</t>
  </si>
  <si>
    <t>Lot 76</t>
  </si>
  <si>
    <t>Lot 77</t>
  </si>
  <si>
    <t>Lot 78</t>
  </si>
  <si>
    <t>Lot 79</t>
  </si>
  <si>
    <t>Lot 80</t>
  </si>
  <si>
    <t>Lot 81</t>
  </si>
  <si>
    <t>Lot 82</t>
  </si>
  <si>
    <t>Lot 83</t>
  </si>
  <si>
    <t>Lot 84</t>
  </si>
  <si>
    <t>Lot 85</t>
  </si>
  <si>
    <t>Lot 86</t>
  </si>
  <si>
    <t>Lot 87</t>
  </si>
  <si>
    <t>Lot 88</t>
  </si>
  <si>
    <t>Lot 89</t>
  </si>
  <si>
    <t>Lot 90</t>
  </si>
  <si>
    <t>Lot 91</t>
  </si>
  <si>
    <t>Steeplechase Phase 13</t>
  </si>
  <si>
    <t>Bridlewood Phase 12</t>
  </si>
  <si>
    <t>SV Phase 11</t>
  </si>
  <si>
    <t xml:space="preserve">Lot 22 </t>
  </si>
  <si>
    <t xml:space="preserve">Lot 23 </t>
  </si>
  <si>
    <t xml:space="preserve">Lot 24 </t>
  </si>
  <si>
    <t xml:space="preserve">Lot 26 </t>
  </si>
  <si>
    <t xml:space="preserve">Lot 27 </t>
  </si>
  <si>
    <t xml:space="preserve">Lot 28 </t>
  </si>
  <si>
    <t xml:space="preserve">Lot 29 </t>
  </si>
  <si>
    <t xml:space="preserve">Lot 30 </t>
  </si>
  <si>
    <t xml:space="preserve">Lot 31 </t>
  </si>
  <si>
    <t xml:space="preserve">Lot 32 </t>
  </si>
  <si>
    <t xml:space="preserve">Lot 33 </t>
  </si>
  <si>
    <t xml:space="preserve">Lot 34 </t>
  </si>
  <si>
    <t>SV Phase 10</t>
  </si>
  <si>
    <t>SV Phase 9</t>
  </si>
  <si>
    <t>SV Phase 8</t>
  </si>
  <si>
    <t>SV Phase 7</t>
  </si>
  <si>
    <t>SV Phase 6</t>
  </si>
  <si>
    <t xml:space="preserve">Lot 35 </t>
  </si>
  <si>
    <t xml:space="preserve">Lot 36 </t>
  </si>
  <si>
    <t xml:space="preserve">Lot 38 </t>
  </si>
  <si>
    <t xml:space="preserve">Lot 39 </t>
  </si>
  <si>
    <t xml:space="preserve">Lot 40 </t>
  </si>
  <si>
    <t xml:space="preserve">Lot 41 </t>
  </si>
  <si>
    <t xml:space="preserve">Lot 42 </t>
  </si>
  <si>
    <t xml:space="preserve">Lot 43 </t>
  </si>
  <si>
    <t>SV Phase 5</t>
  </si>
  <si>
    <t xml:space="preserve">Lot 23  </t>
  </si>
  <si>
    <t xml:space="preserve">Lot 24  </t>
  </si>
  <si>
    <t xml:space="preserve">Lot 25  </t>
  </si>
  <si>
    <t xml:space="preserve">Lot 26  </t>
  </si>
  <si>
    <t xml:space="preserve">Lot 27  </t>
  </si>
  <si>
    <t xml:space="preserve">Lot 28  </t>
  </si>
  <si>
    <t xml:space="preserve">Lot 36  </t>
  </si>
  <si>
    <t xml:space="preserve">Lot 37  </t>
  </si>
  <si>
    <t xml:space="preserve">Lot 38  </t>
  </si>
  <si>
    <t xml:space="preserve">Lot 39  </t>
  </si>
  <si>
    <t xml:space="preserve">Lot 40  </t>
  </si>
  <si>
    <t xml:space="preserve">Lot 41  </t>
  </si>
  <si>
    <t xml:space="preserve">Lot 44 </t>
  </si>
  <si>
    <t xml:space="preserve">Lot 46 </t>
  </si>
  <si>
    <t xml:space="preserve">Lot 48 </t>
  </si>
  <si>
    <t xml:space="preserve">Lot 49 </t>
  </si>
  <si>
    <t xml:space="preserve">Lot 50 </t>
  </si>
  <si>
    <t xml:space="preserve">Lot 51 </t>
  </si>
  <si>
    <t xml:space="preserve">Lot 52 </t>
  </si>
  <si>
    <t xml:space="preserve">Lot 54 </t>
  </si>
  <si>
    <t xml:space="preserve">Lot 55 </t>
  </si>
  <si>
    <t xml:space="preserve">Lot 56 </t>
  </si>
  <si>
    <t xml:space="preserve">Lot 57 </t>
  </si>
  <si>
    <t xml:space="preserve">Lot 58 </t>
  </si>
  <si>
    <t xml:space="preserve">Lot 59 </t>
  </si>
  <si>
    <t xml:space="preserve">Lot 60 </t>
  </si>
  <si>
    <t xml:space="preserve">Lot 61 </t>
  </si>
  <si>
    <t xml:space="preserve">Lot 62 </t>
  </si>
  <si>
    <t xml:space="preserve">Lot 63 </t>
  </si>
  <si>
    <t xml:space="preserve">Lot 64 </t>
  </si>
  <si>
    <t>SV Phase 3/4</t>
  </si>
  <si>
    <t>SV Phase 1 (block 1)</t>
  </si>
  <si>
    <t>SV Phase 1 (block 2)</t>
  </si>
  <si>
    <t>SV Phase 2</t>
  </si>
  <si>
    <t>SCHEDULE 6.1a - Revenue for 3.4" Meters 2023</t>
  </si>
  <si>
    <t>First Year Proposed Phase-in</t>
  </si>
  <si>
    <t>SCHEDULE 6.1b - Revenue for 3.4" Meters 2023</t>
  </si>
  <si>
    <t>Second Year Proposed Phase-in</t>
  </si>
  <si>
    <t>SCHEDULE 6.2a - Revenue for 1" Meters 2023</t>
  </si>
  <si>
    <t>SCHEDULE 6.2 - Revenue for 1" Meters 2023</t>
  </si>
  <si>
    <t>Proposed Rates - Irrigation - 6 mos</t>
  </si>
  <si>
    <t>SCHEDULE 6.3</t>
  </si>
  <si>
    <t xml:space="preserve">SCHEDULE 7.1 - Bill Count Reconciliation </t>
  </si>
  <si>
    <t>Actual   2023</t>
  </si>
  <si>
    <t>Adjusted</t>
  </si>
  <si>
    <t>Proposed Rate Year</t>
  </si>
  <si>
    <t>3/4 in Meter Revenue</t>
  </si>
  <si>
    <t>Bill Count</t>
  </si>
  <si>
    <t>1 in Meter Revenue</t>
  </si>
  <si>
    <t>Revenue Per General Ledger</t>
  </si>
  <si>
    <t>Percent %</t>
  </si>
  <si>
    <t>Acreage</t>
  </si>
  <si>
    <t>GL Overstatement</t>
  </si>
  <si>
    <t xml:space="preserve">SCHEDULE 7.2- CrossOver Tables for Metered Customers </t>
  </si>
  <si>
    <t>Monthly change for 3.4" Meters 2023</t>
  </si>
  <si>
    <t>Percent</t>
  </si>
  <si>
    <t>Monthly change for 1" Meters 2023</t>
  </si>
  <si>
    <t>Usage</t>
  </si>
  <si>
    <t>Current</t>
  </si>
  <si>
    <t xml:space="preserve">Proposed </t>
  </si>
  <si>
    <t>SCHEDULE 8.1 - Bill count for 3.4" Meters 2023</t>
  </si>
  <si>
    <t>SCHEDULE 8.2 - Bill count for 1.0" Meters 2023</t>
  </si>
  <si>
    <t>Cust Count</t>
  </si>
  <si>
    <t xml:space="preserve">SCHEDULE 9.0 - Schedule of Rates for Domestic Phase-in </t>
  </si>
  <si>
    <t>Summit View Water Works, LLC</t>
  </si>
  <si>
    <t>Two-Year Phase-In of Domestic Rates</t>
  </si>
  <si>
    <t>FY Year 1</t>
  </si>
  <si>
    <t>FY Year 2</t>
  </si>
  <si>
    <t>Revenue Requirement</t>
  </si>
  <si>
    <t>Embedded in Rates</t>
  </si>
  <si>
    <t>Rate Year 1</t>
  </si>
  <si>
    <t>Rate Year 2</t>
  </si>
  <si>
    <t>Revenue Deferred</t>
  </si>
  <si>
    <t xml:space="preserve">Percent Deferred </t>
  </si>
  <si>
    <t>Bill Comparison</t>
  </si>
  <si>
    <t>Current  3/4" Meter</t>
  </si>
  <si>
    <t>Year 1</t>
  </si>
  <si>
    <t>Year 2</t>
  </si>
  <si>
    <t>Base</t>
  </si>
  <si>
    <t>Block 1</t>
  </si>
  <si>
    <t>Schedule Computation - do not delete</t>
  </si>
  <si>
    <t>Block 2</t>
  </si>
  <si>
    <r>
      <t>Per 100 f</t>
    </r>
    <r>
      <rPr>
        <vertAlign val="superscript"/>
        <sz val="13.2"/>
        <color theme="1"/>
        <rFont val="Calibri"/>
        <family val="2"/>
      </rPr>
      <t>3</t>
    </r>
  </si>
  <si>
    <t xml:space="preserve">Calculated Bill at System Average Usage -  696 cubic ft. </t>
  </si>
  <si>
    <t>Avg Usage per block</t>
  </si>
  <si>
    <t>Proposed 3/4" Meter</t>
  </si>
  <si>
    <t>Total Avg Bill</t>
  </si>
  <si>
    <t>Avg Bill increase at 656 cubic ft.</t>
  </si>
  <si>
    <t>Total Avg Bill Increase</t>
  </si>
  <si>
    <t>Workpaper 1 supporting SCHEDULE 6.0</t>
  </si>
  <si>
    <t>Usage Data of All Metered Customers in Gallons</t>
  </si>
  <si>
    <t>Number of Bills</t>
  </si>
  <si>
    <t>Avg Customers</t>
  </si>
  <si>
    <t>Sept</t>
  </si>
  <si>
    <t>Total Gallons</t>
  </si>
  <si>
    <t>Meter Size</t>
  </si>
  <si>
    <t>Meter ID</t>
  </si>
  <si>
    <t>3/4</t>
  </si>
  <si>
    <t>ft3</t>
  </si>
  <si>
    <t>1 gal = 0.133681 ft³</t>
  </si>
  <si>
    <t>1116503J</t>
  </si>
  <si>
    <t>1116701C</t>
  </si>
  <si>
    <t>1116701J</t>
  </si>
  <si>
    <t>1116903C</t>
  </si>
  <si>
    <t>3332205a</t>
  </si>
  <si>
    <t>Workpaper 2 supporting SCHEDULE 6.0</t>
  </si>
  <si>
    <t>Usage Data of All Metered Customers in Cubic Feet</t>
  </si>
  <si>
    <t>Column1</t>
  </si>
  <si>
    <t>Column2</t>
  </si>
  <si>
    <t>Column3</t>
  </si>
  <si>
    <t>Column4</t>
  </si>
  <si>
    <t>Column5</t>
  </si>
  <si>
    <t>Column6</t>
  </si>
  <si>
    <t>Column7</t>
  </si>
  <si>
    <t>Column8</t>
  </si>
  <si>
    <t>Column9</t>
  </si>
  <si>
    <t>Column10</t>
  </si>
  <si>
    <t>Column11</t>
  </si>
  <si>
    <t>Column12</t>
  </si>
  <si>
    <t>Column13</t>
  </si>
  <si>
    <t>Column14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</si>
</sst>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&quot;$&quot;#,##0"/>
    <numFmt numFmtId="167" formatCode="0.00000"/>
    <numFmt numFmtId="168" formatCode="0.0%"/>
    <numFmt numFmtId="169" formatCode="0.0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i/>
      <sz val="12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color theme="1"/>
      <name val="Calibri"/>
      <family val="2"/>
      <scheme val="minor"/>
    </font>
    <font>
      <sz val="12"/>
      <color rgb="FF0000FF"/>
      <name val="Times New Roman"/>
      <family val="1"/>
    </font>
    <font>
      <sz val="8"/>
      <color theme="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13"/>
      <color rgb="FF444444"/>
      <name val="Segoe UI"/>
      <family val="2"/>
    </font>
    <font>
      <sz val="8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2"/>
      <color rgb="FF000000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color theme="0"/>
      <name val="Times New Roman"/>
      <family val="1"/>
    </font>
    <font>
      <b/>
      <sz val="14"/>
      <color theme="1"/>
      <name val="Times New Roman"/>
      <family val="1"/>
    </font>
    <font>
      <b/>
      <sz val="14"/>
      <color rgb="FF000000"/>
      <name val="Times New Roman"/>
      <family val="1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4"/>
      <name val="Times New Roman"/>
      <family val="1"/>
    </font>
    <font>
      <i/>
      <sz val="11"/>
      <color theme="1"/>
      <name val="Calibri"/>
      <family val="2"/>
      <scheme val="minor"/>
    </font>
    <font>
      <b/>
      <sz val="11"/>
      <color theme="2" tint="-0.499984740745262"/>
      <name val="Times New Roman"/>
      <family val="1"/>
    </font>
    <font>
      <sz val="11"/>
      <name val="Times New Roman"/>
      <family val="1"/>
    </font>
    <font>
      <b/>
      <sz val="12"/>
      <name val="Calibri"/>
      <family val="2"/>
      <scheme val="minor"/>
    </font>
    <font>
      <u/>
      <sz val="12"/>
      <color theme="1"/>
      <name val="Calibri"/>
      <family val="2"/>
      <scheme val="minor"/>
    </font>
    <font>
      <vertAlign val="superscript"/>
      <sz val="13.2"/>
      <color theme="1"/>
      <name val="Calibri"/>
      <family val="2"/>
    </font>
    <font>
      <sz val="10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rgb="FFE2EBCD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499984740745262"/>
        <bgColor indexed="64"/>
      </patternFill>
    </fill>
    <fill>
      <patternFill patternType="solid">
        <fgColor theme="2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/>
      <right/>
      <top style="thin">
        <color theme="4" tint="0.39997558519241921"/>
      </top>
      <bottom/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double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1" fillId="2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20">
    <xf numFmtId="0" fontId="0" fillId="0" borderId="0" xfId="0"/>
    <xf numFmtId="37" fontId="4" fillId="0" borderId="2" xfId="3" applyNumberFormat="1" applyFont="1" applyBorder="1" applyAlignment="1">
      <alignment horizontal="center"/>
    </xf>
    <xf numFmtId="12" fontId="5" fillId="0" borderId="3" xfId="1" applyNumberFormat="1" applyFont="1" applyFill="1" applyBorder="1" applyAlignment="1" applyProtection="1">
      <alignment horizontal="center" wrapText="1"/>
    </xf>
    <xf numFmtId="164" fontId="5" fillId="0" borderId="3" xfId="4" applyNumberFormat="1" applyFont="1" applyFill="1" applyBorder="1" applyAlignment="1" applyProtection="1">
      <alignment horizontal="center" wrapText="1"/>
    </xf>
    <xf numFmtId="12" fontId="5" fillId="3" borderId="3" xfId="5" applyNumberFormat="1" applyFont="1" applyFill="1" applyBorder="1" applyAlignment="1" applyProtection="1">
      <alignment horizontal="center"/>
      <protection locked="0"/>
    </xf>
    <xf numFmtId="164" fontId="5" fillId="4" borderId="3" xfId="1" applyNumberFormat="1" applyFont="1" applyFill="1" applyBorder="1" applyAlignment="1" applyProtection="1">
      <alignment horizontal="center"/>
    </xf>
    <xf numFmtId="164" fontId="4" fillId="0" borderId="4" xfId="1" applyNumberFormat="1" applyFont="1" applyFill="1" applyBorder="1" applyAlignment="1" applyProtection="1">
      <alignment horizontal="center"/>
    </xf>
    <xf numFmtId="164" fontId="6" fillId="0" borderId="0" xfId="0" applyNumberFormat="1" applyFont="1"/>
    <xf numFmtId="12" fontId="7" fillId="0" borderId="1" xfId="1" applyNumberFormat="1" applyFont="1" applyFill="1" applyBorder="1" applyAlignment="1" applyProtection="1"/>
    <xf numFmtId="0" fontId="8" fillId="0" borderId="0" xfId="0" applyFont="1" applyAlignment="1">
      <alignment horizontal="right" vertical="center" wrapText="1"/>
    </xf>
    <xf numFmtId="0" fontId="1" fillId="2" borderId="0" xfId="2" applyAlignment="1">
      <alignment vertical="center" wrapText="1"/>
    </xf>
    <xf numFmtId="0" fontId="0" fillId="0" borderId="0" xfId="0" quotePrefix="1"/>
    <xf numFmtId="0" fontId="12" fillId="0" borderId="0" xfId="0" applyFont="1"/>
    <xf numFmtId="164" fontId="0" fillId="0" borderId="0" xfId="1" applyNumberFormat="1" applyFont="1"/>
    <xf numFmtId="164" fontId="0" fillId="0" borderId="0" xfId="0" applyNumberFormat="1"/>
    <xf numFmtId="164" fontId="7" fillId="0" borderId="1" xfId="1" applyNumberFormat="1" applyFont="1" applyFill="1" applyBorder="1" applyAlignment="1" applyProtection="1">
      <alignment horizontal="right"/>
    </xf>
    <xf numFmtId="0" fontId="0" fillId="0" borderId="4" xfId="0" applyBorder="1"/>
    <xf numFmtId="37" fontId="0" fillId="0" borderId="0" xfId="0" applyNumberFormat="1"/>
    <xf numFmtId="0" fontId="11" fillId="0" borderId="0" xfId="0" applyFont="1"/>
    <xf numFmtId="37" fontId="4" fillId="0" borderId="4" xfId="3" applyNumberFormat="1" applyFont="1" applyBorder="1" applyAlignment="1">
      <alignment horizontal="center"/>
    </xf>
    <xf numFmtId="164" fontId="5" fillId="4" borderId="4" xfId="1" applyNumberFormat="1" applyFont="1" applyFill="1" applyBorder="1" applyAlignment="1" applyProtection="1">
      <alignment horizontal="center"/>
    </xf>
    <xf numFmtId="0" fontId="7" fillId="0" borderId="4" xfId="1" applyNumberFormat="1" applyFont="1" applyFill="1" applyBorder="1" applyAlignment="1" applyProtection="1">
      <alignment horizontal="center"/>
    </xf>
    <xf numFmtId="0" fontId="11" fillId="0" borderId="4" xfId="0" applyFont="1" applyBorder="1"/>
    <xf numFmtId="0" fontId="0" fillId="0" borderId="0" xfId="0" applyAlignment="1">
      <alignment horizontal="right"/>
    </xf>
    <xf numFmtId="0" fontId="0" fillId="0" borderId="1" xfId="0" applyBorder="1" applyAlignment="1">
      <alignment horizontal="right"/>
    </xf>
    <xf numFmtId="0" fontId="0" fillId="0" borderId="6" xfId="0" applyBorder="1" applyAlignment="1">
      <alignment horizontal="right"/>
    </xf>
    <xf numFmtId="0" fontId="0" fillId="0" borderId="7" xfId="0" applyBorder="1"/>
    <xf numFmtId="0" fontId="0" fillId="0" borderId="2" xfId="0" applyBorder="1"/>
    <xf numFmtId="164" fontId="0" fillId="0" borderId="4" xfId="1" applyNumberFormat="1" applyFont="1" applyBorder="1"/>
    <xf numFmtId="0" fontId="0" fillId="0" borderId="4" xfId="0" applyBorder="1" applyAlignment="1">
      <alignment horizontal="right"/>
    </xf>
    <xf numFmtId="0" fontId="11" fillId="0" borderId="0" xfId="0" applyFont="1" applyAlignment="1">
      <alignment horizontal="right"/>
    </xf>
    <xf numFmtId="0" fontId="14" fillId="0" borderId="0" xfId="0" applyFont="1"/>
    <xf numFmtId="0" fontId="14" fillId="0" borderId="0" xfId="0" quotePrefix="1" applyFont="1"/>
    <xf numFmtId="44" fontId="0" fillId="0" borderId="4" xfId="6" applyFont="1" applyBorder="1"/>
    <xf numFmtId="165" fontId="0" fillId="0" borderId="4" xfId="6" applyNumberFormat="1" applyFont="1" applyBorder="1"/>
    <xf numFmtId="0" fontId="0" fillId="0" borderId="4" xfId="0" quotePrefix="1" applyBorder="1" applyAlignment="1">
      <alignment horizontal="right"/>
    </xf>
    <xf numFmtId="0" fontId="0" fillId="0" borderId="4" xfId="0" applyBorder="1" applyAlignment="1">
      <alignment horizontal="center"/>
    </xf>
    <xf numFmtId="165" fontId="0" fillId="0" borderId="0" xfId="6" applyNumberFormat="1" applyFont="1"/>
    <xf numFmtId="164" fontId="0" fillId="0" borderId="8" xfId="1" applyNumberFormat="1" applyFont="1" applyBorder="1"/>
    <xf numFmtId="165" fontId="0" fillId="0" borderId="8" xfId="6" applyNumberFormat="1" applyFont="1" applyBorder="1"/>
    <xf numFmtId="10" fontId="0" fillId="0" borderId="9" xfId="7" applyNumberFormat="1" applyFont="1" applyBorder="1"/>
    <xf numFmtId="165" fontId="0" fillId="0" borderId="9" xfId="0" applyNumberFormat="1" applyBorder="1"/>
    <xf numFmtId="0" fontId="0" fillId="5" borderId="0" xfId="0" applyFill="1"/>
    <xf numFmtId="0" fontId="0" fillId="5" borderId="0" xfId="0" quotePrefix="1" applyFill="1"/>
    <xf numFmtId="164" fontId="0" fillId="5" borderId="0" xfId="0" applyNumberFormat="1" applyFill="1"/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37" fontId="15" fillId="0" borderId="0" xfId="0" applyNumberFormat="1" applyFont="1" applyAlignment="1">
      <alignment horizontal="left"/>
    </xf>
    <xf numFmtId="0" fontId="16" fillId="0" borderId="0" xfId="0" applyFont="1"/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right"/>
    </xf>
    <xf numFmtId="166" fontId="17" fillId="0" borderId="0" xfId="6" applyNumberFormat="1" applyFont="1" applyAlignment="1">
      <alignment vertical="center"/>
    </xf>
    <xf numFmtId="0" fontId="17" fillId="0" borderId="0" xfId="0" applyFont="1"/>
    <xf numFmtId="37" fontId="5" fillId="0" borderId="0" xfId="0" applyNumberFormat="1" applyFont="1" applyAlignment="1">
      <alignment horizontal="left"/>
    </xf>
    <xf numFmtId="0" fontId="16" fillId="0" borderId="0" xfId="0" applyFont="1" applyAlignment="1">
      <alignment horizontal="right"/>
    </xf>
    <xf numFmtId="44" fontId="16" fillId="0" borderId="0" xfId="6" applyFont="1" applyAlignment="1">
      <alignment horizontal="center"/>
    </xf>
    <xf numFmtId="0" fontId="17" fillId="0" borderId="0" xfId="0" quotePrefix="1" applyFont="1"/>
    <xf numFmtId="0" fontId="18" fillId="6" borderId="10" xfId="0" applyFont="1" applyFill="1" applyBorder="1"/>
    <xf numFmtId="0" fontId="18" fillId="6" borderId="11" xfId="0" applyFont="1" applyFill="1" applyBorder="1"/>
    <xf numFmtId="0" fontId="18" fillId="6" borderId="11" xfId="0" applyFont="1" applyFill="1" applyBorder="1" applyAlignment="1">
      <alignment horizontal="center"/>
    </xf>
    <xf numFmtId="0" fontId="18" fillId="6" borderId="12" xfId="0" applyFont="1" applyFill="1" applyBorder="1"/>
    <xf numFmtId="0" fontId="16" fillId="7" borderId="13" xfId="0" applyFont="1" applyFill="1" applyBorder="1"/>
    <xf numFmtId="0" fontId="16" fillId="7" borderId="5" xfId="0" applyFont="1" applyFill="1" applyBorder="1"/>
    <xf numFmtId="164" fontId="16" fillId="7" borderId="5" xfId="1" applyNumberFormat="1" applyFont="1" applyFill="1" applyBorder="1"/>
    <xf numFmtId="0" fontId="16" fillId="7" borderId="5" xfId="0" applyFont="1" applyFill="1" applyBorder="1" applyAlignment="1">
      <alignment horizontal="center"/>
    </xf>
    <xf numFmtId="167" fontId="16" fillId="7" borderId="11" xfId="0" applyNumberFormat="1" applyFont="1" applyFill="1" applyBorder="1"/>
    <xf numFmtId="43" fontId="16" fillId="7" borderId="11" xfId="1" applyFont="1" applyFill="1" applyBorder="1"/>
    <xf numFmtId="43" fontId="16" fillId="7" borderId="12" xfId="0" applyNumberFormat="1" applyFont="1" applyFill="1" applyBorder="1"/>
    <xf numFmtId="0" fontId="16" fillId="0" borderId="10" xfId="0" applyFont="1" applyBorder="1"/>
    <xf numFmtId="0" fontId="16" fillId="0" borderId="11" xfId="0" applyFont="1" applyBorder="1"/>
    <xf numFmtId="164" fontId="16" fillId="0" borderId="11" xfId="1" applyNumberFormat="1" applyFont="1" applyBorder="1"/>
    <xf numFmtId="0" fontId="16" fillId="0" borderId="11" xfId="0" applyFont="1" applyBorder="1" applyAlignment="1">
      <alignment horizontal="center"/>
    </xf>
    <xf numFmtId="167" fontId="16" fillId="0" borderId="11" xfId="0" applyNumberFormat="1" applyFont="1" applyBorder="1"/>
    <xf numFmtId="43" fontId="16" fillId="0" borderId="11" xfId="1" applyFont="1" applyBorder="1"/>
    <xf numFmtId="43" fontId="16" fillId="0" borderId="12" xfId="0" applyNumberFormat="1" applyFont="1" applyBorder="1"/>
    <xf numFmtId="0" fontId="16" fillId="7" borderId="10" xfId="0" applyFont="1" applyFill="1" applyBorder="1"/>
    <xf numFmtId="0" fontId="16" fillId="7" borderId="11" xfId="0" applyFont="1" applyFill="1" applyBorder="1"/>
    <xf numFmtId="164" fontId="16" fillId="7" borderId="11" xfId="1" applyNumberFormat="1" applyFont="1" applyFill="1" applyBorder="1"/>
    <xf numFmtId="0" fontId="16" fillId="7" borderId="11" xfId="0" applyFont="1" applyFill="1" applyBorder="1" applyAlignment="1">
      <alignment horizontal="center"/>
    </xf>
    <xf numFmtId="0" fontId="16" fillId="8" borderId="10" xfId="0" applyFont="1" applyFill="1" applyBorder="1"/>
    <xf numFmtId="0" fontId="16" fillId="9" borderId="11" xfId="0" applyFont="1" applyFill="1" applyBorder="1" applyAlignment="1">
      <alignment horizontal="center"/>
    </xf>
    <xf numFmtId="0" fontId="16" fillId="0" borderId="11" xfId="0" applyFont="1" applyBorder="1" applyAlignment="1">
      <alignment horizontal="left"/>
    </xf>
    <xf numFmtId="0" fontId="16" fillId="7" borderId="11" xfId="0" applyFont="1" applyFill="1" applyBorder="1" applyAlignment="1">
      <alignment horizontal="left"/>
    </xf>
    <xf numFmtId="44" fontId="16" fillId="0" borderId="0" xfId="0" applyNumberFormat="1" applyFont="1" applyAlignment="1">
      <alignment horizontal="center"/>
    </xf>
    <xf numFmtId="2" fontId="16" fillId="0" borderId="0" xfId="0" applyNumberFormat="1" applyFont="1"/>
    <xf numFmtId="43" fontId="16" fillId="0" borderId="0" xfId="0" applyNumberFormat="1" applyFont="1"/>
    <xf numFmtId="0" fontId="17" fillId="0" borderId="8" xfId="0" applyFont="1" applyBorder="1"/>
    <xf numFmtId="0" fontId="17" fillId="0" borderId="8" xfId="0" applyFont="1" applyBorder="1" applyAlignment="1">
      <alignment horizontal="center"/>
    </xf>
    <xf numFmtId="164" fontId="16" fillId="0" borderId="0" xfId="1" applyNumberFormat="1" applyFont="1"/>
    <xf numFmtId="167" fontId="16" fillId="0" borderId="0" xfId="0" applyNumberFormat="1" applyFont="1"/>
    <xf numFmtId="43" fontId="16" fillId="0" borderId="0" xfId="1" applyFont="1"/>
    <xf numFmtId="0" fontId="16" fillId="0" borderId="0" xfId="0" applyFont="1" applyAlignment="1">
      <alignment horizontal="left"/>
    </xf>
    <xf numFmtId="0" fontId="0" fillId="10" borderId="0" xfId="0" applyFill="1"/>
    <xf numFmtId="0" fontId="19" fillId="0" borderId="0" xfId="0" applyFont="1"/>
    <xf numFmtId="165" fontId="16" fillId="0" borderId="0" xfId="0" applyNumberFormat="1" applyFont="1"/>
    <xf numFmtId="0" fontId="16" fillId="0" borderId="8" xfId="0" applyFont="1" applyBorder="1"/>
    <xf numFmtId="165" fontId="0" fillId="0" borderId="0" xfId="0" applyNumberFormat="1"/>
    <xf numFmtId="165" fontId="16" fillId="0" borderId="14" xfId="6" applyNumberFormat="1" applyFont="1" applyBorder="1"/>
    <xf numFmtId="168" fontId="16" fillId="0" borderId="0" xfId="7" applyNumberFormat="1" applyFont="1" applyBorder="1"/>
    <xf numFmtId="165" fontId="16" fillId="0" borderId="9" xfId="0" applyNumberFormat="1" applyFont="1" applyBorder="1"/>
    <xf numFmtId="0" fontId="0" fillId="0" borderId="8" xfId="0" applyBorder="1"/>
    <xf numFmtId="164" fontId="0" fillId="0" borderId="15" xfId="1" applyNumberFormat="1" applyFont="1" applyBorder="1" applyAlignment="1">
      <alignment horizontal="center"/>
    </xf>
    <xf numFmtId="0" fontId="0" fillId="0" borderId="3" xfId="0" applyBorder="1" applyAlignment="1">
      <alignment horizontal="center"/>
    </xf>
    <xf numFmtId="10" fontId="0" fillId="0" borderId="0" xfId="7" applyNumberFormat="1" applyFont="1"/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165" fontId="16" fillId="0" borderId="4" xfId="6" applyNumberFormat="1" applyFont="1" applyBorder="1" applyAlignment="1">
      <alignment horizontal="center"/>
    </xf>
    <xf numFmtId="0" fontId="16" fillId="0" borderId="4" xfId="0" applyFont="1" applyBorder="1" applyAlignment="1">
      <alignment horizontal="center"/>
    </xf>
    <xf numFmtId="169" fontId="16" fillId="0" borderId="0" xfId="0" applyNumberFormat="1" applyFont="1"/>
    <xf numFmtId="0" fontId="16" fillId="5" borderId="0" xfId="0" applyFont="1" applyFill="1"/>
    <xf numFmtId="0" fontId="0" fillId="0" borderId="16" xfId="0" applyBorder="1" applyAlignment="1">
      <alignment horizontal="center"/>
    </xf>
    <xf numFmtId="165" fontId="16" fillId="0" borderId="0" xfId="6" applyNumberFormat="1" applyFont="1" applyBorder="1"/>
    <xf numFmtId="164" fontId="16" fillId="0" borderId="0" xfId="6" applyNumberFormat="1" applyFont="1" applyBorder="1"/>
    <xf numFmtId="44" fontId="16" fillId="0" borderId="0" xfId="0" applyNumberFormat="1" applyFont="1"/>
    <xf numFmtId="165" fontId="16" fillId="0" borderId="14" xfId="0" applyNumberFormat="1" applyFont="1" applyBorder="1"/>
    <xf numFmtId="166" fontId="17" fillId="0" borderId="0" xfId="6" applyNumberFormat="1" applyFont="1" applyAlignment="1"/>
    <xf numFmtId="0" fontId="21" fillId="0" borderId="0" xfId="0" applyFont="1"/>
    <xf numFmtId="0" fontId="22" fillId="0" borderId="0" xfId="0" applyFont="1"/>
    <xf numFmtId="44" fontId="23" fillId="0" borderId="0" xfId="6" applyFont="1" applyBorder="1"/>
    <xf numFmtId="43" fontId="23" fillId="0" borderId="0" xfId="1" applyFont="1" applyBorder="1"/>
    <xf numFmtId="164" fontId="0" fillId="10" borderId="0" xfId="1" applyNumberFormat="1" applyFont="1" applyFill="1"/>
    <xf numFmtId="165" fontId="0" fillId="10" borderId="0" xfId="0" applyNumberFormat="1" applyFill="1"/>
    <xf numFmtId="164" fontId="0" fillId="10" borderId="9" xfId="0" applyNumberFormat="1" applyFill="1" applyBorder="1"/>
    <xf numFmtId="9" fontId="24" fillId="10" borderId="15" xfId="7" applyFont="1" applyFill="1" applyBorder="1" applyAlignment="1">
      <alignment horizontal="center"/>
    </xf>
    <xf numFmtId="0" fontId="24" fillId="10" borderId="18" xfId="0" applyFont="1" applyFill="1" applyBorder="1" applyAlignment="1">
      <alignment horizontal="center"/>
    </xf>
    <xf numFmtId="0" fontId="24" fillId="10" borderId="3" xfId="0" applyFont="1" applyFill="1" applyBorder="1"/>
    <xf numFmtId="9" fontId="16" fillId="0" borderId="0" xfId="7" applyFont="1"/>
    <xf numFmtId="168" fontId="16" fillId="0" borderId="0" xfId="7" applyNumberFormat="1" applyFont="1"/>
    <xf numFmtId="43" fontId="25" fillId="0" borderId="0" xfId="1" applyFont="1" applyBorder="1"/>
    <xf numFmtId="0" fontId="16" fillId="0" borderId="7" xfId="0" applyFont="1" applyBorder="1"/>
    <xf numFmtId="9" fontId="16" fillId="0" borderId="0" xfId="7" applyFont="1" applyBorder="1"/>
    <xf numFmtId="0" fontId="11" fillId="0" borderId="7" xfId="0" applyFont="1" applyBorder="1" applyAlignment="1">
      <alignment horizontal="right"/>
    </xf>
    <xf numFmtId="43" fontId="23" fillId="0" borderId="7" xfId="1" applyFont="1" applyBorder="1"/>
    <xf numFmtId="0" fontId="6" fillId="0" borderId="0" xfId="0" applyFont="1" applyAlignment="1">
      <alignment horizontal="center"/>
    </xf>
    <xf numFmtId="0" fontId="6" fillId="0" borderId="7" xfId="0" applyFont="1" applyBorder="1" applyAlignment="1">
      <alignment horizontal="center"/>
    </xf>
    <xf numFmtId="0" fontId="0" fillId="0" borderId="17" xfId="0" applyBorder="1"/>
    <xf numFmtId="0" fontId="16" fillId="11" borderId="20" xfId="0" applyFont="1" applyFill="1" applyBorder="1"/>
    <xf numFmtId="0" fontId="16" fillId="11" borderId="19" xfId="0" applyFont="1" applyFill="1" applyBorder="1"/>
    <xf numFmtId="44" fontId="26" fillId="0" borderId="0" xfId="6" applyFont="1" applyBorder="1"/>
    <xf numFmtId="43" fontId="26" fillId="0" borderId="0" xfId="1" applyFont="1" applyBorder="1"/>
    <xf numFmtId="44" fontId="26" fillId="0" borderId="0" xfId="6" applyFont="1" applyFill="1" applyBorder="1"/>
    <xf numFmtId="43" fontId="26" fillId="0" borderId="0" xfId="1" applyFont="1" applyFill="1" applyBorder="1"/>
    <xf numFmtId="165" fontId="0" fillId="10" borderId="9" xfId="0" applyNumberFormat="1" applyFill="1" applyBorder="1"/>
    <xf numFmtId="164" fontId="0" fillId="10" borderId="0" xfId="0" applyNumberFormat="1" applyFill="1"/>
    <xf numFmtId="0" fontId="11" fillId="10" borderId="0" xfId="0" applyFont="1" applyFill="1" applyAlignment="1">
      <alignment horizontal="center"/>
    </xf>
    <xf numFmtId="0" fontId="0" fillId="0" borderId="1" xfId="0" applyBorder="1"/>
    <xf numFmtId="0" fontId="0" fillId="0" borderId="20" xfId="0" applyBorder="1"/>
    <xf numFmtId="165" fontId="16" fillId="0" borderId="6" xfId="0" applyNumberFormat="1" applyFont="1" applyBorder="1"/>
    <xf numFmtId="164" fontId="0" fillId="10" borderId="21" xfId="1" applyNumberFormat="1" applyFont="1" applyFill="1" applyBorder="1"/>
    <xf numFmtId="0" fontId="11" fillId="10" borderId="8" xfId="0" applyFont="1" applyFill="1" applyBorder="1" applyAlignment="1">
      <alignment horizontal="center"/>
    </xf>
    <xf numFmtId="0" fontId="0" fillId="10" borderId="8" xfId="0" applyFill="1" applyBorder="1"/>
    <xf numFmtId="0" fontId="21" fillId="0" borderId="0" xfId="0" applyFont="1" applyAlignment="1">
      <alignment horizontal="center"/>
    </xf>
    <xf numFmtId="44" fontId="0" fillId="0" borderId="0" xfId="0" applyNumberFormat="1"/>
    <xf numFmtId="0" fontId="16" fillId="0" borderId="2" xfId="0" applyFont="1" applyBorder="1"/>
    <xf numFmtId="165" fontId="16" fillId="0" borderId="22" xfId="0" applyNumberFormat="1" applyFont="1" applyBorder="1"/>
    <xf numFmtId="44" fontId="16" fillId="0" borderId="7" xfId="0" applyNumberFormat="1" applyFont="1" applyBorder="1"/>
    <xf numFmtId="0" fontId="16" fillId="0" borderId="7" xfId="0" applyFont="1" applyBorder="1" applyAlignment="1">
      <alignment horizontal="center"/>
    </xf>
    <xf numFmtId="165" fontId="16" fillId="11" borderId="22" xfId="0" applyNumberFormat="1" applyFont="1" applyFill="1" applyBorder="1"/>
    <xf numFmtId="0" fontId="22" fillId="5" borderId="0" xfId="0" applyFont="1" applyFill="1"/>
    <xf numFmtId="0" fontId="22" fillId="0" borderId="0" xfId="0" applyFont="1" applyAlignment="1">
      <alignment horizontal="center"/>
    </xf>
    <xf numFmtId="0" fontId="22" fillId="0" borderId="16" xfId="0" applyFont="1" applyBorder="1" applyAlignment="1">
      <alignment horizontal="center"/>
    </xf>
    <xf numFmtId="43" fontId="22" fillId="5" borderId="0" xfId="1" applyFont="1" applyFill="1"/>
    <xf numFmtId="43" fontId="22" fillId="0" borderId="0" xfId="1" applyFont="1"/>
    <xf numFmtId="9" fontId="22" fillId="0" borderId="0" xfId="7" applyFont="1"/>
    <xf numFmtId="0" fontId="22" fillId="11" borderId="4" xfId="0" applyFont="1" applyFill="1" applyBorder="1" applyAlignment="1">
      <alignment horizontal="center"/>
    </xf>
    <xf numFmtId="0" fontId="6" fillId="0" borderId="0" xfId="0" applyFont="1" applyAlignment="1">
      <alignment horizontal="right"/>
    </xf>
    <xf numFmtId="165" fontId="22" fillId="0" borderId="4" xfId="6" applyNumberFormat="1" applyFont="1" applyFill="1" applyBorder="1"/>
    <xf numFmtId="165" fontId="22" fillId="0" borderId="18" xfId="6" applyNumberFormat="1" applyFont="1" applyFill="1" applyBorder="1"/>
    <xf numFmtId="164" fontId="22" fillId="0" borderId="18" xfId="1" applyNumberFormat="1" applyFont="1" applyFill="1" applyBorder="1"/>
    <xf numFmtId="0" fontId="22" fillId="0" borderId="0" xfId="0" applyFont="1" applyAlignment="1">
      <alignment horizontal="right"/>
    </xf>
    <xf numFmtId="9" fontId="22" fillId="5" borderId="0" xfId="7" applyFont="1" applyFill="1"/>
    <xf numFmtId="164" fontId="22" fillId="0" borderId="3" xfId="1" applyNumberFormat="1" applyFont="1" applyFill="1" applyBorder="1"/>
    <xf numFmtId="165" fontId="22" fillId="0" borderId="25" xfId="6" applyNumberFormat="1" applyFont="1" applyFill="1" applyBorder="1"/>
    <xf numFmtId="0" fontId="27" fillId="0" borderId="0" xfId="0" applyFont="1" applyAlignment="1">
      <alignment horizontal="right"/>
    </xf>
    <xf numFmtId="9" fontId="22" fillId="0" borderId="0" xfId="7" applyFont="1" applyFill="1" applyAlignment="1">
      <alignment horizontal="center"/>
    </xf>
    <xf numFmtId="43" fontId="22" fillId="0" borderId="0" xfId="1" applyFont="1" applyAlignment="1"/>
    <xf numFmtId="0" fontId="28" fillId="0" borderId="0" xfId="0" applyFont="1" applyAlignment="1">
      <alignment horizontal="center"/>
    </xf>
    <xf numFmtId="44" fontId="22" fillId="0" borderId="0" xfId="6" applyFont="1" applyAlignment="1"/>
    <xf numFmtId="0" fontId="22" fillId="5" borderId="8" xfId="0" applyFont="1" applyFill="1" applyBorder="1"/>
    <xf numFmtId="0" fontId="28" fillId="5" borderId="0" xfId="0" applyFont="1" applyFill="1" applyAlignment="1">
      <alignment horizontal="center"/>
    </xf>
    <xf numFmtId="0" fontId="22" fillId="5" borderId="0" xfId="0" applyFont="1" applyFill="1" applyAlignment="1">
      <alignment horizontal="left"/>
    </xf>
    <xf numFmtId="44" fontId="22" fillId="0" borderId="0" xfId="6" applyFont="1"/>
    <xf numFmtId="0" fontId="22" fillId="5" borderId="0" xfId="0" applyFont="1" applyFill="1" applyAlignment="1">
      <alignment horizontal="center"/>
    </xf>
    <xf numFmtId="43" fontId="22" fillId="0" borderId="8" xfId="1" applyFont="1" applyBorder="1"/>
    <xf numFmtId="44" fontId="22" fillId="0" borderId="9" xfId="6" applyFont="1" applyBorder="1"/>
    <xf numFmtId="0" fontId="28" fillId="0" borderId="5" xfId="0" applyFont="1" applyBorder="1" applyAlignment="1">
      <alignment horizontal="right"/>
    </xf>
    <xf numFmtId="0" fontId="28" fillId="0" borderId="5" xfId="0" applyFont="1" applyBorder="1" applyAlignment="1">
      <alignment horizontal="center"/>
    </xf>
    <xf numFmtId="0" fontId="30" fillId="5" borderId="0" xfId="0" applyFont="1" applyFill="1"/>
    <xf numFmtId="0" fontId="28" fillId="0" borderId="0" xfId="0" applyFont="1" applyAlignment="1">
      <alignment horizontal="right"/>
    </xf>
    <xf numFmtId="43" fontId="22" fillId="0" borderId="0" xfId="0" applyNumberFormat="1" applyFont="1"/>
    <xf numFmtId="43" fontId="22" fillId="0" borderId="9" xfId="0" applyNumberFormat="1" applyFont="1" applyBorder="1"/>
    <xf numFmtId="0" fontId="22" fillId="11" borderId="0" xfId="0" applyFont="1" applyFill="1" applyAlignment="1">
      <alignment horizontal="center"/>
    </xf>
    <xf numFmtId="165" fontId="22" fillId="0" borderId="0" xfId="6" applyNumberFormat="1" applyFont="1" applyFill="1" applyBorder="1"/>
    <xf numFmtId="164" fontId="22" fillId="0" borderId="0" xfId="1" applyNumberFormat="1" applyFont="1" applyFill="1" applyBorder="1"/>
    <xf numFmtId="43" fontId="22" fillId="0" borderId="0" xfId="1" applyFont="1" applyBorder="1"/>
    <xf numFmtId="44" fontId="22" fillId="0" borderId="0" xfId="6" applyFont="1" applyBorder="1"/>
    <xf numFmtId="43" fontId="0" fillId="0" borderId="0" xfId="0" applyNumberFormat="1"/>
    <xf numFmtId="0" fontId="21" fillId="0" borderId="0" xfId="0" applyFont="1" applyAlignment="1">
      <alignment horizontal="center"/>
    </xf>
    <xf numFmtId="37" fontId="20" fillId="0" borderId="0" xfId="0" applyNumberFormat="1" applyFont="1" applyAlignment="1">
      <alignment horizontal="center"/>
    </xf>
    <xf numFmtId="37" fontId="5" fillId="0" borderId="23" xfId="0" applyNumberFormat="1" applyFont="1" applyBorder="1" applyAlignment="1">
      <alignment horizontal="center"/>
    </xf>
    <xf numFmtId="37" fontId="5" fillId="0" borderId="24" xfId="0" applyNumberFormat="1" applyFont="1" applyBorder="1" applyAlignment="1">
      <alignment horizontal="center"/>
    </xf>
    <xf numFmtId="0" fontId="19" fillId="11" borderId="0" xfId="0" applyFont="1" applyFill="1" applyAlignment="1">
      <alignment horizontal="center" vertical="center"/>
    </xf>
    <xf numFmtId="0" fontId="11" fillId="10" borderId="8" xfId="0" applyFont="1" applyFill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17" fillId="11" borderId="6" xfId="0" applyFont="1" applyFill="1" applyBorder="1" applyAlignment="1">
      <alignment horizontal="center"/>
    </xf>
    <xf numFmtId="0" fontId="17" fillId="11" borderId="1" xfId="0" applyFont="1" applyFill="1" applyBorder="1" applyAlignment="1">
      <alignment horizontal="center"/>
    </xf>
    <xf numFmtId="0" fontId="17" fillId="11" borderId="17" xfId="0" applyFont="1" applyFill="1" applyBorder="1" applyAlignment="1">
      <alignment horizontal="center"/>
    </xf>
    <xf numFmtId="0" fontId="17" fillId="11" borderId="8" xfId="0" applyFont="1" applyFill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22" fillId="11" borderId="6" xfId="0" applyFont="1" applyFill="1" applyBorder="1" applyAlignment="1">
      <alignment horizontal="center"/>
    </xf>
    <xf numFmtId="0" fontId="22" fillId="11" borderId="1" xfId="0" applyFont="1" applyFill="1" applyBorder="1" applyAlignment="1">
      <alignment horizontal="center"/>
    </xf>
    <xf numFmtId="0" fontId="28" fillId="0" borderId="7" xfId="0" applyFont="1" applyBorder="1" applyAlignment="1">
      <alignment horizontal="center"/>
    </xf>
    <xf numFmtId="0" fontId="28" fillId="0" borderId="0" xfId="0" applyFont="1" applyAlignment="1">
      <alignment horizontal="center"/>
    </xf>
    <xf numFmtId="0" fontId="28" fillId="5" borderId="0" xfId="0" applyFont="1" applyFill="1" applyAlignment="1">
      <alignment horizontal="center"/>
    </xf>
    <xf numFmtId="37" fontId="3" fillId="0" borderId="1" xfId="3" applyNumberFormat="1" applyFont="1" applyBorder="1"/>
    <xf numFmtId="37" fontId="3" fillId="0" borderId="5" xfId="3" applyNumberFormat="1" applyFont="1" applyBorder="1"/>
    <xf numFmtId="37" fontId="3" fillId="0" borderId="4" xfId="3" applyNumberFormat="1" applyFont="1" applyBorder="1"/>
  </cellXfs>
  <cellStyles count="8">
    <cellStyle name="20% - Accent4" xfId="2" builtinId="42"/>
    <cellStyle name="Comma" xfId="1" builtinId="3"/>
    <cellStyle name="Comma 2" xfId="4" xr:uid="{35D6C784-14B6-43DC-AB18-9686F931DE3E}"/>
    <cellStyle name="Currency" xfId="6" builtinId="4"/>
    <cellStyle name="Normal" xfId="0" builtinId="0"/>
    <cellStyle name="Normal 9" xfId="5" xr:uid="{0A1157F1-33E4-47A0-B2AE-A016AA193580}"/>
    <cellStyle name="Normal_Rosario Meters 2006" xfId="3" xr:uid="{F9FE997C-9488-4BEF-987A-A4728BC4163A}"/>
    <cellStyle name="Percent" xfId="7" builtinId="5"/>
  </cellStyles>
  <dxfs count="37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right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35" formatCode="_(* #,##0.00_);_(* \(#,##0.0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35" formatCode="_(* #,##0.00_);_(* \(#,##0.0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35" formatCode="_(* #,##0.00_);_(* \(#,##0.0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7" formatCode="0.0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7" formatCode="0.0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family val="1"/>
        <scheme val="none"/>
      </font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28" Type="http://schemas.openxmlformats.org/officeDocument/2006/relationships/customXml" Target="../customXml/item4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0</xdr:colOff>
      <xdr:row>14</xdr:row>
      <xdr:rowOff>0</xdr:rowOff>
    </xdr:from>
    <xdr:to>
      <xdr:col>25</xdr:col>
      <xdr:colOff>472693</xdr:colOff>
      <xdr:row>24</xdr:row>
      <xdr:rowOff>17308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A49A4C1-A277-A423-928A-EBF658C070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944600" y="2447925"/>
          <a:ext cx="2918713" cy="188230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0</xdr:colOff>
      <xdr:row>14</xdr:row>
      <xdr:rowOff>0</xdr:rowOff>
    </xdr:from>
    <xdr:to>
      <xdr:col>25</xdr:col>
      <xdr:colOff>472693</xdr:colOff>
      <xdr:row>23</xdr:row>
      <xdr:rowOff>188758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D5F2018-8A5F-4EFA-8822-B31C8DA2A6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417040" y="2590800"/>
          <a:ext cx="2911093" cy="188420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31354e309ee14735/%5eM%5eM2024/Summit%20View/Summit%20View%20Rate%20Filing%202024%20(revised%204.00)%20-%20Copy.xlsx" TargetMode="External"/><Relationship Id="rId1" Type="http://schemas.openxmlformats.org/officeDocument/2006/relationships/externalLinkPath" Target="https://d.docs.live.net/31354e309ee14735/%5eM%5eM2024/Summit%20View/Summit%20View%20Rate%20Filing%202024%20(revised%204.00)%20-%20Cop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over"/>
      <sheetName val="Inc. Stmt. RB 1.0"/>
      <sheetName val="Inc Stmt 1.1"/>
      <sheetName val="Restating 1.2"/>
      <sheetName val="Pro Forma 1.3"/>
      <sheetName val="Rate Base 2.1"/>
      <sheetName val="CIAC 2.2"/>
      <sheetName val="Working Cap 2.3"/>
      <sheetName val="Plant 3.1"/>
      <sheetName val="Depr Exp 3.2 "/>
      <sheetName val="Capital 4.1"/>
      <sheetName val="Cost Debt 4.2"/>
      <sheetName val="PF Debt 4.3"/>
      <sheetName val="Income taxes 5.1"/>
      <sheetName val="Bal Sht 5.2 "/>
      <sheetName val="END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67FD82E6-CF2D-4F53-B245-2C7954BF8312}" name="Table242" displayName="Table242" ref="D7:L685" totalsRowCount="1" headerRowDxfId="36" dataDxfId="34" totalsRowDxfId="33" headerRowBorderDxfId="35">
  <autoFilter ref="D7:L684" xr:uid="{1AF7F0A3-3305-4238-8519-A0BEDDEC1F39}"/>
  <tableColumns count="9">
    <tableColumn id="1" xr3:uid="{41B86E6B-D0A4-4FB1-9A49-D15A204C08FA}" name="LOT #" totalsRowLabel="Total" dataDxfId="32" totalsRowDxfId="31"/>
    <tableColumn id="2" xr3:uid="{1D379C11-B511-480D-B5C6-72C126DE0B18}" name="Address:" dataDxfId="30" totalsRowDxfId="29"/>
    <tableColumn id="4" xr3:uid="{9E90C8AB-0573-4960-A4BE-56D8B5A1BE64}" name="Lot Sq/Ft" dataDxfId="28" totalsRowDxfId="27"/>
    <tableColumn id="5" xr3:uid="{9BD3AC2D-CAFD-4CEB-8BAB-1F1D8D11C56A}" name="Irr" dataDxfId="26" totalsRowDxfId="25"/>
    <tableColumn id="7" xr3:uid="{52A26895-0950-4337-B400-9BD0A1AB7431}" name="Acres Active:" dataDxfId="24" totalsRowDxfId="23">
      <calculatedColumnFormula>IF(G8=1,SUM(I8),0)</calculatedColumnFormula>
    </tableColumn>
    <tableColumn id="8" xr3:uid="{6D3680CA-E2A8-410D-AEC2-2F088471033E}" name="Acres" dataDxfId="22" totalsRowDxfId="21">
      <calculatedColumnFormula>SUM(F8/43560)</calculatedColumnFormula>
    </tableColumn>
    <tableColumn id="9" xr3:uid="{5C651336-7892-43E9-9974-4192CA87B129}" name="Outlet Fee:" dataDxfId="20" totalsRowDxfId="19" dataCellStyle="Comma">
      <calculatedColumnFormula>+CBase</calculatedColumnFormula>
    </tableColumn>
    <tableColumn id="10" xr3:uid="{23D30D6A-C008-46E1-840F-CF490DDC51D4}" name="Acreage Fee" dataDxfId="18" totalsRowDxfId="17" dataCellStyle="Comma">
      <calculatedColumnFormula>+I8*CAcreage</calculatedColumnFormula>
    </tableColumn>
    <tableColumn id="11" xr3:uid="{3535FEDB-1EAD-4448-82F3-58538B32A99D}" name="Annual Rev" totalsRowFunction="sum" dataDxfId="16" totalsRowDxfId="15">
      <calculatedColumnFormula>+K8+J8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1514785-B297-4334-9ED1-11996F669A4F}" name="Table1" displayName="Table1" ref="A1:N631" totalsRowShown="0" headerRowDxfId="14" dataDxfId="13">
  <autoFilter ref="A1:N631" xr:uid="{21514785-B297-4334-9ED1-11996F669A4F}"/>
  <sortState xmlns:xlrd2="http://schemas.microsoft.com/office/spreadsheetml/2017/richdata2" ref="A2:N631">
    <sortCondition ref="C1:C631"/>
  </sortState>
  <tableColumns count="14">
    <tableColumn id="1" xr3:uid="{E6701A0A-31BA-4DE4-BF58-C5F413443973}" name="Column1"/>
    <tableColumn id="2" xr3:uid="{47C097AA-36EE-430C-A2A3-FB9A9FE2CC79}" name="Column2" dataDxfId="12" dataCellStyle="20% - Accent4"/>
    <tableColumn id="3" xr3:uid="{7B3B0FF5-E6F5-4F8A-8891-DCB0DDE00D94}" name="Column3" dataDxfId="11"/>
    <tableColumn id="4" xr3:uid="{9871F61A-D6E3-4A72-8743-B9CCD5BD11F3}" name="Column4" dataDxfId="10"/>
    <tableColumn id="5" xr3:uid="{69F20311-8D46-4357-9C17-3693B7E4AC83}" name="Column5" dataDxfId="9"/>
    <tableColumn id="6" xr3:uid="{DEC518B3-919A-4E22-BF56-E95C5C1B80F8}" name="Column6" dataDxfId="8"/>
    <tableColumn id="7" xr3:uid="{61CBAFB9-7D4A-4058-AE97-A19E06AB5A1B}" name="Column7" dataDxfId="7"/>
    <tableColumn id="8" xr3:uid="{4839A31D-FA37-444C-93F1-D97C09B193A4}" name="Column8" dataDxfId="6"/>
    <tableColumn id="9" xr3:uid="{AB213A72-2332-4B2B-8F4C-D81D8F126992}" name="Column9" dataDxfId="5"/>
    <tableColumn id="10" xr3:uid="{FBFE3A1C-D685-468F-A3A0-056A7C12136F}" name="Column10" dataDxfId="4"/>
    <tableColumn id="11" xr3:uid="{EF898A68-BA7C-49F5-B987-CBA1571B1613}" name="Column11" dataDxfId="3"/>
    <tableColumn id="12" xr3:uid="{67B35907-0D04-459B-A700-BB389A45AF04}" name="Column12" dataDxfId="2"/>
    <tableColumn id="13" xr3:uid="{A2A04E27-A13E-4C8F-A8B8-0F82CFEAD0EB}" name="Column13" dataDxfId="1"/>
    <tableColumn id="14" xr3:uid="{062B4F00-88D1-4E59-82FF-EEB8A7833E57}" name="Column14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2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855C06-C97A-4AAE-8AE6-ABB60A7ADE6B}">
  <dimension ref="B2:F24"/>
  <sheetViews>
    <sheetView tabSelected="1" zoomScaleNormal="100" workbookViewId="0">
      <selection activeCell="I16" sqref="I16"/>
    </sheetView>
  </sheetViews>
  <sheetFormatPr defaultRowHeight="15" x14ac:dyDescent="0.25"/>
  <cols>
    <col min="2" max="2" width="17.5703125" customWidth="1"/>
    <col min="3" max="3" width="12.7109375" customWidth="1"/>
    <col min="4" max="4" width="11.5703125" customWidth="1"/>
  </cols>
  <sheetData>
    <row r="2" spans="2:6" ht="18.75" x14ac:dyDescent="0.3">
      <c r="F2" s="117" t="s">
        <v>0</v>
      </c>
    </row>
    <row r="3" spans="2:6" ht="18.75" x14ac:dyDescent="0.3">
      <c r="F3" s="152" t="s">
        <v>1</v>
      </c>
    </row>
    <row r="5" spans="2:6" ht="18.75" x14ac:dyDescent="0.3">
      <c r="B5" s="199" t="s">
        <v>2</v>
      </c>
      <c r="C5" s="199"/>
      <c r="D5" s="199"/>
      <c r="E5" s="199"/>
    </row>
    <row r="6" spans="2:6" ht="18.75" x14ac:dyDescent="0.3">
      <c r="B6" s="199" t="s">
        <v>3</v>
      </c>
      <c r="C6" s="199"/>
      <c r="D6" s="199"/>
      <c r="E6" s="199"/>
    </row>
    <row r="9" spans="2:6" ht="18.75" x14ac:dyDescent="0.3">
      <c r="B9" s="198" t="s">
        <v>4</v>
      </c>
      <c r="C9" s="198"/>
      <c r="D9" s="198"/>
      <c r="E9" s="198"/>
    </row>
    <row r="10" spans="2:6" ht="18.75" x14ac:dyDescent="0.3">
      <c r="B10" s="198" t="s">
        <v>5</v>
      </c>
      <c r="C10" s="198"/>
      <c r="D10" s="198"/>
      <c r="E10" s="198"/>
    </row>
    <row r="11" spans="2:6" ht="18.75" x14ac:dyDescent="0.3">
      <c r="B11" s="198" t="s">
        <v>6</v>
      </c>
      <c r="C11" s="198"/>
      <c r="D11" s="198"/>
      <c r="E11" s="198"/>
    </row>
    <row r="13" spans="2:6" ht="15.75" x14ac:dyDescent="0.25">
      <c r="B13" s="118" t="s">
        <v>7</v>
      </c>
    </row>
    <row r="14" spans="2:6" ht="15.75" x14ac:dyDescent="0.25">
      <c r="B14" s="118" t="s">
        <v>8</v>
      </c>
    </row>
    <row r="15" spans="2:6" ht="15.75" x14ac:dyDescent="0.25">
      <c r="B15" s="118" t="s">
        <v>9</v>
      </c>
    </row>
    <row r="16" spans="2:6" ht="15.75" x14ac:dyDescent="0.25">
      <c r="B16" s="118" t="s">
        <v>10</v>
      </c>
    </row>
    <row r="17" spans="2:2" ht="15.75" x14ac:dyDescent="0.25">
      <c r="B17" s="118" t="s">
        <v>11</v>
      </c>
    </row>
    <row r="18" spans="2:2" ht="15.75" x14ac:dyDescent="0.25">
      <c r="B18" s="118" t="s">
        <v>12</v>
      </c>
    </row>
    <row r="19" spans="2:2" ht="15.75" x14ac:dyDescent="0.25">
      <c r="B19" s="118" t="s">
        <v>13</v>
      </c>
    </row>
    <row r="21" spans="2:2" x14ac:dyDescent="0.25">
      <c r="B21" t="s">
        <v>14</v>
      </c>
    </row>
    <row r="22" spans="2:2" ht="15.75" x14ac:dyDescent="0.25">
      <c r="B22" s="118" t="s">
        <v>15</v>
      </c>
    </row>
    <row r="23" spans="2:2" ht="15.75" x14ac:dyDescent="0.25">
      <c r="B23" s="118" t="s">
        <v>16</v>
      </c>
    </row>
    <row r="24" spans="2:2" ht="15.75" x14ac:dyDescent="0.25">
      <c r="B24" s="118" t="s">
        <v>17</v>
      </c>
    </row>
  </sheetData>
  <mergeCells count="5">
    <mergeCell ref="B11:E11"/>
    <mergeCell ref="B6:E6"/>
    <mergeCell ref="B5:E5"/>
    <mergeCell ref="B9:E9"/>
    <mergeCell ref="B10:E10"/>
  </mergeCells>
  <pageMargins left="0.7" right="0.7" top="0.75" bottom="0.75" header="0.3" footer="0.3"/>
  <pageSetup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794220-15F1-438F-83F2-6D5188992B46}">
  <sheetPr>
    <pageSetUpPr fitToPage="1"/>
  </sheetPr>
  <dimension ref="A1:Q136"/>
  <sheetViews>
    <sheetView showGridLines="0" workbookViewId="0">
      <selection activeCell="N5" sqref="N5"/>
    </sheetView>
  </sheetViews>
  <sheetFormatPr defaultRowHeight="15" x14ac:dyDescent="0.25"/>
  <cols>
    <col min="3" max="5" width="10.28515625" bestFit="1" customWidth="1"/>
    <col min="6" max="9" width="11.28515625" bestFit="1" customWidth="1"/>
    <col min="10" max="12" width="13" bestFit="1" customWidth="1"/>
    <col min="13" max="14" width="14" bestFit="1" customWidth="1"/>
    <col min="16" max="16" width="11.140625" bestFit="1" customWidth="1"/>
  </cols>
  <sheetData>
    <row r="1" spans="1:17" x14ac:dyDescent="0.25">
      <c r="A1" s="42"/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</row>
    <row r="2" spans="1:17" x14ac:dyDescent="0.25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</row>
    <row r="3" spans="1:17" x14ac:dyDescent="0.25">
      <c r="A3" s="42"/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</row>
    <row r="4" spans="1:17" x14ac:dyDescent="0.25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</row>
    <row r="5" spans="1:17" ht="15.75" x14ac:dyDescent="0.25">
      <c r="A5" s="42"/>
      <c r="C5" s="18" t="s">
        <v>2</v>
      </c>
      <c r="N5" s="170" t="s">
        <v>0</v>
      </c>
      <c r="O5" s="42"/>
      <c r="P5" s="42"/>
      <c r="Q5" s="42"/>
    </row>
    <row r="6" spans="1:17" ht="15.75" x14ac:dyDescent="0.25">
      <c r="A6" s="42"/>
      <c r="C6" s="18" t="s">
        <v>3</v>
      </c>
      <c r="N6" s="170" t="s">
        <v>1</v>
      </c>
      <c r="O6" s="42"/>
      <c r="P6" s="42"/>
      <c r="Q6" s="42"/>
    </row>
    <row r="7" spans="1:17" x14ac:dyDescent="0.25">
      <c r="A7" s="42"/>
      <c r="C7" s="18" t="s">
        <v>351</v>
      </c>
      <c r="O7" s="42"/>
      <c r="P7" s="42"/>
      <c r="Q7" s="42"/>
    </row>
    <row r="8" spans="1:17" x14ac:dyDescent="0.25">
      <c r="A8" s="42"/>
      <c r="C8" s="18" t="s">
        <v>349</v>
      </c>
      <c r="O8" s="42"/>
      <c r="P8" s="42"/>
      <c r="Q8" s="42"/>
    </row>
    <row r="9" spans="1:17" x14ac:dyDescent="0.25">
      <c r="A9" s="42"/>
      <c r="C9" s="18"/>
      <c r="I9" s="30" t="s">
        <v>72</v>
      </c>
      <c r="J9" s="35" t="s">
        <v>92</v>
      </c>
      <c r="K9" s="33">
        <f>+'Sch 5.0b Rates (2)'!M20</f>
        <v>92</v>
      </c>
      <c r="L9" s="31" t="s">
        <v>74</v>
      </c>
      <c r="N9" s="18" t="s">
        <v>75</v>
      </c>
      <c r="O9" s="42"/>
      <c r="P9" s="42"/>
      <c r="Q9" s="42"/>
    </row>
    <row r="10" spans="1:17" x14ac:dyDescent="0.25">
      <c r="A10" s="42"/>
      <c r="C10" s="18"/>
      <c r="I10" s="30" t="s">
        <v>27</v>
      </c>
      <c r="J10" s="29" t="s">
        <v>28</v>
      </c>
      <c r="K10" s="33">
        <f>+'Sch 5.0b Rates (2)'!M21</f>
        <v>3.75</v>
      </c>
      <c r="L10" s="32" t="s">
        <v>76</v>
      </c>
      <c r="N10" s="34">
        <f>SUM(C14:N14)</f>
        <v>4320.7749999999996</v>
      </c>
      <c r="O10" s="42"/>
      <c r="P10" s="42"/>
      <c r="Q10" s="42"/>
    </row>
    <row r="11" spans="1:17" x14ac:dyDescent="0.25">
      <c r="A11" s="42"/>
      <c r="C11" s="18"/>
      <c r="J11" s="29" t="s">
        <v>30</v>
      </c>
      <c r="K11" s="33">
        <f>+'Sch 5.0b Rates (2)'!M22</f>
        <v>4</v>
      </c>
      <c r="N11" s="29">
        <v>2023</v>
      </c>
      <c r="O11" s="42"/>
      <c r="P11" s="42"/>
      <c r="Q11" s="42"/>
    </row>
    <row r="12" spans="1:17" x14ac:dyDescent="0.25">
      <c r="A12" s="42"/>
      <c r="C12" s="18"/>
      <c r="O12" s="42"/>
      <c r="P12" s="42"/>
      <c r="Q12" s="42"/>
    </row>
    <row r="13" spans="1:17" x14ac:dyDescent="0.25">
      <c r="A13" s="42"/>
      <c r="C13" s="18"/>
      <c r="O13" s="42"/>
      <c r="P13" s="42"/>
      <c r="Q13" s="42"/>
    </row>
    <row r="14" spans="1:17" x14ac:dyDescent="0.25">
      <c r="A14" s="42"/>
      <c r="B14" s="16" t="s">
        <v>77</v>
      </c>
      <c r="C14" s="28">
        <f>+SUM(C16:C126)</f>
        <v>340.8</v>
      </c>
      <c r="D14" s="28">
        <f t="shared" ref="D14:N14" si="0">+SUM(D16:D126)</f>
        <v>374.72500000000002</v>
      </c>
      <c r="E14" s="28">
        <f t="shared" si="0"/>
        <v>350.97500000000002</v>
      </c>
      <c r="F14" s="28">
        <f t="shared" si="0"/>
        <v>350.97500000000002</v>
      </c>
      <c r="G14" s="28">
        <f t="shared" si="0"/>
        <v>366.97500000000002</v>
      </c>
      <c r="H14" s="28">
        <f t="shared" si="0"/>
        <v>378.72500000000002</v>
      </c>
      <c r="I14" s="28">
        <f t="shared" si="0"/>
        <v>354.97500000000002</v>
      </c>
      <c r="J14" s="28">
        <f t="shared" si="0"/>
        <v>386.72500000000002</v>
      </c>
      <c r="K14" s="28">
        <f t="shared" si="0"/>
        <v>343.22500000000002</v>
      </c>
      <c r="L14" s="28">
        <f t="shared" si="0"/>
        <v>362.97500000000002</v>
      </c>
      <c r="M14" s="28">
        <f t="shared" si="0"/>
        <v>354.72500000000002</v>
      </c>
      <c r="N14" s="28">
        <f t="shared" si="0"/>
        <v>354.97500000000002</v>
      </c>
      <c r="O14" s="42"/>
      <c r="P14" s="42"/>
      <c r="Q14" s="42"/>
    </row>
    <row r="15" spans="1:17" x14ac:dyDescent="0.25">
      <c r="A15" s="42"/>
      <c r="B15" s="16" t="s">
        <v>78</v>
      </c>
      <c r="C15" s="29" t="s">
        <v>79</v>
      </c>
      <c r="D15" s="29" t="s">
        <v>80</v>
      </c>
      <c r="E15" s="29" t="s">
        <v>81</v>
      </c>
      <c r="F15" s="29" t="s">
        <v>82</v>
      </c>
      <c r="G15" s="29" t="s">
        <v>83</v>
      </c>
      <c r="H15" s="29" t="s">
        <v>84</v>
      </c>
      <c r="I15" s="29" t="s">
        <v>85</v>
      </c>
      <c r="J15" s="29" t="s">
        <v>86</v>
      </c>
      <c r="K15" s="29" t="s">
        <v>87</v>
      </c>
      <c r="L15" s="29" t="s">
        <v>88</v>
      </c>
      <c r="M15" s="29" t="s">
        <v>89</v>
      </c>
      <c r="N15" s="29" t="s">
        <v>90</v>
      </c>
      <c r="O15" s="42"/>
      <c r="P15" s="42"/>
      <c r="Q15" s="42"/>
    </row>
    <row r="16" spans="1:17" x14ac:dyDescent="0.25">
      <c r="A16" s="42"/>
      <c r="B16">
        <v>0</v>
      </c>
      <c r="C16" s="13">
        <f>(+'Sch 8.x Bill Count'!R11*'S6.2b PRevenue (1 in) '!$K$9)+('Sch 8.x Bill Count'!R11*($B16+50)/100*$K$10)</f>
        <v>0</v>
      </c>
      <c r="D16" s="13">
        <f>(+'Sch 8.x Bill Count'!S11*'S6.2b PRevenue (1 in) '!$K$9)+('Sch 8.x Bill Count'!S11*($B16+50)/100*$K$10)</f>
        <v>0</v>
      </c>
      <c r="E16" s="13">
        <f>(+'Sch 8.x Bill Count'!T11*'S6.2b PRevenue (1 in) '!$K$9)+('Sch 8.x Bill Count'!T11*($B16+50)/100*$K$10)</f>
        <v>0</v>
      </c>
      <c r="F16" s="13">
        <f>(+'Sch 8.x Bill Count'!U11*'S6.2b PRevenue (1 in) '!$K$9)+('Sch 8.x Bill Count'!U11*($B16+50)/100*$K$10)</f>
        <v>0</v>
      </c>
      <c r="G16" s="13">
        <f>(+'Sch 8.x Bill Count'!V11*'S6.2b PRevenue (1 in) '!$K$9)+('Sch 8.x Bill Count'!V11*($B16+50)/100*$K$10)</f>
        <v>0</v>
      </c>
      <c r="H16" s="13">
        <f>(+'Sch 8.x Bill Count'!W11*'S6.2b PRevenue (1 in) '!$K$9)+('Sch 8.x Bill Count'!W11*($B16+50)/100*$K$10)</f>
        <v>0</v>
      </c>
      <c r="I16" s="13">
        <f>(+'Sch 8.x Bill Count'!X11*'S6.2b PRevenue (1 in) '!$K$9)+('Sch 8.x Bill Count'!X11*($B16+50)/100*$K$10)</f>
        <v>0</v>
      </c>
      <c r="J16" s="13">
        <f>(+'Sch 8.x Bill Count'!Y11*'S6.2b PRevenue (1 in) '!$K$9)+('Sch 8.x Bill Count'!Y11*($B16+50)/100*$K$10)</f>
        <v>0</v>
      </c>
      <c r="K16" s="13">
        <f>(+'Sch 8.x Bill Count'!Z11*'S6.2b PRevenue (1 in) '!$K$9)+('Sch 8.x Bill Count'!Z11*($B16+50)/100*$K$10)</f>
        <v>0</v>
      </c>
      <c r="L16" s="13">
        <f>(+'Sch 8.x Bill Count'!AA11*'S6.2b PRevenue (1 in) '!$K$9)+('Sch 8.x Bill Count'!AA11*($B16+50)/100*$K$10)</f>
        <v>0</v>
      </c>
      <c r="M16" s="13">
        <f>(+'Sch 8.x Bill Count'!AB11*'S6.2b PRevenue (1 in) '!$K$9)+('Sch 8.x Bill Count'!AB11*($B16+50)/100*$K$10)</f>
        <v>0</v>
      </c>
      <c r="N16" s="13">
        <f>(+'Sch 8.x Bill Count'!AC11*'S6.2b PRevenue (1 in) '!$K$9)+('Sch 8.x Bill Count'!AC11*($B16+50)/100*$K$10)</f>
        <v>0</v>
      </c>
      <c r="O16" s="42"/>
      <c r="P16" s="42"/>
      <c r="Q16" s="42"/>
    </row>
    <row r="17" spans="1:17" x14ac:dyDescent="0.25">
      <c r="A17" s="42"/>
      <c r="B17">
        <v>100</v>
      </c>
      <c r="C17" s="13">
        <f>(+'Sch 8.x Bill Count'!R12*'S6.2b PRevenue (1 in) '!$K$9)+('Sch 8.x Bill Count'!R12*($B17+50)/100*$K$10)</f>
        <v>0</v>
      </c>
      <c r="D17" s="13">
        <f>(+'Sch 8.x Bill Count'!S12*'S6.2b PRevenue (1 in) '!$K$9)+('Sch 8.x Bill Count'!S12*($B17+50)/100*$K$10)</f>
        <v>0</v>
      </c>
      <c r="E17" s="13">
        <f>(+'Sch 8.x Bill Count'!T12*'S6.2b PRevenue (1 in) '!$K$9)+('Sch 8.x Bill Count'!T12*($B17+50)/100*$K$10)</f>
        <v>0</v>
      </c>
      <c r="F17" s="13">
        <f>(+'Sch 8.x Bill Count'!U12*'S6.2b PRevenue (1 in) '!$K$9)+('Sch 8.x Bill Count'!U12*($B17+50)/100*$K$10)</f>
        <v>0</v>
      </c>
      <c r="G17" s="13">
        <f>(+'Sch 8.x Bill Count'!V12*'S6.2b PRevenue (1 in) '!$K$9)+('Sch 8.x Bill Count'!V12*($B17+50)/100*$K$10)</f>
        <v>0</v>
      </c>
      <c r="H17" s="13">
        <f>(+'Sch 8.x Bill Count'!W12*'S6.2b PRevenue (1 in) '!$K$9)+('Sch 8.x Bill Count'!W12*($B17+50)/100*$K$10)</f>
        <v>0</v>
      </c>
      <c r="I17" s="13">
        <f>(+'Sch 8.x Bill Count'!X12*'S6.2b PRevenue (1 in) '!$K$9)+('Sch 8.x Bill Count'!X12*($B17+50)/100*$K$10)</f>
        <v>0</v>
      </c>
      <c r="J17" s="13">
        <f>(+'Sch 8.x Bill Count'!Y12*'S6.2b PRevenue (1 in) '!$K$9)+('Sch 8.x Bill Count'!Y12*($B17+50)/100*$K$10)</f>
        <v>0</v>
      </c>
      <c r="K17" s="13">
        <f>(+'Sch 8.x Bill Count'!Z12*'S6.2b PRevenue (1 in) '!$K$9)+('Sch 8.x Bill Count'!Z12*($B17+50)/100*$K$10)</f>
        <v>97.625</v>
      </c>
      <c r="L17" s="13">
        <f>(+'Sch 8.x Bill Count'!AA12*'S6.2b PRevenue (1 in) '!$K$9)+('Sch 8.x Bill Count'!AA12*($B17+50)/100*$K$10)</f>
        <v>0</v>
      </c>
      <c r="M17" s="13">
        <f>(+'Sch 8.x Bill Count'!AB12*'S6.2b PRevenue (1 in) '!$K$9)+('Sch 8.x Bill Count'!AB12*($B17+50)/100*$K$10)</f>
        <v>0</v>
      </c>
      <c r="N17" s="13">
        <f>(+'Sch 8.x Bill Count'!AC12*'S6.2b PRevenue (1 in) '!$K$9)+('Sch 8.x Bill Count'!AC12*($B17+50)/100*$K$10)</f>
        <v>0</v>
      </c>
      <c r="O17" s="42"/>
      <c r="P17" s="42"/>
      <c r="Q17" s="42"/>
    </row>
    <row r="18" spans="1:17" x14ac:dyDescent="0.25">
      <c r="A18" s="42"/>
      <c r="B18">
        <f>+B17+100</f>
        <v>200</v>
      </c>
      <c r="C18" s="13">
        <f>(+'Sch 8.x Bill Count'!R13*'S6.2b PRevenue (1 in) '!$K$9)+('Sch 8.x Bill Count'!R13*($B18+50)/100*$K$10)</f>
        <v>101.375</v>
      </c>
      <c r="D18" s="13">
        <f>(+'Sch 8.x Bill Count'!S13*'S6.2b PRevenue (1 in) '!$K$9)+('Sch 8.x Bill Count'!S13*($B18+50)/100*$K$10)</f>
        <v>0</v>
      </c>
      <c r="E18" s="13">
        <f>(+'Sch 8.x Bill Count'!T13*'S6.2b PRevenue (1 in) '!$K$9)+('Sch 8.x Bill Count'!T13*($B18+50)/100*$K$10)</f>
        <v>101.375</v>
      </c>
      <c r="F18" s="13">
        <f>(+'Sch 8.x Bill Count'!U13*'S6.2b PRevenue (1 in) '!$K$9)+('Sch 8.x Bill Count'!U13*($B18+50)/100*$K$10)</f>
        <v>101.375</v>
      </c>
      <c r="G18" s="13">
        <f>(+'Sch 8.x Bill Count'!V13*'S6.2b PRevenue (1 in) '!$K$9)+('Sch 8.x Bill Count'!V13*($B18+50)/100*$K$10)</f>
        <v>101.375</v>
      </c>
      <c r="H18" s="13">
        <f>(+'Sch 8.x Bill Count'!W13*'S6.2b PRevenue (1 in) '!$K$9)+('Sch 8.x Bill Count'!W13*($B18+50)/100*$K$10)</f>
        <v>0</v>
      </c>
      <c r="I18" s="13">
        <f>(+'Sch 8.x Bill Count'!X13*'S6.2b PRevenue (1 in) '!$K$9)+('Sch 8.x Bill Count'!X13*($B18+50)/100*$K$10)</f>
        <v>101.375</v>
      </c>
      <c r="J18" s="13">
        <f>(+'Sch 8.x Bill Count'!Y13*'S6.2b PRevenue (1 in) '!$K$9)+('Sch 8.x Bill Count'!Y13*($B18+50)/100*$K$10)</f>
        <v>0</v>
      </c>
      <c r="K18" s="13">
        <f>(+'Sch 8.x Bill Count'!Z13*'S6.2b PRevenue (1 in) '!$K$9)+('Sch 8.x Bill Count'!Z13*($B18+50)/100*$K$10)</f>
        <v>0</v>
      </c>
      <c r="L18" s="13">
        <f>(+'Sch 8.x Bill Count'!AA13*'S6.2b PRevenue (1 in) '!$K$9)+('Sch 8.x Bill Count'!AA13*($B18+50)/100*$K$10)</f>
        <v>101.375</v>
      </c>
      <c r="M18" s="13">
        <f>(+'Sch 8.x Bill Count'!AB13*'S6.2b PRevenue (1 in) '!$K$9)+('Sch 8.x Bill Count'!AB13*($B18+50)/100*$K$10)</f>
        <v>0</v>
      </c>
      <c r="N18" s="13">
        <f>(+'Sch 8.x Bill Count'!AC13*'S6.2b PRevenue (1 in) '!$K$9)+('Sch 8.x Bill Count'!AC13*($B18+50)/100*$K$10)</f>
        <v>101.375</v>
      </c>
      <c r="O18" s="42"/>
      <c r="P18" s="42"/>
      <c r="Q18" s="42"/>
    </row>
    <row r="19" spans="1:17" x14ac:dyDescent="0.25">
      <c r="A19" s="42"/>
      <c r="B19">
        <f t="shared" ref="B19:B82" si="1">+B18+100</f>
        <v>300</v>
      </c>
      <c r="C19" s="13">
        <f>(+'Sch 8.x Bill Count'!R14*'S6.2b PRevenue (1 in) '!$K$9)+('Sch 8.x Bill Count'!R14*($B19+50)/100*$K$10)</f>
        <v>0</v>
      </c>
      <c r="D19" s="13">
        <f>(+'Sch 8.x Bill Count'!S14*'S6.2b PRevenue (1 in) '!$K$9)+('Sch 8.x Bill Count'!S14*($B19+50)/100*$K$10)</f>
        <v>105.125</v>
      </c>
      <c r="E19" s="13">
        <f>(+'Sch 8.x Bill Count'!T14*'S6.2b PRevenue (1 in) '!$K$9)+('Sch 8.x Bill Count'!T14*($B19+50)/100*$K$10)</f>
        <v>0</v>
      </c>
      <c r="F19" s="13">
        <f>(+'Sch 8.x Bill Count'!U14*'S6.2b PRevenue (1 in) '!$K$9)+('Sch 8.x Bill Count'!U14*($B19+50)/100*$K$10)</f>
        <v>0</v>
      </c>
      <c r="G19" s="13">
        <f>(+'Sch 8.x Bill Count'!V14*'S6.2b PRevenue (1 in) '!$K$9)+('Sch 8.x Bill Count'!V14*($B19+50)/100*$K$10)</f>
        <v>0</v>
      </c>
      <c r="H19" s="13">
        <f>(+'Sch 8.x Bill Count'!W14*'S6.2b PRevenue (1 in) '!$K$9)+('Sch 8.x Bill Count'!W14*($B19+50)/100*$K$10)</f>
        <v>105.125</v>
      </c>
      <c r="I19" s="13">
        <f>(+'Sch 8.x Bill Count'!X14*'S6.2b PRevenue (1 in) '!$K$9)+('Sch 8.x Bill Count'!X14*($B19+50)/100*$K$10)</f>
        <v>0</v>
      </c>
      <c r="J19" s="13">
        <f>(+'Sch 8.x Bill Count'!Y14*'S6.2b PRevenue (1 in) '!$K$9)+('Sch 8.x Bill Count'!Y14*($B19+50)/100*$K$10)</f>
        <v>105.125</v>
      </c>
      <c r="K19" s="13">
        <f>(+'Sch 8.x Bill Count'!Z14*'S6.2b PRevenue (1 in) '!$K$9)+('Sch 8.x Bill Count'!Z14*($B19+50)/100*$K$10)</f>
        <v>0</v>
      </c>
      <c r="L19" s="13">
        <f>(+'Sch 8.x Bill Count'!AA14*'S6.2b PRevenue (1 in) '!$K$9)+('Sch 8.x Bill Count'!AA14*($B19+50)/100*$K$10)</f>
        <v>0</v>
      </c>
      <c r="M19" s="13">
        <f>(+'Sch 8.x Bill Count'!AB14*'S6.2b PRevenue (1 in) '!$K$9)+('Sch 8.x Bill Count'!AB14*($B19+50)/100*$K$10)</f>
        <v>105.125</v>
      </c>
      <c r="N19" s="13">
        <f>(+'Sch 8.x Bill Count'!AC14*'S6.2b PRevenue (1 in) '!$K$9)+('Sch 8.x Bill Count'!AC14*($B19+50)/100*$K$10)</f>
        <v>0</v>
      </c>
      <c r="O19" s="42"/>
      <c r="P19" s="42"/>
      <c r="Q19" s="42"/>
    </row>
    <row r="20" spans="1:17" x14ac:dyDescent="0.25">
      <c r="A20" s="42"/>
      <c r="B20">
        <f t="shared" si="1"/>
        <v>400</v>
      </c>
      <c r="C20" s="13">
        <f>(+'Sch 8.x Bill Count'!R15*'S6.2b PRevenue (1 in) '!$K$9)+('Sch 8.x Bill Count'!R15*($B20+50)/100*$K$10)</f>
        <v>0</v>
      </c>
      <c r="D20" s="13">
        <f>(+'Sch 8.x Bill Count'!S15*'S6.2b PRevenue (1 in) '!$K$9)+('Sch 8.x Bill Count'!S15*($B20+50)/100*$K$10)</f>
        <v>0</v>
      </c>
      <c r="E20" s="13">
        <f>(+'Sch 8.x Bill Count'!T15*'S6.2b PRevenue (1 in) '!$K$9)+('Sch 8.x Bill Count'!T15*($B20+50)/100*$K$10)</f>
        <v>0</v>
      </c>
      <c r="F20" s="13">
        <f>(+'Sch 8.x Bill Count'!U15*'S6.2b PRevenue (1 in) '!$K$9)+('Sch 8.x Bill Count'!U15*($B20+50)/100*$K$10)</f>
        <v>0</v>
      </c>
      <c r="G20" s="13">
        <f>(+'Sch 8.x Bill Count'!V15*'S6.2b PRevenue (1 in) '!$K$9)+('Sch 8.x Bill Count'!V15*($B20+50)/100*$K$10)</f>
        <v>0</v>
      </c>
      <c r="H20" s="13">
        <f>(+'Sch 8.x Bill Count'!W15*'S6.2b PRevenue (1 in) '!$K$9)+('Sch 8.x Bill Count'!W15*($B20+50)/100*$K$10)</f>
        <v>0</v>
      </c>
      <c r="I20" s="13">
        <f>(+'Sch 8.x Bill Count'!X15*'S6.2b PRevenue (1 in) '!$K$9)+('Sch 8.x Bill Count'!X15*($B20+50)/100*$K$10)</f>
        <v>0</v>
      </c>
      <c r="J20" s="13">
        <f>(+'Sch 8.x Bill Count'!Y15*'S6.2b PRevenue (1 in) '!$K$9)+('Sch 8.x Bill Count'!Y15*($B20+50)/100*$K$10)</f>
        <v>0</v>
      </c>
      <c r="K20" s="13">
        <f>(+'Sch 8.x Bill Count'!Z15*'S6.2b PRevenue (1 in) '!$K$9)+('Sch 8.x Bill Count'!Z15*($B20+50)/100*$K$10)</f>
        <v>0</v>
      </c>
      <c r="L20" s="13">
        <f>(+'Sch 8.x Bill Count'!AA15*'S6.2b PRevenue (1 in) '!$K$9)+('Sch 8.x Bill Count'!AA15*($B20+50)/100*$K$10)</f>
        <v>0</v>
      </c>
      <c r="M20" s="13">
        <f>(+'Sch 8.x Bill Count'!AB15*'S6.2b PRevenue (1 in) '!$K$9)+('Sch 8.x Bill Count'!AB15*($B20+50)/100*$K$10)</f>
        <v>0</v>
      </c>
      <c r="N20" s="13">
        <f>(+'Sch 8.x Bill Count'!AC15*'S6.2b PRevenue (1 in) '!$K$9)+('Sch 8.x Bill Count'!AC15*($B20+50)/100*$K$10)</f>
        <v>0</v>
      </c>
      <c r="O20" s="42"/>
      <c r="P20" s="42"/>
      <c r="Q20" s="42"/>
    </row>
    <row r="21" spans="1:17" x14ac:dyDescent="0.25">
      <c r="A21" s="42"/>
      <c r="B21">
        <f t="shared" si="1"/>
        <v>500</v>
      </c>
      <c r="C21" s="13">
        <f>(+'Sch 8.x Bill Count'!R16*'S6.2b PRevenue (1 in) '!$K$9)+('Sch 8.x Bill Count'!R16*($B21+50)/100*$K$10)</f>
        <v>112.625</v>
      </c>
      <c r="D21" s="13">
        <f>(+'Sch 8.x Bill Count'!S16*'S6.2b PRevenue (1 in) '!$K$9)+('Sch 8.x Bill Count'!S16*($B21+50)/100*$K$10)</f>
        <v>0</v>
      </c>
      <c r="E21" s="13">
        <f>(+'Sch 8.x Bill Count'!T16*'S6.2b PRevenue (1 in) '!$K$9)+('Sch 8.x Bill Count'!T16*($B21+50)/100*$K$10)</f>
        <v>0</v>
      </c>
      <c r="F21" s="13">
        <f>(+'Sch 8.x Bill Count'!U16*'S6.2b PRevenue (1 in) '!$K$9)+('Sch 8.x Bill Count'!U16*($B21+50)/100*$K$10)</f>
        <v>0</v>
      </c>
      <c r="G21" s="13">
        <f>(+'Sch 8.x Bill Count'!V16*'S6.2b PRevenue (1 in) '!$K$9)+('Sch 8.x Bill Count'!V16*($B21+50)/100*$K$10)</f>
        <v>0</v>
      </c>
      <c r="H21" s="13">
        <f>(+'Sch 8.x Bill Count'!W16*'S6.2b PRevenue (1 in) '!$K$9)+('Sch 8.x Bill Count'!W16*($B21+50)/100*$K$10)</f>
        <v>0</v>
      </c>
      <c r="I21" s="13">
        <f>(+'Sch 8.x Bill Count'!X16*'S6.2b PRevenue (1 in) '!$K$9)+('Sch 8.x Bill Count'!X16*($B21+50)/100*$K$10)</f>
        <v>0</v>
      </c>
      <c r="J21" s="13">
        <f>(+'Sch 8.x Bill Count'!Y16*'S6.2b PRevenue (1 in) '!$K$9)+('Sch 8.x Bill Count'!Y16*($B21+50)/100*$K$10)</f>
        <v>0</v>
      </c>
      <c r="K21" s="13">
        <f>(+'Sch 8.x Bill Count'!Z16*'S6.2b PRevenue (1 in) '!$K$9)+('Sch 8.x Bill Count'!Z16*($B21+50)/100*$K$10)</f>
        <v>0</v>
      </c>
      <c r="L21" s="13">
        <f>(+'Sch 8.x Bill Count'!AA16*'S6.2b PRevenue (1 in) '!$K$9)+('Sch 8.x Bill Count'!AA16*($B21+50)/100*$K$10)</f>
        <v>0</v>
      </c>
      <c r="M21" s="13">
        <f>(+'Sch 8.x Bill Count'!AB16*'S6.2b PRevenue (1 in) '!$K$9)+('Sch 8.x Bill Count'!AB16*($B21+50)/100*$K$10)</f>
        <v>0</v>
      </c>
      <c r="N21" s="13">
        <f>(+'Sch 8.x Bill Count'!AC16*'S6.2b PRevenue (1 in) '!$K$9)+('Sch 8.x Bill Count'!AC16*($B21+50)/100*$K$10)</f>
        <v>0</v>
      </c>
      <c r="O21" s="42"/>
      <c r="P21" s="42"/>
      <c r="Q21" s="42"/>
    </row>
    <row r="22" spans="1:17" x14ac:dyDescent="0.25">
      <c r="A22" s="42"/>
      <c r="B22">
        <f t="shared" si="1"/>
        <v>600</v>
      </c>
      <c r="C22" s="13">
        <f>(+'Sch 8.x Bill Count'!R17*'S6.2b PRevenue (1 in) '!$K$9)+('Sch 8.x Bill Count'!R17*($B22+50)/100*$K$11)-(0.64*5*'Sch 8.x Bill Count'!R17)</f>
        <v>0</v>
      </c>
      <c r="D22" s="13">
        <f>(+'Sch 8.x Bill Count'!S17*'S6.2b PRevenue (1 in) '!$K$9)+('Sch 8.x Bill Count'!S17*($B22+50)/100*$K$11)-(0.64*5*'Sch 8.x Bill Count'!S17)</f>
        <v>0</v>
      </c>
      <c r="E22" s="13">
        <f>(+'Sch 8.x Bill Count'!T17*'S6.2b PRevenue (1 in) '!$K$9)+('Sch 8.x Bill Count'!T17*($B22+50)/100*$K$11)-(0.64*5*'Sch 8.x Bill Count'!T17)</f>
        <v>0</v>
      </c>
      <c r="F22" s="13">
        <f>(+'Sch 8.x Bill Count'!U17*'S6.2b PRevenue (1 in) '!$K$9)+('Sch 8.x Bill Count'!U17*($B22+50)/100*$K$11)-(0.64*5*'Sch 8.x Bill Count'!U17)</f>
        <v>0</v>
      </c>
      <c r="G22" s="13">
        <f>(+'Sch 8.x Bill Count'!V17*'S6.2b PRevenue (1 in) '!$K$9)+('Sch 8.x Bill Count'!V17*($B22+50)/100*$K$11)-(0.64*5*'Sch 8.x Bill Count'!V17)</f>
        <v>0</v>
      </c>
      <c r="H22" s="13">
        <f>(+'Sch 8.x Bill Count'!W17*'S6.2b PRevenue (1 in) '!$K$9)+('Sch 8.x Bill Count'!W17*($B22+50)/100*$K$11)-(0.64*5*'Sch 8.x Bill Count'!W17)</f>
        <v>0</v>
      </c>
      <c r="I22" s="13">
        <f>(+'Sch 8.x Bill Count'!X17*'S6.2b PRevenue (1 in) '!$K$9)+('Sch 8.x Bill Count'!X17*($B22+50)/100*$K$11)-(0.64*5*'Sch 8.x Bill Count'!X17)</f>
        <v>0</v>
      </c>
      <c r="J22" s="13">
        <f>(+'Sch 8.x Bill Count'!Y17*'S6.2b PRevenue (1 in) '!$K$9)+('Sch 8.x Bill Count'!Y17*($B22+50)/100*$K$11)-(0.64*5*'Sch 8.x Bill Count'!Y17)</f>
        <v>0</v>
      </c>
      <c r="K22" s="13">
        <f>(+'Sch 8.x Bill Count'!Z17*'S6.2b PRevenue (1 in) '!$K$9)+('Sch 8.x Bill Count'!Z17*($B22+50)/100*$K$11)-(0.64*5*'Sch 8.x Bill Count'!Z17)</f>
        <v>0</v>
      </c>
      <c r="L22" s="13">
        <f>(+'Sch 8.x Bill Count'!AA17*'S6.2b PRevenue (1 in) '!$K$9)+('Sch 8.x Bill Count'!AA17*($B22+50)/100*$K$11)-(0.64*5*'Sch 8.x Bill Count'!AA17)</f>
        <v>0</v>
      </c>
      <c r="M22" s="13">
        <f>(+'Sch 8.x Bill Count'!AB17*'S6.2b PRevenue (1 in) '!$K$9)+('Sch 8.x Bill Count'!AB17*($B22+50)/100*$K$11)-(0.64*5*'Sch 8.x Bill Count'!AB17)</f>
        <v>0</v>
      </c>
      <c r="N22" s="13">
        <f>(+'Sch 8.x Bill Count'!AC17*'S6.2b PRevenue (1 in) '!$K$9)+('Sch 8.x Bill Count'!AC17*($B22+50)/100*$K$11)-(0.64*5*'Sch 8.x Bill Count'!AC17)</f>
        <v>0</v>
      </c>
      <c r="O22" s="42"/>
      <c r="P22" s="42"/>
      <c r="Q22" s="42"/>
    </row>
    <row r="23" spans="1:17" x14ac:dyDescent="0.25">
      <c r="A23" s="42"/>
      <c r="B23">
        <f t="shared" si="1"/>
        <v>700</v>
      </c>
      <c r="C23" s="13">
        <f>(+'Sch 8.x Bill Count'!R18*'S6.2b PRevenue (1 in) '!$K$9)+('Sch 8.x Bill Count'!R18*($B23+50)/100*$K$11)-(0.64*5*'Sch 8.x Bill Count'!R18)</f>
        <v>0</v>
      </c>
      <c r="D23" s="13">
        <f>(+'Sch 8.x Bill Count'!S18*'S6.2b PRevenue (1 in) '!$K$9)+('Sch 8.x Bill Count'!S18*($B23+50)/100*$K$11)-(0.64*5*'Sch 8.x Bill Count'!S18)</f>
        <v>0</v>
      </c>
      <c r="E23" s="13">
        <f>(+'Sch 8.x Bill Count'!T18*'S6.2b PRevenue (1 in) '!$K$9)+('Sch 8.x Bill Count'!T18*($B23+50)/100*$K$11)-(0.64*5*'Sch 8.x Bill Count'!T18)</f>
        <v>118.8</v>
      </c>
      <c r="F23" s="13">
        <f>(+'Sch 8.x Bill Count'!U18*'S6.2b PRevenue (1 in) '!$K$9)+('Sch 8.x Bill Count'!U18*($B23+50)/100*$K$11)-(0.64*5*'Sch 8.x Bill Count'!U18)</f>
        <v>0</v>
      </c>
      <c r="G23" s="13">
        <f>(+'Sch 8.x Bill Count'!V18*'S6.2b PRevenue (1 in) '!$K$9)+('Sch 8.x Bill Count'!V18*($B23+50)/100*$K$11)-(0.64*5*'Sch 8.x Bill Count'!V18)</f>
        <v>0</v>
      </c>
      <c r="H23" s="13">
        <f>(+'Sch 8.x Bill Count'!W18*'S6.2b PRevenue (1 in) '!$K$9)+('Sch 8.x Bill Count'!W18*($B23+50)/100*$K$11)-(0.64*5*'Sch 8.x Bill Count'!W18)</f>
        <v>0</v>
      </c>
      <c r="I23" s="13">
        <f>(+'Sch 8.x Bill Count'!X18*'S6.2b PRevenue (1 in) '!$K$9)+('Sch 8.x Bill Count'!X18*($B23+50)/100*$K$11)-(0.64*5*'Sch 8.x Bill Count'!X18)</f>
        <v>0</v>
      </c>
      <c r="J23" s="13">
        <f>(+'Sch 8.x Bill Count'!Y18*'S6.2b PRevenue (1 in) '!$K$9)+('Sch 8.x Bill Count'!Y18*($B23+50)/100*$K$11)-(0.64*5*'Sch 8.x Bill Count'!Y18)</f>
        <v>0</v>
      </c>
      <c r="K23" s="13">
        <f>(+'Sch 8.x Bill Count'!Z18*'S6.2b PRevenue (1 in) '!$K$9)+('Sch 8.x Bill Count'!Z18*($B23+50)/100*$K$11)-(0.64*5*'Sch 8.x Bill Count'!Z18)</f>
        <v>118.8</v>
      </c>
      <c r="L23" s="13">
        <f>(+'Sch 8.x Bill Count'!AA18*'S6.2b PRevenue (1 in) '!$K$9)+('Sch 8.x Bill Count'!AA18*($B23+50)/100*$K$11)-(0.64*5*'Sch 8.x Bill Count'!AA18)</f>
        <v>0</v>
      </c>
      <c r="M23" s="13">
        <f>(+'Sch 8.x Bill Count'!AB18*'S6.2b PRevenue (1 in) '!$K$9)+('Sch 8.x Bill Count'!AB18*($B23+50)/100*$K$11)-(0.64*5*'Sch 8.x Bill Count'!AB18)</f>
        <v>0</v>
      </c>
      <c r="N23" s="13">
        <f>(+'Sch 8.x Bill Count'!AC18*'S6.2b PRevenue (1 in) '!$K$9)+('Sch 8.x Bill Count'!AC18*($B23+50)/100*$K$11)-(0.64*5*'Sch 8.x Bill Count'!AC18)</f>
        <v>0</v>
      </c>
      <c r="O23" s="42"/>
      <c r="P23" s="42"/>
      <c r="Q23" s="42"/>
    </row>
    <row r="24" spans="1:17" x14ac:dyDescent="0.25">
      <c r="A24" s="42"/>
      <c r="B24">
        <f t="shared" si="1"/>
        <v>800</v>
      </c>
      <c r="C24" s="13">
        <f>(+'Sch 8.x Bill Count'!R19*'S6.2b PRevenue (1 in) '!$K$9)+('Sch 8.x Bill Count'!R19*($B24+50)/100*$K$11)-(0.64*5*'Sch 8.x Bill Count'!R19)</f>
        <v>0</v>
      </c>
      <c r="D24" s="13">
        <f>(+'Sch 8.x Bill Count'!S19*'S6.2b PRevenue (1 in) '!$K$9)+('Sch 8.x Bill Count'!S19*($B24+50)/100*$K$11)-(0.64*5*'Sch 8.x Bill Count'!S19)</f>
        <v>122.8</v>
      </c>
      <c r="E24" s="13">
        <f>(+'Sch 8.x Bill Count'!T19*'S6.2b PRevenue (1 in) '!$K$9)+('Sch 8.x Bill Count'!T19*($B24+50)/100*$K$11)-(0.64*5*'Sch 8.x Bill Count'!T19)</f>
        <v>0</v>
      </c>
      <c r="F24" s="13">
        <f>(+'Sch 8.x Bill Count'!U19*'S6.2b PRevenue (1 in) '!$K$9)+('Sch 8.x Bill Count'!U19*($B24+50)/100*$K$11)-(0.64*5*'Sch 8.x Bill Count'!U19)</f>
        <v>122.8</v>
      </c>
      <c r="G24" s="13">
        <f>(+'Sch 8.x Bill Count'!V19*'S6.2b PRevenue (1 in) '!$K$9)+('Sch 8.x Bill Count'!V19*($B24+50)/100*$K$11)-(0.64*5*'Sch 8.x Bill Count'!V19)</f>
        <v>0</v>
      </c>
      <c r="H24" s="13">
        <f>(+'Sch 8.x Bill Count'!W19*'S6.2b PRevenue (1 in) '!$K$9)+('Sch 8.x Bill Count'!W19*($B24+50)/100*$K$11)-(0.64*5*'Sch 8.x Bill Count'!W19)</f>
        <v>122.8</v>
      </c>
      <c r="I24" s="13">
        <f>(+'Sch 8.x Bill Count'!X19*'S6.2b PRevenue (1 in) '!$K$9)+('Sch 8.x Bill Count'!X19*($B24+50)/100*$K$11)-(0.64*5*'Sch 8.x Bill Count'!X19)</f>
        <v>0</v>
      </c>
      <c r="J24" s="13">
        <f>(+'Sch 8.x Bill Count'!Y19*'S6.2b PRevenue (1 in) '!$K$9)+('Sch 8.x Bill Count'!Y19*($B24+50)/100*$K$11)-(0.64*5*'Sch 8.x Bill Count'!Y19)</f>
        <v>0</v>
      </c>
      <c r="K24" s="13">
        <f>(+'Sch 8.x Bill Count'!Z19*'S6.2b PRevenue (1 in) '!$K$9)+('Sch 8.x Bill Count'!Z19*($B24+50)/100*$K$11)-(0.64*5*'Sch 8.x Bill Count'!Z19)</f>
        <v>0</v>
      </c>
      <c r="L24" s="13">
        <f>(+'Sch 8.x Bill Count'!AA19*'S6.2b PRevenue (1 in) '!$K$9)+('Sch 8.x Bill Count'!AA19*($B24+50)/100*$K$11)-(0.64*5*'Sch 8.x Bill Count'!AA19)</f>
        <v>122.8</v>
      </c>
      <c r="M24" s="13">
        <f>(+'Sch 8.x Bill Count'!AB19*'S6.2b PRevenue (1 in) '!$K$9)+('Sch 8.x Bill Count'!AB19*($B24+50)/100*$K$11)-(0.64*5*'Sch 8.x Bill Count'!AB19)</f>
        <v>122.8</v>
      </c>
      <c r="N24" s="13">
        <f>(+'Sch 8.x Bill Count'!AC19*'S6.2b PRevenue (1 in) '!$K$9)+('Sch 8.x Bill Count'!AC19*($B24+50)/100*$K$11)-(0.64*5*'Sch 8.x Bill Count'!AC19)</f>
        <v>122.8</v>
      </c>
      <c r="O24" s="42"/>
      <c r="P24" s="42"/>
      <c r="Q24" s="42"/>
    </row>
    <row r="25" spans="1:17" x14ac:dyDescent="0.25">
      <c r="A25" s="42"/>
      <c r="B25">
        <f t="shared" si="1"/>
        <v>900</v>
      </c>
      <c r="C25" s="13">
        <f>(+'Sch 8.x Bill Count'!R20*'S6.2b PRevenue (1 in) '!$K$9)+('Sch 8.x Bill Count'!R20*($B25+50)/100*$K$11)-(0.64*5*'Sch 8.x Bill Count'!R20)</f>
        <v>126.8</v>
      </c>
      <c r="D25" s="13">
        <f>(+'Sch 8.x Bill Count'!S20*'S6.2b PRevenue (1 in) '!$K$9)+('Sch 8.x Bill Count'!S20*($B25+50)/100*$K$11)-(0.64*5*'Sch 8.x Bill Count'!S20)</f>
        <v>0</v>
      </c>
      <c r="E25" s="13">
        <f>(+'Sch 8.x Bill Count'!T20*'S6.2b PRevenue (1 in) '!$K$9)+('Sch 8.x Bill Count'!T20*($B25+50)/100*$K$11)-(0.64*5*'Sch 8.x Bill Count'!T20)</f>
        <v>0</v>
      </c>
      <c r="F25" s="13">
        <f>(+'Sch 8.x Bill Count'!U20*'S6.2b PRevenue (1 in) '!$K$9)+('Sch 8.x Bill Count'!U20*($B25+50)/100*$K$11)-(0.64*5*'Sch 8.x Bill Count'!U20)</f>
        <v>126.8</v>
      </c>
      <c r="G25" s="13">
        <f>(+'Sch 8.x Bill Count'!V20*'S6.2b PRevenue (1 in) '!$K$9)+('Sch 8.x Bill Count'!V20*($B25+50)/100*$K$11)-(0.64*5*'Sch 8.x Bill Count'!V20)</f>
        <v>0</v>
      </c>
      <c r="H25" s="13">
        <f>(+'Sch 8.x Bill Count'!W20*'S6.2b PRevenue (1 in) '!$K$9)+('Sch 8.x Bill Count'!W20*($B25+50)/100*$K$11)-(0.64*5*'Sch 8.x Bill Count'!W20)</f>
        <v>0</v>
      </c>
      <c r="I25" s="13">
        <f>(+'Sch 8.x Bill Count'!X20*'S6.2b PRevenue (1 in) '!$K$9)+('Sch 8.x Bill Count'!X20*($B25+50)/100*$K$11)-(0.64*5*'Sch 8.x Bill Count'!X20)</f>
        <v>253.6</v>
      </c>
      <c r="J25" s="13">
        <f>(+'Sch 8.x Bill Count'!Y20*'S6.2b PRevenue (1 in) '!$K$9)+('Sch 8.x Bill Count'!Y20*($B25+50)/100*$K$11)-(0.64*5*'Sch 8.x Bill Count'!Y20)</f>
        <v>0</v>
      </c>
      <c r="K25" s="13">
        <f>(+'Sch 8.x Bill Count'!Z20*'S6.2b PRevenue (1 in) '!$K$9)+('Sch 8.x Bill Count'!Z20*($B25+50)/100*$K$11)-(0.64*5*'Sch 8.x Bill Count'!Z20)</f>
        <v>126.8</v>
      </c>
      <c r="L25" s="13">
        <f>(+'Sch 8.x Bill Count'!AA20*'S6.2b PRevenue (1 in) '!$K$9)+('Sch 8.x Bill Count'!AA20*($B25+50)/100*$K$11)-(0.64*5*'Sch 8.x Bill Count'!AA20)</f>
        <v>0</v>
      </c>
      <c r="M25" s="13">
        <f>(+'Sch 8.x Bill Count'!AB20*'S6.2b PRevenue (1 in) '!$K$9)+('Sch 8.x Bill Count'!AB20*($B25+50)/100*$K$11)-(0.64*5*'Sch 8.x Bill Count'!AB20)</f>
        <v>126.8</v>
      </c>
      <c r="N25" s="13">
        <f>(+'Sch 8.x Bill Count'!AC20*'S6.2b PRevenue (1 in) '!$K$9)+('Sch 8.x Bill Count'!AC20*($B25+50)/100*$K$11)-(0.64*5*'Sch 8.x Bill Count'!AC20)</f>
        <v>0</v>
      </c>
      <c r="O25" s="42"/>
      <c r="P25" s="42"/>
      <c r="Q25" s="42"/>
    </row>
    <row r="26" spans="1:17" x14ac:dyDescent="0.25">
      <c r="A26" s="42"/>
      <c r="B26">
        <f t="shared" si="1"/>
        <v>1000</v>
      </c>
      <c r="C26" s="13">
        <f>(+'Sch 8.x Bill Count'!R21*'S6.2b PRevenue (1 in) '!$K$9)+('Sch 8.x Bill Count'!R21*($B26+50)/100*$K$11)-(0.64*5*'Sch 8.x Bill Count'!R21)</f>
        <v>0</v>
      </c>
      <c r="D26" s="13">
        <f>(+'Sch 8.x Bill Count'!S21*'S6.2b PRevenue (1 in) '!$K$9)+('Sch 8.x Bill Count'!S21*($B26+50)/100*$K$11)-(0.64*5*'Sch 8.x Bill Count'!S21)</f>
        <v>0</v>
      </c>
      <c r="E26" s="13">
        <f>(+'Sch 8.x Bill Count'!T21*'S6.2b PRevenue (1 in) '!$K$9)+('Sch 8.x Bill Count'!T21*($B26+50)/100*$K$11)-(0.64*5*'Sch 8.x Bill Count'!T21)</f>
        <v>130.80000000000001</v>
      </c>
      <c r="F26" s="13">
        <f>(+'Sch 8.x Bill Count'!U21*'S6.2b PRevenue (1 in) '!$K$9)+('Sch 8.x Bill Count'!U21*($B26+50)/100*$K$11)-(0.64*5*'Sch 8.x Bill Count'!U21)</f>
        <v>0</v>
      </c>
      <c r="G26" s="13">
        <f>(+'Sch 8.x Bill Count'!V21*'S6.2b PRevenue (1 in) '!$K$9)+('Sch 8.x Bill Count'!V21*($B26+50)/100*$K$11)-(0.64*5*'Sch 8.x Bill Count'!V21)</f>
        <v>130.80000000000001</v>
      </c>
      <c r="H26" s="13">
        <f>(+'Sch 8.x Bill Count'!W21*'S6.2b PRevenue (1 in) '!$K$9)+('Sch 8.x Bill Count'!W21*($B26+50)/100*$K$11)-(0.64*5*'Sch 8.x Bill Count'!W21)</f>
        <v>0</v>
      </c>
      <c r="I26" s="13">
        <f>(+'Sch 8.x Bill Count'!X21*'S6.2b PRevenue (1 in) '!$K$9)+('Sch 8.x Bill Count'!X21*($B26+50)/100*$K$11)-(0.64*5*'Sch 8.x Bill Count'!X21)</f>
        <v>0</v>
      </c>
      <c r="J26" s="13">
        <f>(+'Sch 8.x Bill Count'!Y21*'S6.2b PRevenue (1 in) '!$K$9)+('Sch 8.x Bill Count'!Y21*($B26+50)/100*$K$11)-(0.64*5*'Sch 8.x Bill Count'!Y21)</f>
        <v>0</v>
      </c>
      <c r="K26" s="13">
        <f>(+'Sch 8.x Bill Count'!Z21*'S6.2b PRevenue (1 in) '!$K$9)+('Sch 8.x Bill Count'!Z21*($B26+50)/100*$K$11)-(0.64*5*'Sch 8.x Bill Count'!Z21)</f>
        <v>0</v>
      </c>
      <c r="L26" s="13">
        <f>(+'Sch 8.x Bill Count'!AA21*'S6.2b PRevenue (1 in) '!$K$9)+('Sch 8.x Bill Count'!AA21*($B26+50)/100*$K$11)-(0.64*5*'Sch 8.x Bill Count'!AA21)</f>
        <v>0</v>
      </c>
      <c r="M26" s="13">
        <f>(+'Sch 8.x Bill Count'!AB21*'S6.2b PRevenue (1 in) '!$K$9)+('Sch 8.x Bill Count'!AB21*($B26+50)/100*$K$11)-(0.64*5*'Sch 8.x Bill Count'!AB21)</f>
        <v>0</v>
      </c>
      <c r="N26" s="13">
        <f>(+'Sch 8.x Bill Count'!AC21*'S6.2b PRevenue (1 in) '!$K$9)+('Sch 8.x Bill Count'!AC21*($B26+50)/100*$K$11)-(0.64*5*'Sch 8.x Bill Count'!AC21)</f>
        <v>130.80000000000001</v>
      </c>
      <c r="O26" s="42"/>
      <c r="P26" s="42"/>
      <c r="Q26" s="42"/>
    </row>
    <row r="27" spans="1:17" x14ac:dyDescent="0.25">
      <c r="A27" s="42"/>
      <c r="B27">
        <f t="shared" si="1"/>
        <v>1100</v>
      </c>
      <c r="C27" s="13">
        <f>(+'Sch 8.x Bill Count'!R22*'S6.2b PRevenue (1 in) '!$K$9)+('Sch 8.x Bill Count'!R22*($B27+50)/100*$K$11)-(0.64*5*'Sch 8.x Bill Count'!R22)</f>
        <v>0</v>
      </c>
      <c r="D27" s="13">
        <f>(+'Sch 8.x Bill Count'!S22*'S6.2b PRevenue (1 in) '!$K$9)+('Sch 8.x Bill Count'!S22*($B27+50)/100*$K$11)-(0.64*5*'Sch 8.x Bill Count'!S22)</f>
        <v>0</v>
      </c>
      <c r="E27" s="13">
        <f>(+'Sch 8.x Bill Count'!T22*'S6.2b PRevenue (1 in) '!$K$9)+('Sch 8.x Bill Count'!T22*($B27+50)/100*$K$11)-(0.64*5*'Sch 8.x Bill Count'!T22)</f>
        <v>0</v>
      </c>
      <c r="F27" s="13">
        <f>(+'Sch 8.x Bill Count'!U22*'S6.2b PRevenue (1 in) '!$K$9)+('Sch 8.x Bill Count'!U22*($B27+50)/100*$K$11)-(0.64*5*'Sch 8.x Bill Count'!U22)</f>
        <v>0</v>
      </c>
      <c r="G27" s="13">
        <f>(+'Sch 8.x Bill Count'!V22*'S6.2b PRevenue (1 in) '!$K$9)+('Sch 8.x Bill Count'!V22*($B27+50)/100*$K$11)-(0.64*5*'Sch 8.x Bill Count'!V22)</f>
        <v>134.80000000000001</v>
      </c>
      <c r="H27" s="13">
        <f>(+'Sch 8.x Bill Count'!W22*'S6.2b PRevenue (1 in) '!$K$9)+('Sch 8.x Bill Count'!W22*($B27+50)/100*$K$11)-(0.64*5*'Sch 8.x Bill Count'!W22)</f>
        <v>0</v>
      </c>
      <c r="I27" s="13">
        <f>(+'Sch 8.x Bill Count'!X22*'S6.2b PRevenue (1 in) '!$K$9)+('Sch 8.x Bill Count'!X22*($B27+50)/100*$K$11)-(0.64*5*'Sch 8.x Bill Count'!X22)</f>
        <v>0</v>
      </c>
      <c r="J27" s="13">
        <f>(+'Sch 8.x Bill Count'!Y22*'S6.2b PRevenue (1 in) '!$K$9)+('Sch 8.x Bill Count'!Y22*($B27+50)/100*$K$11)-(0.64*5*'Sch 8.x Bill Count'!Y22)</f>
        <v>0</v>
      </c>
      <c r="K27" s="13">
        <f>(+'Sch 8.x Bill Count'!Z22*'S6.2b PRevenue (1 in) '!$K$9)+('Sch 8.x Bill Count'!Z22*($B27+50)/100*$K$11)-(0.64*5*'Sch 8.x Bill Count'!Z22)</f>
        <v>0</v>
      </c>
      <c r="L27" s="13">
        <f>(+'Sch 8.x Bill Count'!AA22*'S6.2b PRevenue (1 in) '!$K$9)+('Sch 8.x Bill Count'!AA22*($B27+50)/100*$K$11)-(0.64*5*'Sch 8.x Bill Count'!AA22)</f>
        <v>0</v>
      </c>
      <c r="M27" s="13">
        <f>(+'Sch 8.x Bill Count'!AB22*'S6.2b PRevenue (1 in) '!$K$9)+('Sch 8.x Bill Count'!AB22*($B27+50)/100*$K$11)-(0.64*5*'Sch 8.x Bill Count'!AB22)</f>
        <v>0</v>
      </c>
      <c r="N27" s="13">
        <f>(+'Sch 8.x Bill Count'!AC22*'S6.2b PRevenue (1 in) '!$K$9)+('Sch 8.x Bill Count'!AC22*($B27+50)/100*$K$11)-(0.64*5*'Sch 8.x Bill Count'!AC22)</f>
        <v>0</v>
      </c>
      <c r="O27" s="42"/>
      <c r="P27" s="42"/>
      <c r="Q27" s="42"/>
    </row>
    <row r="28" spans="1:17" x14ac:dyDescent="0.25">
      <c r="A28" s="42"/>
      <c r="B28">
        <f t="shared" si="1"/>
        <v>1200</v>
      </c>
      <c r="C28" s="13">
        <f>(+'Sch 8.x Bill Count'!R23*'S6.2b PRevenue (1 in) '!$K$9)+('Sch 8.x Bill Count'!R23*($B28+50)/100*$K$11)-(0.64*5*'Sch 8.x Bill Count'!R23)</f>
        <v>0</v>
      </c>
      <c r="D28" s="13">
        <f>(+'Sch 8.x Bill Count'!S23*'S6.2b PRevenue (1 in) '!$K$9)+('Sch 8.x Bill Count'!S23*($B28+50)/100*$K$11)-(0.64*5*'Sch 8.x Bill Count'!S23)</f>
        <v>0</v>
      </c>
      <c r="E28" s="13">
        <f>(+'Sch 8.x Bill Count'!T23*'S6.2b PRevenue (1 in) '!$K$9)+('Sch 8.x Bill Count'!T23*($B28+50)/100*$K$11)-(0.64*5*'Sch 8.x Bill Count'!T23)</f>
        <v>0</v>
      </c>
      <c r="F28" s="13">
        <f>(+'Sch 8.x Bill Count'!U23*'S6.2b PRevenue (1 in) '!$K$9)+('Sch 8.x Bill Count'!U23*($B28+50)/100*$K$11)-(0.64*5*'Sch 8.x Bill Count'!U23)</f>
        <v>0</v>
      </c>
      <c r="G28" s="13">
        <f>(+'Sch 8.x Bill Count'!V23*'S6.2b PRevenue (1 in) '!$K$9)+('Sch 8.x Bill Count'!V23*($B28+50)/100*$K$11)-(0.64*5*'Sch 8.x Bill Count'!V23)</f>
        <v>0</v>
      </c>
      <c r="H28" s="13">
        <f>(+'Sch 8.x Bill Count'!W23*'S6.2b PRevenue (1 in) '!$K$9)+('Sch 8.x Bill Count'!W23*($B28+50)/100*$K$11)-(0.64*5*'Sch 8.x Bill Count'!W23)</f>
        <v>0</v>
      </c>
      <c r="I28" s="13">
        <f>(+'Sch 8.x Bill Count'!X23*'S6.2b PRevenue (1 in) '!$K$9)+('Sch 8.x Bill Count'!X23*($B28+50)/100*$K$11)-(0.64*5*'Sch 8.x Bill Count'!X23)</f>
        <v>0</v>
      </c>
      <c r="J28" s="13">
        <f>(+'Sch 8.x Bill Count'!Y23*'S6.2b PRevenue (1 in) '!$K$9)+('Sch 8.x Bill Count'!Y23*($B28+50)/100*$K$11)-(0.64*5*'Sch 8.x Bill Count'!Y23)</f>
        <v>138.80000000000001</v>
      </c>
      <c r="K28" s="13">
        <f>(+'Sch 8.x Bill Count'!Z23*'S6.2b PRevenue (1 in) '!$K$9)+('Sch 8.x Bill Count'!Z23*($B28+50)/100*$K$11)-(0.64*5*'Sch 8.x Bill Count'!Z23)</f>
        <v>0</v>
      </c>
      <c r="L28" s="13">
        <f>(+'Sch 8.x Bill Count'!AA23*'S6.2b PRevenue (1 in) '!$K$9)+('Sch 8.x Bill Count'!AA23*($B28+50)/100*$K$11)-(0.64*5*'Sch 8.x Bill Count'!AA23)</f>
        <v>138.80000000000001</v>
      </c>
      <c r="M28" s="13">
        <f>(+'Sch 8.x Bill Count'!AB23*'S6.2b PRevenue (1 in) '!$K$9)+('Sch 8.x Bill Count'!AB23*($B28+50)/100*$K$11)-(0.64*5*'Sch 8.x Bill Count'!AB23)</f>
        <v>0</v>
      </c>
      <c r="N28" s="13">
        <f>(+'Sch 8.x Bill Count'!AC23*'S6.2b PRevenue (1 in) '!$K$9)+('Sch 8.x Bill Count'!AC23*($B28+50)/100*$K$11)-(0.64*5*'Sch 8.x Bill Count'!AC23)</f>
        <v>0</v>
      </c>
      <c r="O28" s="42"/>
      <c r="P28" s="42"/>
      <c r="Q28" s="42"/>
    </row>
    <row r="29" spans="1:17" x14ac:dyDescent="0.25">
      <c r="A29" s="42"/>
      <c r="B29">
        <f t="shared" si="1"/>
        <v>1300</v>
      </c>
      <c r="C29" s="13">
        <f>(+'Sch 8.x Bill Count'!R24*'S6.2b PRevenue (1 in) '!$K$9)+('Sch 8.x Bill Count'!R24*($B29+50)/100*$K$11)-(0.64*5*'Sch 8.x Bill Count'!R24)</f>
        <v>0</v>
      </c>
      <c r="D29" s="13">
        <f>(+'Sch 8.x Bill Count'!S24*'S6.2b PRevenue (1 in) '!$K$9)+('Sch 8.x Bill Count'!S24*($B29+50)/100*$K$11)-(0.64*5*'Sch 8.x Bill Count'!S24)</f>
        <v>0</v>
      </c>
      <c r="E29" s="13">
        <f>(+'Sch 8.x Bill Count'!T24*'S6.2b PRevenue (1 in) '!$K$9)+('Sch 8.x Bill Count'!T24*($B29+50)/100*$K$11)-(0.64*5*'Sch 8.x Bill Count'!T24)</f>
        <v>0</v>
      </c>
      <c r="F29" s="13">
        <f>(+'Sch 8.x Bill Count'!U24*'S6.2b PRevenue (1 in) '!$K$9)+('Sch 8.x Bill Count'!U24*($B29+50)/100*$K$11)-(0.64*5*'Sch 8.x Bill Count'!U24)</f>
        <v>0</v>
      </c>
      <c r="G29" s="13">
        <f>(+'Sch 8.x Bill Count'!V24*'S6.2b PRevenue (1 in) '!$K$9)+('Sch 8.x Bill Count'!V24*($B29+50)/100*$K$11)-(0.64*5*'Sch 8.x Bill Count'!V24)</f>
        <v>0</v>
      </c>
      <c r="H29" s="13">
        <f>(+'Sch 8.x Bill Count'!W24*'S6.2b PRevenue (1 in) '!$K$9)+('Sch 8.x Bill Count'!W24*($B29+50)/100*$K$11)-(0.64*5*'Sch 8.x Bill Count'!W24)</f>
        <v>0</v>
      </c>
      <c r="I29" s="13">
        <f>(+'Sch 8.x Bill Count'!X24*'S6.2b PRevenue (1 in) '!$K$9)+('Sch 8.x Bill Count'!X24*($B29+50)/100*$K$11)-(0.64*5*'Sch 8.x Bill Count'!X24)</f>
        <v>0</v>
      </c>
      <c r="J29" s="13">
        <f>(+'Sch 8.x Bill Count'!Y24*'S6.2b PRevenue (1 in) '!$K$9)+('Sch 8.x Bill Count'!Y24*($B29+50)/100*$K$11)-(0.64*5*'Sch 8.x Bill Count'!Y24)</f>
        <v>142.80000000000001</v>
      </c>
      <c r="K29" s="13">
        <f>(+'Sch 8.x Bill Count'!Z24*'S6.2b PRevenue (1 in) '!$K$9)+('Sch 8.x Bill Count'!Z24*($B29+50)/100*$K$11)-(0.64*5*'Sch 8.x Bill Count'!Z24)</f>
        <v>0</v>
      </c>
      <c r="L29" s="13">
        <f>(+'Sch 8.x Bill Count'!AA24*'S6.2b PRevenue (1 in) '!$K$9)+('Sch 8.x Bill Count'!AA24*($B29+50)/100*$K$11)-(0.64*5*'Sch 8.x Bill Count'!AA24)</f>
        <v>0</v>
      </c>
      <c r="M29" s="13">
        <f>(+'Sch 8.x Bill Count'!AB24*'S6.2b PRevenue (1 in) '!$K$9)+('Sch 8.x Bill Count'!AB24*($B29+50)/100*$K$11)-(0.64*5*'Sch 8.x Bill Count'!AB24)</f>
        <v>0</v>
      </c>
      <c r="N29" s="13">
        <f>(+'Sch 8.x Bill Count'!AC24*'S6.2b PRevenue (1 in) '!$K$9)+('Sch 8.x Bill Count'!AC24*($B29+50)/100*$K$11)-(0.64*5*'Sch 8.x Bill Count'!AC24)</f>
        <v>0</v>
      </c>
      <c r="O29" s="42"/>
      <c r="P29" s="42"/>
      <c r="Q29" s="42"/>
    </row>
    <row r="30" spans="1:17" x14ac:dyDescent="0.25">
      <c r="A30" s="42"/>
      <c r="B30">
        <f t="shared" si="1"/>
        <v>1400</v>
      </c>
      <c r="C30" s="13">
        <f>(+'Sch 8.x Bill Count'!R25*'S6.2b PRevenue (1 in) '!$K$9)+('Sch 8.x Bill Count'!R25*($B30+50)/100*$K$11)-(0.64*5*'Sch 8.x Bill Count'!R25)</f>
        <v>0</v>
      </c>
      <c r="D30" s="13">
        <f>(+'Sch 8.x Bill Count'!S25*'S6.2b PRevenue (1 in) '!$K$9)+('Sch 8.x Bill Count'!S25*($B30+50)/100*$K$11)-(0.64*5*'Sch 8.x Bill Count'!S25)</f>
        <v>146.80000000000001</v>
      </c>
      <c r="E30" s="13">
        <f>(+'Sch 8.x Bill Count'!T25*'S6.2b PRevenue (1 in) '!$K$9)+('Sch 8.x Bill Count'!T25*($B30+50)/100*$K$11)-(0.64*5*'Sch 8.x Bill Count'!T25)</f>
        <v>0</v>
      </c>
      <c r="F30" s="13">
        <f>(+'Sch 8.x Bill Count'!U25*'S6.2b PRevenue (1 in) '!$K$9)+('Sch 8.x Bill Count'!U25*($B30+50)/100*$K$11)-(0.64*5*'Sch 8.x Bill Count'!U25)</f>
        <v>0</v>
      </c>
      <c r="G30" s="13">
        <f>(+'Sch 8.x Bill Count'!V25*'S6.2b PRevenue (1 in) '!$K$9)+('Sch 8.x Bill Count'!V25*($B30+50)/100*$K$11)-(0.64*5*'Sch 8.x Bill Count'!V25)</f>
        <v>0</v>
      </c>
      <c r="H30" s="13">
        <f>(+'Sch 8.x Bill Count'!W25*'S6.2b PRevenue (1 in) '!$K$9)+('Sch 8.x Bill Count'!W25*($B30+50)/100*$K$11)-(0.64*5*'Sch 8.x Bill Count'!W25)</f>
        <v>0</v>
      </c>
      <c r="I30" s="13">
        <f>(+'Sch 8.x Bill Count'!X25*'S6.2b PRevenue (1 in) '!$K$9)+('Sch 8.x Bill Count'!X25*($B30+50)/100*$K$11)-(0.64*5*'Sch 8.x Bill Count'!X25)</f>
        <v>0</v>
      </c>
      <c r="J30" s="13">
        <f>(+'Sch 8.x Bill Count'!Y25*'S6.2b PRevenue (1 in) '!$K$9)+('Sch 8.x Bill Count'!Y25*($B30+50)/100*$K$11)-(0.64*5*'Sch 8.x Bill Count'!Y25)</f>
        <v>0</v>
      </c>
      <c r="K30" s="13">
        <f>(+'Sch 8.x Bill Count'!Z25*'S6.2b PRevenue (1 in) '!$K$9)+('Sch 8.x Bill Count'!Z25*($B30+50)/100*$K$11)-(0.64*5*'Sch 8.x Bill Count'!Z25)</f>
        <v>0</v>
      </c>
      <c r="L30" s="13">
        <f>(+'Sch 8.x Bill Count'!AA25*'S6.2b PRevenue (1 in) '!$K$9)+('Sch 8.x Bill Count'!AA25*($B30+50)/100*$K$11)-(0.64*5*'Sch 8.x Bill Count'!AA25)</f>
        <v>0</v>
      </c>
      <c r="M30" s="13">
        <f>(+'Sch 8.x Bill Count'!AB25*'S6.2b PRevenue (1 in) '!$K$9)+('Sch 8.x Bill Count'!AB25*($B30+50)/100*$K$11)-(0.64*5*'Sch 8.x Bill Count'!AB25)</f>
        <v>0</v>
      </c>
      <c r="N30" s="13">
        <f>(+'Sch 8.x Bill Count'!AC25*'S6.2b PRevenue (1 in) '!$K$9)+('Sch 8.x Bill Count'!AC25*($B30+50)/100*$K$11)-(0.64*5*'Sch 8.x Bill Count'!AC25)</f>
        <v>0</v>
      </c>
      <c r="O30" s="42"/>
      <c r="P30" s="42"/>
      <c r="Q30" s="42"/>
    </row>
    <row r="31" spans="1:17" x14ac:dyDescent="0.25">
      <c r="A31" s="42"/>
      <c r="B31">
        <f t="shared" si="1"/>
        <v>1500</v>
      </c>
      <c r="C31" s="13">
        <f>(+'Sch 8.x Bill Count'!R26*'S6.2b PRevenue (1 in) '!$K$9)+('Sch 8.x Bill Count'!R26*($B31+50)/100*$K$11)-(0.64*5*'Sch 8.x Bill Count'!R26)</f>
        <v>0</v>
      </c>
      <c r="D31" s="13">
        <f>(+'Sch 8.x Bill Count'!S26*'S6.2b PRevenue (1 in) '!$K$9)+('Sch 8.x Bill Count'!S26*($B31+50)/100*$K$11)-(0.64*5*'Sch 8.x Bill Count'!S26)</f>
        <v>0</v>
      </c>
      <c r="E31" s="13">
        <f>(+'Sch 8.x Bill Count'!T26*'S6.2b PRevenue (1 in) '!$K$9)+('Sch 8.x Bill Count'!T26*($B31+50)/100*$K$11)-(0.64*5*'Sch 8.x Bill Count'!T26)</f>
        <v>0</v>
      </c>
      <c r="F31" s="13">
        <f>(+'Sch 8.x Bill Count'!U26*'S6.2b PRevenue (1 in) '!$K$9)+('Sch 8.x Bill Count'!U26*($B31+50)/100*$K$11)-(0.64*5*'Sch 8.x Bill Count'!U26)</f>
        <v>0</v>
      </c>
      <c r="G31" s="13">
        <f>(+'Sch 8.x Bill Count'!V26*'S6.2b PRevenue (1 in) '!$K$9)+('Sch 8.x Bill Count'!V26*($B31+50)/100*$K$11)-(0.64*5*'Sch 8.x Bill Count'!V26)</f>
        <v>0</v>
      </c>
      <c r="H31" s="13">
        <f>(+'Sch 8.x Bill Count'!W26*'S6.2b PRevenue (1 in) '!$K$9)+('Sch 8.x Bill Count'!W26*($B31+50)/100*$K$11)-(0.64*5*'Sch 8.x Bill Count'!W26)</f>
        <v>150.80000000000001</v>
      </c>
      <c r="I31" s="13">
        <f>(+'Sch 8.x Bill Count'!X26*'S6.2b PRevenue (1 in) '!$K$9)+('Sch 8.x Bill Count'!X26*($B31+50)/100*$K$11)-(0.64*5*'Sch 8.x Bill Count'!X26)</f>
        <v>0</v>
      </c>
      <c r="J31" s="13">
        <f>(+'Sch 8.x Bill Count'!Y26*'S6.2b PRevenue (1 in) '!$K$9)+('Sch 8.x Bill Count'!Y26*($B31+50)/100*$K$11)-(0.64*5*'Sch 8.x Bill Count'!Y26)</f>
        <v>0</v>
      </c>
      <c r="K31" s="13">
        <f>(+'Sch 8.x Bill Count'!Z26*'S6.2b PRevenue (1 in) '!$K$9)+('Sch 8.x Bill Count'!Z26*($B31+50)/100*$K$11)-(0.64*5*'Sch 8.x Bill Count'!Z26)</f>
        <v>0</v>
      </c>
      <c r="L31" s="13">
        <f>(+'Sch 8.x Bill Count'!AA26*'S6.2b PRevenue (1 in) '!$K$9)+('Sch 8.x Bill Count'!AA26*($B31+50)/100*$K$11)-(0.64*5*'Sch 8.x Bill Count'!AA26)</f>
        <v>0</v>
      </c>
      <c r="M31" s="13">
        <f>(+'Sch 8.x Bill Count'!AB26*'S6.2b PRevenue (1 in) '!$K$9)+('Sch 8.x Bill Count'!AB26*($B31+50)/100*$K$11)-(0.64*5*'Sch 8.x Bill Count'!AB26)</f>
        <v>0</v>
      </c>
      <c r="N31" s="13">
        <f>(+'Sch 8.x Bill Count'!AC26*'S6.2b PRevenue (1 in) '!$K$9)+('Sch 8.x Bill Count'!AC26*($B31+50)/100*$K$11)-(0.64*5*'Sch 8.x Bill Count'!AC26)</f>
        <v>0</v>
      </c>
      <c r="O31" s="42"/>
      <c r="P31" s="42"/>
      <c r="Q31" s="42"/>
    </row>
    <row r="32" spans="1:17" x14ac:dyDescent="0.25">
      <c r="A32" s="42"/>
      <c r="B32">
        <f t="shared" si="1"/>
        <v>1600</v>
      </c>
      <c r="C32" s="13">
        <f>(+'Sch 8.x Bill Count'!R27*'S6.2b PRevenue (1 in) '!$K$9)+('Sch 8.x Bill Count'!R27*($B32+50)/100*$K$11)-(0.64*5*'Sch 8.x Bill Count'!R27)</f>
        <v>0</v>
      </c>
      <c r="D32" s="13">
        <f>(+'Sch 8.x Bill Count'!S27*'S6.2b PRevenue (1 in) '!$K$9)+('Sch 8.x Bill Count'!S27*($B32+50)/100*$K$11)-(0.64*5*'Sch 8.x Bill Count'!S27)</f>
        <v>0</v>
      </c>
      <c r="E32" s="13">
        <f>(+'Sch 8.x Bill Count'!T27*'S6.2b PRevenue (1 in) '!$K$9)+('Sch 8.x Bill Count'!T27*($B32+50)/100*$K$11)-(0.64*5*'Sch 8.x Bill Count'!T27)</f>
        <v>0</v>
      </c>
      <c r="F32" s="13">
        <f>(+'Sch 8.x Bill Count'!U27*'S6.2b PRevenue (1 in) '!$K$9)+('Sch 8.x Bill Count'!U27*($B32+50)/100*$K$11)-(0.64*5*'Sch 8.x Bill Count'!U27)</f>
        <v>0</v>
      </c>
      <c r="G32" s="13">
        <f>(+'Sch 8.x Bill Count'!V27*'S6.2b PRevenue (1 in) '!$K$9)+('Sch 8.x Bill Count'!V27*($B32+50)/100*$K$11)-(0.64*5*'Sch 8.x Bill Count'!V27)</f>
        <v>0</v>
      </c>
      <c r="H32" s="13">
        <f>(+'Sch 8.x Bill Count'!W27*'S6.2b PRevenue (1 in) '!$K$9)+('Sch 8.x Bill Count'!W27*($B32+50)/100*$K$11)-(0.64*5*'Sch 8.x Bill Count'!W27)</f>
        <v>0</v>
      </c>
      <c r="I32" s="13">
        <f>(+'Sch 8.x Bill Count'!X27*'S6.2b PRevenue (1 in) '!$K$9)+('Sch 8.x Bill Count'!X27*($B32+50)/100*$K$11)-(0.64*5*'Sch 8.x Bill Count'!X27)</f>
        <v>0</v>
      </c>
      <c r="J32" s="13">
        <f>(+'Sch 8.x Bill Count'!Y27*'S6.2b PRevenue (1 in) '!$K$9)+('Sch 8.x Bill Count'!Y27*($B32+50)/100*$K$11)-(0.64*5*'Sch 8.x Bill Count'!Y27)</f>
        <v>0</v>
      </c>
      <c r="K32" s="13">
        <f>(+'Sch 8.x Bill Count'!Z27*'S6.2b PRevenue (1 in) '!$K$9)+('Sch 8.x Bill Count'!Z27*($B32+50)/100*$K$11)-(0.64*5*'Sch 8.x Bill Count'!Z27)</f>
        <v>0</v>
      </c>
      <c r="L32" s="13">
        <f>(+'Sch 8.x Bill Count'!AA27*'S6.2b PRevenue (1 in) '!$K$9)+('Sch 8.x Bill Count'!AA27*($B32+50)/100*$K$11)-(0.64*5*'Sch 8.x Bill Count'!AA27)</f>
        <v>0</v>
      </c>
      <c r="M32" s="13">
        <f>(+'Sch 8.x Bill Count'!AB27*'S6.2b PRevenue (1 in) '!$K$9)+('Sch 8.x Bill Count'!AB27*($B32+50)/100*$K$11)-(0.64*5*'Sch 8.x Bill Count'!AB27)</f>
        <v>0</v>
      </c>
      <c r="N32" s="13">
        <f>(+'Sch 8.x Bill Count'!AC27*'S6.2b PRevenue (1 in) '!$K$9)+('Sch 8.x Bill Count'!AC27*($B32+50)/100*$K$11)-(0.64*5*'Sch 8.x Bill Count'!AC27)</f>
        <v>0</v>
      </c>
      <c r="O32" s="42"/>
      <c r="P32" s="42"/>
      <c r="Q32" s="42"/>
    </row>
    <row r="33" spans="1:17" x14ac:dyDescent="0.25">
      <c r="A33" s="42"/>
      <c r="B33">
        <f t="shared" si="1"/>
        <v>1700</v>
      </c>
      <c r="C33" s="13">
        <f>(+'Sch 8.x Bill Count'!R28*'S6.2b PRevenue (1 in) '!$K$9)+('Sch 8.x Bill Count'!R28*($B33+50)/100*$K$11)-(0.64*5*'Sch 8.x Bill Count'!R28)</f>
        <v>0</v>
      </c>
      <c r="D33" s="13">
        <f>(+'Sch 8.x Bill Count'!S28*'S6.2b PRevenue (1 in) '!$K$9)+('Sch 8.x Bill Count'!S28*($B33+50)/100*$K$11)-(0.64*5*'Sch 8.x Bill Count'!S28)</f>
        <v>0</v>
      </c>
      <c r="E33" s="13">
        <f>(+'Sch 8.x Bill Count'!T28*'S6.2b PRevenue (1 in) '!$K$9)+('Sch 8.x Bill Count'!T28*($B33+50)/100*$K$11)-(0.64*5*'Sch 8.x Bill Count'!T28)</f>
        <v>0</v>
      </c>
      <c r="F33" s="13">
        <f>(+'Sch 8.x Bill Count'!U28*'S6.2b PRevenue (1 in) '!$K$9)+('Sch 8.x Bill Count'!U28*($B33+50)/100*$K$11)-(0.64*5*'Sch 8.x Bill Count'!U28)</f>
        <v>0</v>
      </c>
      <c r="G33" s="13">
        <f>(+'Sch 8.x Bill Count'!V28*'S6.2b PRevenue (1 in) '!$K$9)+('Sch 8.x Bill Count'!V28*($B33+50)/100*$K$11)-(0.64*5*'Sch 8.x Bill Count'!V28)</f>
        <v>0</v>
      </c>
      <c r="H33" s="13">
        <f>(+'Sch 8.x Bill Count'!W28*'S6.2b PRevenue (1 in) '!$K$9)+('Sch 8.x Bill Count'!W28*($B33+50)/100*$K$11)-(0.64*5*'Sch 8.x Bill Count'!W28)</f>
        <v>0</v>
      </c>
      <c r="I33" s="13">
        <f>(+'Sch 8.x Bill Count'!X28*'S6.2b PRevenue (1 in) '!$K$9)+('Sch 8.x Bill Count'!X28*($B33+50)/100*$K$11)-(0.64*5*'Sch 8.x Bill Count'!X28)</f>
        <v>0</v>
      </c>
      <c r="J33" s="13">
        <f>(+'Sch 8.x Bill Count'!Y28*'S6.2b PRevenue (1 in) '!$K$9)+('Sch 8.x Bill Count'!Y28*($B33+50)/100*$K$11)-(0.64*5*'Sch 8.x Bill Count'!Y28)</f>
        <v>0</v>
      </c>
      <c r="K33" s="13">
        <f>(+'Sch 8.x Bill Count'!Z28*'S6.2b PRevenue (1 in) '!$K$9)+('Sch 8.x Bill Count'!Z28*($B33+50)/100*$K$11)-(0.64*5*'Sch 8.x Bill Count'!Z28)</f>
        <v>0</v>
      </c>
      <c r="L33" s="13">
        <f>(+'Sch 8.x Bill Count'!AA28*'S6.2b PRevenue (1 in) '!$K$9)+('Sch 8.x Bill Count'!AA28*($B33+50)/100*$K$11)-(0.64*5*'Sch 8.x Bill Count'!AA28)</f>
        <v>0</v>
      </c>
      <c r="M33" s="13">
        <f>(+'Sch 8.x Bill Count'!AB28*'S6.2b PRevenue (1 in) '!$K$9)+('Sch 8.x Bill Count'!AB28*($B33+50)/100*$K$11)-(0.64*5*'Sch 8.x Bill Count'!AB28)</f>
        <v>0</v>
      </c>
      <c r="N33" s="13">
        <f>(+'Sch 8.x Bill Count'!AC28*'S6.2b PRevenue (1 in) '!$K$9)+('Sch 8.x Bill Count'!AC28*($B33+50)/100*$K$11)-(0.64*5*'Sch 8.x Bill Count'!AC28)</f>
        <v>0</v>
      </c>
      <c r="O33" s="42"/>
      <c r="P33" s="42"/>
      <c r="Q33" s="42"/>
    </row>
    <row r="34" spans="1:17" x14ac:dyDescent="0.25">
      <c r="A34" s="42"/>
      <c r="B34">
        <f t="shared" si="1"/>
        <v>1800</v>
      </c>
      <c r="C34" s="13">
        <f>(+'Sch 8.x Bill Count'!R29*'S6.2b PRevenue (1 in) '!$K$9)+('Sch 8.x Bill Count'!R29*($B34+50)/100*$K$11)-(0.64*5*'Sch 8.x Bill Count'!R29)</f>
        <v>0</v>
      </c>
      <c r="D34" s="13">
        <f>(+'Sch 8.x Bill Count'!S29*'S6.2b PRevenue (1 in) '!$K$9)+('Sch 8.x Bill Count'!S29*($B34+50)/100*$K$11)-(0.64*5*'Sch 8.x Bill Count'!S29)</f>
        <v>0</v>
      </c>
      <c r="E34" s="13">
        <f>(+'Sch 8.x Bill Count'!T29*'S6.2b PRevenue (1 in) '!$K$9)+('Sch 8.x Bill Count'!T29*($B34+50)/100*$K$11)-(0.64*5*'Sch 8.x Bill Count'!T29)</f>
        <v>0</v>
      </c>
      <c r="F34" s="13">
        <f>(+'Sch 8.x Bill Count'!U29*'S6.2b PRevenue (1 in) '!$K$9)+('Sch 8.x Bill Count'!U29*($B34+50)/100*$K$11)-(0.64*5*'Sch 8.x Bill Count'!U29)</f>
        <v>0</v>
      </c>
      <c r="G34" s="13">
        <f>(+'Sch 8.x Bill Count'!V29*'S6.2b PRevenue (1 in) '!$K$9)+('Sch 8.x Bill Count'!V29*($B34+50)/100*$K$11)-(0.64*5*'Sch 8.x Bill Count'!V29)</f>
        <v>0</v>
      </c>
      <c r="H34" s="13">
        <f>(+'Sch 8.x Bill Count'!W29*'S6.2b PRevenue (1 in) '!$K$9)+('Sch 8.x Bill Count'!W29*($B34+50)/100*$K$11)-(0.64*5*'Sch 8.x Bill Count'!W29)</f>
        <v>0</v>
      </c>
      <c r="I34" s="13">
        <f>(+'Sch 8.x Bill Count'!X29*'S6.2b PRevenue (1 in) '!$K$9)+('Sch 8.x Bill Count'!X29*($B34+50)/100*$K$11)-(0.64*5*'Sch 8.x Bill Count'!X29)</f>
        <v>0</v>
      </c>
      <c r="J34" s="13">
        <f>(+'Sch 8.x Bill Count'!Y29*'S6.2b PRevenue (1 in) '!$K$9)+('Sch 8.x Bill Count'!Y29*($B34+50)/100*$K$11)-(0.64*5*'Sch 8.x Bill Count'!Y29)</f>
        <v>0</v>
      </c>
      <c r="K34" s="13">
        <f>(+'Sch 8.x Bill Count'!Z29*'S6.2b PRevenue (1 in) '!$K$9)+('Sch 8.x Bill Count'!Z29*($B34+50)/100*$K$11)-(0.64*5*'Sch 8.x Bill Count'!Z29)</f>
        <v>0</v>
      </c>
      <c r="L34" s="13">
        <f>(+'Sch 8.x Bill Count'!AA29*'S6.2b PRevenue (1 in) '!$K$9)+('Sch 8.x Bill Count'!AA29*($B34+50)/100*$K$11)-(0.64*5*'Sch 8.x Bill Count'!AA29)</f>
        <v>0</v>
      </c>
      <c r="M34" s="13">
        <f>(+'Sch 8.x Bill Count'!AB29*'S6.2b PRevenue (1 in) '!$K$9)+('Sch 8.x Bill Count'!AB29*($B34+50)/100*$K$11)-(0.64*5*'Sch 8.x Bill Count'!AB29)</f>
        <v>0</v>
      </c>
      <c r="N34" s="13">
        <f>(+'Sch 8.x Bill Count'!AC29*'S6.2b PRevenue (1 in) '!$K$9)+('Sch 8.x Bill Count'!AC29*($B34+50)/100*$K$11)-(0.64*5*'Sch 8.x Bill Count'!AC29)</f>
        <v>0</v>
      </c>
      <c r="O34" s="42"/>
      <c r="P34" s="42"/>
      <c r="Q34" s="42"/>
    </row>
    <row r="35" spans="1:17" x14ac:dyDescent="0.25">
      <c r="A35" s="42"/>
      <c r="B35">
        <f t="shared" si="1"/>
        <v>1900</v>
      </c>
      <c r="C35" s="13">
        <f>(+'Sch 8.x Bill Count'!R30*'S6.2b PRevenue (1 in) '!$K$9)+('Sch 8.x Bill Count'!R30*($B35+50)/100*$K$11)-(0.64*5*'Sch 8.x Bill Count'!R30)</f>
        <v>0</v>
      </c>
      <c r="D35" s="13">
        <f>(+'Sch 8.x Bill Count'!S30*'S6.2b PRevenue (1 in) '!$K$9)+('Sch 8.x Bill Count'!S30*($B35+50)/100*$K$11)-(0.64*5*'Sch 8.x Bill Count'!S30)</f>
        <v>0</v>
      </c>
      <c r="E35" s="13">
        <f>(+'Sch 8.x Bill Count'!T30*'S6.2b PRevenue (1 in) '!$K$9)+('Sch 8.x Bill Count'!T30*($B35+50)/100*$K$11)-(0.64*5*'Sch 8.x Bill Count'!T30)</f>
        <v>0</v>
      </c>
      <c r="F35" s="13">
        <f>(+'Sch 8.x Bill Count'!U30*'S6.2b PRevenue (1 in) '!$K$9)+('Sch 8.x Bill Count'!U30*($B35+50)/100*$K$11)-(0.64*5*'Sch 8.x Bill Count'!U30)</f>
        <v>0</v>
      </c>
      <c r="G35" s="13">
        <f>(+'Sch 8.x Bill Count'!V30*'S6.2b PRevenue (1 in) '!$K$9)+('Sch 8.x Bill Count'!V30*($B35+50)/100*$K$11)-(0.64*5*'Sch 8.x Bill Count'!V30)</f>
        <v>0</v>
      </c>
      <c r="H35" s="13">
        <f>(+'Sch 8.x Bill Count'!W30*'S6.2b PRevenue (1 in) '!$K$9)+('Sch 8.x Bill Count'!W30*($B35+50)/100*$K$11)-(0.64*5*'Sch 8.x Bill Count'!W30)</f>
        <v>0</v>
      </c>
      <c r="I35" s="13">
        <f>(+'Sch 8.x Bill Count'!X30*'S6.2b PRevenue (1 in) '!$K$9)+('Sch 8.x Bill Count'!X30*($B35+50)/100*$K$11)-(0.64*5*'Sch 8.x Bill Count'!X30)</f>
        <v>0</v>
      </c>
      <c r="J35" s="13">
        <f>(+'Sch 8.x Bill Count'!Y30*'S6.2b PRevenue (1 in) '!$K$9)+('Sch 8.x Bill Count'!Y30*($B35+50)/100*$K$11)-(0.64*5*'Sch 8.x Bill Count'!Y30)</f>
        <v>0</v>
      </c>
      <c r="K35" s="13">
        <f>(+'Sch 8.x Bill Count'!Z30*'S6.2b PRevenue (1 in) '!$K$9)+('Sch 8.x Bill Count'!Z30*($B35+50)/100*$K$11)-(0.64*5*'Sch 8.x Bill Count'!Z30)</f>
        <v>0</v>
      </c>
      <c r="L35" s="13">
        <f>(+'Sch 8.x Bill Count'!AA30*'S6.2b PRevenue (1 in) '!$K$9)+('Sch 8.x Bill Count'!AA30*($B35+50)/100*$K$11)-(0.64*5*'Sch 8.x Bill Count'!AA30)</f>
        <v>0</v>
      </c>
      <c r="M35" s="13">
        <f>(+'Sch 8.x Bill Count'!AB30*'S6.2b PRevenue (1 in) '!$K$9)+('Sch 8.x Bill Count'!AB30*($B35+50)/100*$K$11)-(0.64*5*'Sch 8.x Bill Count'!AB30)</f>
        <v>0</v>
      </c>
      <c r="N35" s="13">
        <f>(+'Sch 8.x Bill Count'!AC30*'S6.2b PRevenue (1 in) '!$K$9)+('Sch 8.x Bill Count'!AC30*($B35+50)/100*$K$11)-(0.64*5*'Sch 8.x Bill Count'!AC30)</f>
        <v>0</v>
      </c>
      <c r="O35" s="42"/>
      <c r="P35" s="42"/>
      <c r="Q35" s="42"/>
    </row>
    <row r="36" spans="1:17" x14ac:dyDescent="0.25">
      <c r="A36" s="42"/>
      <c r="B36">
        <f t="shared" si="1"/>
        <v>2000</v>
      </c>
      <c r="C36" s="13">
        <f>(+'Sch 8.x Bill Count'!R31*'S6.2b PRevenue (1 in) '!$K$9)+('Sch 8.x Bill Count'!R31*($B36+50)/100*$K$11)-(0.64*5*'Sch 8.x Bill Count'!R31)</f>
        <v>0</v>
      </c>
      <c r="D36" s="13">
        <f>(+'Sch 8.x Bill Count'!S31*'S6.2b PRevenue (1 in) '!$K$9)+('Sch 8.x Bill Count'!S31*($B36+50)/100*$K$11)-(0.64*5*'Sch 8.x Bill Count'!S31)</f>
        <v>0</v>
      </c>
      <c r="E36" s="13">
        <f>(+'Sch 8.x Bill Count'!T31*'S6.2b PRevenue (1 in) '!$K$9)+('Sch 8.x Bill Count'!T31*($B36+50)/100*$K$11)-(0.64*5*'Sch 8.x Bill Count'!T31)</f>
        <v>0</v>
      </c>
      <c r="F36" s="13">
        <f>(+'Sch 8.x Bill Count'!U31*'S6.2b PRevenue (1 in) '!$K$9)+('Sch 8.x Bill Count'!U31*($B36+50)/100*$K$11)-(0.64*5*'Sch 8.x Bill Count'!U31)</f>
        <v>0</v>
      </c>
      <c r="G36" s="13">
        <f>(+'Sch 8.x Bill Count'!V31*'S6.2b PRevenue (1 in) '!$K$9)+('Sch 8.x Bill Count'!V31*($B36+50)/100*$K$11)-(0.64*5*'Sch 8.x Bill Count'!V31)</f>
        <v>0</v>
      </c>
      <c r="H36" s="13">
        <f>(+'Sch 8.x Bill Count'!W31*'S6.2b PRevenue (1 in) '!$K$9)+('Sch 8.x Bill Count'!W31*($B36+50)/100*$K$11)-(0.64*5*'Sch 8.x Bill Count'!W31)</f>
        <v>0</v>
      </c>
      <c r="I36" s="13">
        <f>(+'Sch 8.x Bill Count'!X31*'S6.2b PRevenue (1 in) '!$K$9)+('Sch 8.x Bill Count'!X31*($B36+50)/100*$K$11)-(0.64*5*'Sch 8.x Bill Count'!X31)</f>
        <v>0</v>
      </c>
      <c r="J36" s="13">
        <f>(+'Sch 8.x Bill Count'!Y31*'S6.2b PRevenue (1 in) '!$K$9)+('Sch 8.x Bill Count'!Y31*($B36+50)/100*$K$11)-(0.64*5*'Sch 8.x Bill Count'!Y31)</f>
        <v>0</v>
      </c>
      <c r="K36" s="13">
        <f>(+'Sch 8.x Bill Count'!Z31*'S6.2b PRevenue (1 in) '!$K$9)+('Sch 8.x Bill Count'!Z31*($B36+50)/100*$K$11)-(0.64*5*'Sch 8.x Bill Count'!Z31)</f>
        <v>0</v>
      </c>
      <c r="L36" s="13">
        <f>(+'Sch 8.x Bill Count'!AA31*'S6.2b PRevenue (1 in) '!$K$9)+('Sch 8.x Bill Count'!AA31*($B36+50)/100*$K$11)-(0.64*5*'Sch 8.x Bill Count'!AA31)</f>
        <v>0</v>
      </c>
      <c r="M36" s="13">
        <f>(+'Sch 8.x Bill Count'!AB31*'S6.2b PRevenue (1 in) '!$K$9)+('Sch 8.x Bill Count'!AB31*($B36+50)/100*$K$11)-(0.64*5*'Sch 8.x Bill Count'!AB31)</f>
        <v>0</v>
      </c>
      <c r="N36" s="13">
        <f>(+'Sch 8.x Bill Count'!AC31*'S6.2b PRevenue (1 in) '!$K$9)+('Sch 8.x Bill Count'!AC31*($B36+50)/100*$K$11)-(0.64*5*'Sch 8.x Bill Count'!AC31)</f>
        <v>0</v>
      </c>
      <c r="O36" s="42"/>
      <c r="P36" s="42"/>
      <c r="Q36" s="42"/>
    </row>
    <row r="37" spans="1:17" x14ac:dyDescent="0.25">
      <c r="A37" s="42"/>
      <c r="B37">
        <f t="shared" si="1"/>
        <v>2100</v>
      </c>
      <c r="C37" s="13">
        <f>(+'Sch 8.x Bill Count'!R32*'S6.2b PRevenue (1 in) '!$K$9)+('Sch 8.x Bill Count'!R32*($B37+50)/100*$K$11)-(0.64*5*'Sch 8.x Bill Count'!R32)</f>
        <v>0</v>
      </c>
      <c r="D37" s="13">
        <f>(+'Sch 8.x Bill Count'!S32*'S6.2b PRevenue (1 in) '!$K$9)+('Sch 8.x Bill Count'!S32*($B37+50)/100*$K$11)-(0.64*5*'Sch 8.x Bill Count'!S32)</f>
        <v>0</v>
      </c>
      <c r="E37" s="13">
        <f>(+'Sch 8.x Bill Count'!T32*'S6.2b PRevenue (1 in) '!$K$9)+('Sch 8.x Bill Count'!T32*($B37+50)/100*$K$11)-(0.64*5*'Sch 8.x Bill Count'!T32)</f>
        <v>0</v>
      </c>
      <c r="F37" s="13">
        <f>(+'Sch 8.x Bill Count'!U32*'S6.2b PRevenue (1 in) '!$K$9)+('Sch 8.x Bill Count'!U32*($B37+50)/100*$K$11)-(0.64*5*'Sch 8.x Bill Count'!U32)</f>
        <v>0</v>
      </c>
      <c r="G37" s="13">
        <f>(+'Sch 8.x Bill Count'!V32*'S6.2b PRevenue (1 in) '!$K$9)+('Sch 8.x Bill Count'!V32*($B37+50)/100*$K$11)-(0.64*5*'Sch 8.x Bill Count'!V32)</f>
        <v>0</v>
      </c>
      <c r="H37" s="13">
        <f>(+'Sch 8.x Bill Count'!W32*'S6.2b PRevenue (1 in) '!$K$9)+('Sch 8.x Bill Count'!W32*($B37+50)/100*$K$11)-(0.64*5*'Sch 8.x Bill Count'!W32)</f>
        <v>0</v>
      </c>
      <c r="I37" s="13">
        <f>(+'Sch 8.x Bill Count'!X32*'S6.2b PRevenue (1 in) '!$K$9)+('Sch 8.x Bill Count'!X32*($B37+50)/100*$K$11)-(0.64*5*'Sch 8.x Bill Count'!X32)</f>
        <v>0</v>
      </c>
      <c r="J37" s="13">
        <f>(+'Sch 8.x Bill Count'!Y32*'S6.2b PRevenue (1 in) '!$K$9)+('Sch 8.x Bill Count'!Y32*($B37+50)/100*$K$11)-(0.64*5*'Sch 8.x Bill Count'!Y32)</f>
        <v>0</v>
      </c>
      <c r="K37" s="13">
        <f>(+'Sch 8.x Bill Count'!Z32*'S6.2b PRevenue (1 in) '!$K$9)+('Sch 8.x Bill Count'!Z32*($B37+50)/100*$K$11)-(0.64*5*'Sch 8.x Bill Count'!Z32)</f>
        <v>0</v>
      </c>
      <c r="L37" s="13">
        <f>(+'Sch 8.x Bill Count'!AA32*'S6.2b PRevenue (1 in) '!$K$9)+('Sch 8.x Bill Count'!AA32*($B37+50)/100*$K$11)-(0.64*5*'Sch 8.x Bill Count'!AA32)</f>
        <v>0</v>
      </c>
      <c r="M37" s="13">
        <f>(+'Sch 8.x Bill Count'!AB32*'S6.2b PRevenue (1 in) '!$K$9)+('Sch 8.x Bill Count'!AB32*($B37+50)/100*$K$11)-(0.64*5*'Sch 8.x Bill Count'!AB32)</f>
        <v>0</v>
      </c>
      <c r="N37" s="13">
        <f>(+'Sch 8.x Bill Count'!AC32*'S6.2b PRevenue (1 in) '!$K$9)+('Sch 8.x Bill Count'!AC32*($B37+50)/100*$K$11)-(0.64*5*'Sch 8.x Bill Count'!AC32)</f>
        <v>0</v>
      </c>
      <c r="O37" s="42"/>
      <c r="P37" s="42"/>
      <c r="Q37" s="42"/>
    </row>
    <row r="38" spans="1:17" x14ac:dyDescent="0.25">
      <c r="A38" s="42"/>
      <c r="B38">
        <f t="shared" si="1"/>
        <v>2200</v>
      </c>
      <c r="C38" s="13">
        <f>(+'Sch 8.x Bill Count'!R33*'S6.2b PRevenue (1 in) '!$K$9)+('Sch 8.x Bill Count'!R33*($B38+50)/100*$K$11)-(0.64*5*'Sch 8.x Bill Count'!R33)</f>
        <v>0</v>
      </c>
      <c r="D38" s="13">
        <f>(+'Sch 8.x Bill Count'!S33*'S6.2b PRevenue (1 in) '!$K$9)+('Sch 8.x Bill Count'!S33*($B38+50)/100*$K$11)-(0.64*5*'Sch 8.x Bill Count'!S33)</f>
        <v>0</v>
      </c>
      <c r="E38" s="13">
        <f>(+'Sch 8.x Bill Count'!T33*'S6.2b PRevenue (1 in) '!$K$9)+('Sch 8.x Bill Count'!T33*($B38+50)/100*$K$11)-(0.64*5*'Sch 8.x Bill Count'!T33)</f>
        <v>0</v>
      </c>
      <c r="F38" s="13">
        <f>(+'Sch 8.x Bill Count'!U33*'S6.2b PRevenue (1 in) '!$K$9)+('Sch 8.x Bill Count'!U33*($B38+50)/100*$K$11)-(0.64*5*'Sch 8.x Bill Count'!U33)</f>
        <v>0</v>
      </c>
      <c r="G38" s="13">
        <f>(+'Sch 8.x Bill Count'!V33*'S6.2b PRevenue (1 in) '!$K$9)+('Sch 8.x Bill Count'!V33*($B38+50)/100*$K$11)-(0.64*5*'Sch 8.x Bill Count'!V33)</f>
        <v>0</v>
      </c>
      <c r="H38" s="13">
        <f>(+'Sch 8.x Bill Count'!W33*'S6.2b PRevenue (1 in) '!$K$9)+('Sch 8.x Bill Count'!W33*($B38+50)/100*$K$11)-(0.64*5*'Sch 8.x Bill Count'!W33)</f>
        <v>0</v>
      </c>
      <c r="I38" s="13">
        <f>(+'Sch 8.x Bill Count'!X33*'S6.2b PRevenue (1 in) '!$K$9)+('Sch 8.x Bill Count'!X33*($B38+50)/100*$K$11)-(0.64*5*'Sch 8.x Bill Count'!X33)</f>
        <v>0</v>
      </c>
      <c r="J38" s="13">
        <f>(+'Sch 8.x Bill Count'!Y33*'S6.2b PRevenue (1 in) '!$K$9)+('Sch 8.x Bill Count'!Y33*($B38+50)/100*$K$11)-(0.64*5*'Sch 8.x Bill Count'!Y33)</f>
        <v>0</v>
      </c>
      <c r="K38" s="13">
        <f>(+'Sch 8.x Bill Count'!Z33*'S6.2b PRevenue (1 in) '!$K$9)+('Sch 8.x Bill Count'!Z33*($B38+50)/100*$K$11)-(0.64*5*'Sch 8.x Bill Count'!Z33)</f>
        <v>0</v>
      </c>
      <c r="L38" s="13">
        <f>(+'Sch 8.x Bill Count'!AA33*'S6.2b PRevenue (1 in) '!$K$9)+('Sch 8.x Bill Count'!AA33*($B38+50)/100*$K$11)-(0.64*5*'Sch 8.x Bill Count'!AA33)</f>
        <v>0</v>
      </c>
      <c r="M38" s="13">
        <f>(+'Sch 8.x Bill Count'!AB33*'S6.2b PRevenue (1 in) '!$K$9)+('Sch 8.x Bill Count'!AB33*($B38+50)/100*$K$11)-(0.64*5*'Sch 8.x Bill Count'!AB33)</f>
        <v>0</v>
      </c>
      <c r="N38" s="13">
        <f>(+'Sch 8.x Bill Count'!AC33*'S6.2b PRevenue (1 in) '!$K$9)+('Sch 8.x Bill Count'!AC33*($B38+50)/100*$K$11)-(0.64*5*'Sch 8.x Bill Count'!AC33)</f>
        <v>0</v>
      </c>
      <c r="O38" s="42"/>
      <c r="P38" s="42"/>
      <c r="Q38" s="42"/>
    </row>
    <row r="39" spans="1:17" x14ac:dyDescent="0.25">
      <c r="A39" s="42"/>
      <c r="B39">
        <f t="shared" si="1"/>
        <v>2300</v>
      </c>
      <c r="C39" s="13">
        <f>(+'Sch 8.x Bill Count'!R34*'S6.2b PRevenue (1 in) '!$K$9)+('Sch 8.x Bill Count'!R34*($B39+50)/100*$K$11)-(0.64*5*'Sch 8.x Bill Count'!R34)</f>
        <v>0</v>
      </c>
      <c r="D39" s="13">
        <f>(+'Sch 8.x Bill Count'!S34*'S6.2b PRevenue (1 in) '!$K$9)+('Sch 8.x Bill Count'!S34*($B39+50)/100*$K$11)-(0.64*5*'Sch 8.x Bill Count'!S34)</f>
        <v>0</v>
      </c>
      <c r="E39" s="13">
        <f>(+'Sch 8.x Bill Count'!T34*'S6.2b PRevenue (1 in) '!$K$9)+('Sch 8.x Bill Count'!T34*($B39+50)/100*$K$11)-(0.64*5*'Sch 8.x Bill Count'!T34)</f>
        <v>0</v>
      </c>
      <c r="F39" s="13">
        <f>(+'Sch 8.x Bill Count'!U34*'S6.2b PRevenue (1 in) '!$K$9)+('Sch 8.x Bill Count'!U34*($B39+50)/100*$K$11)-(0.64*5*'Sch 8.x Bill Count'!U34)</f>
        <v>0</v>
      </c>
      <c r="G39" s="13">
        <f>(+'Sch 8.x Bill Count'!V34*'S6.2b PRevenue (1 in) '!$K$9)+('Sch 8.x Bill Count'!V34*($B39+50)/100*$K$11)-(0.64*5*'Sch 8.x Bill Count'!V34)</f>
        <v>0</v>
      </c>
      <c r="H39" s="13">
        <f>(+'Sch 8.x Bill Count'!W34*'S6.2b PRevenue (1 in) '!$K$9)+('Sch 8.x Bill Count'!W34*($B39+50)/100*$K$11)-(0.64*5*'Sch 8.x Bill Count'!W34)</f>
        <v>0</v>
      </c>
      <c r="I39" s="13">
        <f>(+'Sch 8.x Bill Count'!X34*'S6.2b PRevenue (1 in) '!$K$9)+('Sch 8.x Bill Count'!X34*($B39+50)/100*$K$11)-(0.64*5*'Sch 8.x Bill Count'!X34)</f>
        <v>0</v>
      </c>
      <c r="J39" s="13">
        <f>(+'Sch 8.x Bill Count'!Y34*'S6.2b PRevenue (1 in) '!$K$9)+('Sch 8.x Bill Count'!Y34*($B39+50)/100*$K$11)-(0.64*5*'Sch 8.x Bill Count'!Y34)</f>
        <v>0</v>
      </c>
      <c r="K39" s="13">
        <f>(+'Sch 8.x Bill Count'!Z34*'S6.2b PRevenue (1 in) '!$K$9)+('Sch 8.x Bill Count'!Z34*($B39+50)/100*$K$11)-(0.64*5*'Sch 8.x Bill Count'!Z34)</f>
        <v>0</v>
      </c>
      <c r="L39" s="13">
        <f>(+'Sch 8.x Bill Count'!AA34*'S6.2b PRevenue (1 in) '!$K$9)+('Sch 8.x Bill Count'!AA34*($B39+50)/100*$K$11)-(0.64*5*'Sch 8.x Bill Count'!AA34)</f>
        <v>0</v>
      </c>
      <c r="M39" s="13">
        <f>(+'Sch 8.x Bill Count'!AB34*'S6.2b PRevenue (1 in) '!$K$9)+('Sch 8.x Bill Count'!AB34*($B39+50)/100*$K$11)-(0.64*5*'Sch 8.x Bill Count'!AB34)</f>
        <v>0</v>
      </c>
      <c r="N39" s="13">
        <f>(+'Sch 8.x Bill Count'!AC34*'S6.2b PRevenue (1 in) '!$K$9)+('Sch 8.x Bill Count'!AC34*($B39+50)/100*$K$11)-(0.64*5*'Sch 8.x Bill Count'!AC34)</f>
        <v>0</v>
      </c>
      <c r="O39" s="42"/>
      <c r="P39" s="42"/>
      <c r="Q39" s="42"/>
    </row>
    <row r="40" spans="1:17" x14ac:dyDescent="0.25">
      <c r="A40" s="42"/>
      <c r="B40">
        <f t="shared" si="1"/>
        <v>2400</v>
      </c>
      <c r="C40" s="13">
        <f>(+'Sch 8.x Bill Count'!R35*'S6.2b PRevenue (1 in) '!$K$9)+('Sch 8.x Bill Count'!R35*($B40+50)/100*$K$11)-(0.64*5*'Sch 8.x Bill Count'!R35)</f>
        <v>0</v>
      </c>
      <c r="D40" s="13">
        <f>(+'Sch 8.x Bill Count'!S35*'S6.2b PRevenue (1 in) '!$K$9)+('Sch 8.x Bill Count'!S35*($B40+50)/100*$K$11)-(0.64*5*'Sch 8.x Bill Count'!S35)</f>
        <v>0</v>
      </c>
      <c r="E40" s="13">
        <f>(+'Sch 8.x Bill Count'!T35*'S6.2b PRevenue (1 in) '!$K$9)+('Sch 8.x Bill Count'!T35*($B40+50)/100*$K$11)-(0.64*5*'Sch 8.x Bill Count'!T35)</f>
        <v>0</v>
      </c>
      <c r="F40" s="13">
        <f>(+'Sch 8.x Bill Count'!U35*'S6.2b PRevenue (1 in) '!$K$9)+('Sch 8.x Bill Count'!U35*($B40+50)/100*$K$11)-(0.64*5*'Sch 8.x Bill Count'!U35)</f>
        <v>0</v>
      </c>
      <c r="G40" s="13">
        <f>(+'Sch 8.x Bill Count'!V35*'S6.2b PRevenue (1 in) '!$K$9)+('Sch 8.x Bill Count'!V35*($B40+50)/100*$K$11)-(0.64*5*'Sch 8.x Bill Count'!V35)</f>
        <v>0</v>
      </c>
      <c r="H40" s="13">
        <f>(+'Sch 8.x Bill Count'!W35*'S6.2b PRevenue (1 in) '!$K$9)+('Sch 8.x Bill Count'!W35*($B40+50)/100*$K$11)-(0.64*5*'Sch 8.x Bill Count'!W35)</f>
        <v>0</v>
      </c>
      <c r="I40" s="13">
        <f>(+'Sch 8.x Bill Count'!X35*'S6.2b PRevenue (1 in) '!$K$9)+('Sch 8.x Bill Count'!X35*($B40+50)/100*$K$11)-(0.64*5*'Sch 8.x Bill Count'!X35)</f>
        <v>0</v>
      </c>
      <c r="J40" s="13">
        <f>(+'Sch 8.x Bill Count'!Y35*'S6.2b PRevenue (1 in) '!$K$9)+('Sch 8.x Bill Count'!Y35*($B40+50)/100*$K$11)-(0.64*5*'Sch 8.x Bill Count'!Y35)</f>
        <v>0</v>
      </c>
      <c r="K40" s="13">
        <f>(+'Sch 8.x Bill Count'!Z35*'S6.2b PRevenue (1 in) '!$K$9)+('Sch 8.x Bill Count'!Z35*($B40+50)/100*$K$11)-(0.64*5*'Sch 8.x Bill Count'!Z35)</f>
        <v>0</v>
      </c>
      <c r="L40" s="13">
        <f>(+'Sch 8.x Bill Count'!AA35*'S6.2b PRevenue (1 in) '!$K$9)+('Sch 8.x Bill Count'!AA35*($B40+50)/100*$K$11)-(0.64*5*'Sch 8.x Bill Count'!AA35)</f>
        <v>0</v>
      </c>
      <c r="M40" s="13">
        <f>(+'Sch 8.x Bill Count'!AB35*'S6.2b PRevenue (1 in) '!$K$9)+('Sch 8.x Bill Count'!AB35*($B40+50)/100*$K$11)-(0.64*5*'Sch 8.x Bill Count'!AB35)</f>
        <v>0</v>
      </c>
      <c r="N40" s="13">
        <f>(+'Sch 8.x Bill Count'!AC35*'S6.2b PRevenue (1 in) '!$K$9)+('Sch 8.x Bill Count'!AC35*($B40+50)/100*$K$11)-(0.64*5*'Sch 8.x Bill Count'!AC35)</f>
        <v>0</v>
      </c>
      <c r="O40" s="42"/>
      <c r="P40" s="42"/>
      <c r="Q40" s="42"/>
    </row>
    <row r="41" spans="1:17" x14ac:dyDescent="0.25">
      <c r="A41" s="42"/>
      <c r="B41">
        <f t="shared" si="1"/>
        <v>2500</v>
      </c>
      <c r="C41" s="13">
        <f>(+'Sch 8.x Bill Count'!R36*'S6.2b PRevenue (1 in) '!$K$9)+('Sch 8.x Bill Count'!R36*($B41+50)/100*$K$11)-(0.64*5*'Sch 8.x Bill Count'!R36)</f>
        <v>0</v>
      </c>
      <c r="D41" s="13">
        <f>(+'Sch 8.x Bill Count'!S36*'S6.2b PRevenue (1 in) '!$K$9)+('Sch 8.x Bill Count'!S36*($B41+50)/100*$K$11)-(0.64*5*'Sch 8.x Bill Count'!S36)</f>
        <v>0</v>
      </c>
      <c r="E41" s="13">
        <f>(+'Sch 8.x Bill Count'!T36*'S6.2b PRevenue (1 in) '!$K$9)+('Sch 8.x Bill Count'!T36*($B41+50)/100*$K$11)-(0.64*5*'Sch 8.x Bill Count'!T36)</f>
        <v>0</v>
      </c>
      <c r="F41" s="13">
        <f>(+'Sch 8.x Bill Count'!U36*'S6.2b PRevenue (1 in) '!$K$9)+('Sch 8.x Bill Count'!U36*($B41+50)/100*$K$11)-(0.64*5*'Sch 8.x Bill Count'!U36)</f>
        <v>0</v>
      </c>
      <c r="G41" s="13">
        <f>(+'Sch 8.x Bill Count'!V36*'S6.2b PRevenue (1 in) '!$K$9)+('Sch 8.x Bill Count'!V36*($B41+50)/100*$K$11)-(0.64*5*'Sch 8.x Bill Count'!V36)</f>
        <v>0</v>
      </c>
      <c r="H41" s="13">
        <f>(+'Sch 8.x Bill Count'!W36*'S6.2b PRevenue (1 in) '!$K$9)+('Sch 8.x Bill Count'!W36*($B41+50)/100*$K$11)-(0.64*5*'Sch 8.x Bill Count'!W36)</f>
        <v>0</v>
      </c>
      <c r="I41" s="13">
        <f>(+'Sch 8.x Bill Count'!X36*'S6.2b PRevenue (1 in) '!$K$9)+('Sch 8.x Bill Count'!X36*($B41+50)/100*$K$11)-(0.64*5*'Sch 8.x Bill Count'!X36)</f>
        <v>0</v>
      </c>
      <c r="J41" s="13">
        <f>(+'Sch 8.x Bill Count'!Y36*'S6.2b PRevenue (1 in) '!$K$9)+('Sch 8.x Bill Count'!Y36*($B41+50)/100*$K$11)-(0.64*5*'Sch 8.x Bill Count'!Y36)</f>
        <v>0</v>
      </c>
      <c r="K41" s="13">
        <f>(+'Sch 8.x Bill Count'!Z36*'S6.2b PRevenue (1 in) '!$K$9)+('Sch 8.x Bill Count'!Z36*($B41+50)/100*$K$11)-(0.64*5*'Sch 8.x Bill Count'!Z36)</f>
        <v>0</v>
      </c>
      <c r="L41" s="13">
        <f>(+'Sch 8.x Bill Count'!AA36*'S6.2b PRevenue (1 in) '!$K$9)+('Sch 8.x Bill Count'!AA36*($B41+50)/100*$K$11)-(0.64*5*'Sch 8.x Bill Count'!AA36)</f>
        <v>0</v>
      </c>
      <c r="M41" s="13">
        <f>(+'Sch 8.x Bill Count'!AB36*'S6.2b PRevenue (1 in) '!$K$9)+('Sch 8.x Bill Count'!AB36*($B41+50)/100*$K$11)-(0.64*5*'Sch 8.x Bill Count'!AB36)</f>
        <v>0</v>
      </c>
      <c r="N41" s="13">
        <f>(+'Sch 8.x Bill Count'!AC36*'S6.2b PRevenue (1 in) '!$K$9)+('Sch 8.x Bill Count'!AC36*($B41+50)/100*$K$11)-(0.64*5*'Sch 8.x Bill Count'!AC36)</f>
        <v>0</v>
      </c>
      <c r="O41" s="42"/>
      <c r="P41" s="42"/>
      <c r="Q41" s="42"/>
    </row>
    <row r="42" spans="1:17" x14ac:dyDescent="0.25">
      <c r="A42" s="42"/>
      <c r="B42">
        <f t="shared" si="1"/>
        <v>2600</v>
      </c>
      <c r="C42" s="13">
        <f>(+'Sch 8.x Bill Count'!R37*'S6.2b PRevenue (1 in) '!$K$9)+('Sch 8.x Bill Count'!R37*($B42+50)/100*$K$11)-(0.64*5*'Sch 8.x Bill Count'!R37)</f>
        <v>0</v>
      </c>
      <c r="D42" s="13">
        <f>(+'Sch 8.x Bill Count'!S37*'S6.2b PRevenue (1 in) '!$K$9)+('Sch 8.x Bill Count'!S37*($B42+50)/100*$K$11)-(0.64*5*'Sch 8.x Bill Count'!S37)</f>
        <v>0</v>
      </c>
      <c r="E42" s="13">
        <f>(+'Sch 8.x Bill Count'!T37*'S6.2b PRevenue (1 in) '!$K$9)+('Sch 8.x Bill Count'!T37*($B42+50)/100*$K$11)-(0.64*5*'Sch 8.x Bill Count'!T37)</f>
        <v>0</v>
      </c>
      <c r="F42" s="13">
        <f>(+'Sch 8.x Bill Count'!U37*'S6.2b PRevenue (1 in) '!$K$9)+('Sch 8.x Bill Count'!U37*($B42+50)/100*$K$11)-(0.64*5*'Sch 8.x Bill Count'!U37)</f>
        <v>0</v>
      </c>
      <c r="G42" s="13">
        <f>(+'Sch 8.x Bill Count'!V37*'S6.2b PRevenue (1 in) '!$K$9)+('Sch 8.x Bill Count'!V37*($B42+50)/100*$K$11)-(0.64*5*'Sch 8.x Bill Count'!V37)</f>
        <v>0</v>
      </c>
      <c r="H42" s="13">
        <f>(+'Sch 8.x Bill Count'!W37*'S6.2b PRevenue (1 in) '!$K$9)+('Sch 8.x Bill Count'!W37*($B42+50)/100*$K$11)-(0.64*5*'Sch 8.x Bill Count'!W37)</f>
        <v>0</v>
      </c>
      <c r="I42" s="13">
        <f>(+'Sch 8.x Bill Count'!X37*'S6.2b PRevenue (1 in) '!$K$9)+('Sch 8.x Bill Count'!X37*($B42+50)/100*$K$11)-(0.64*5*'Sch 8.x Bill Count'!X37)</f>
        <v>0</v>
      </c>
      <c r="J42" s="13">
        <f>(+'Sch 8.x Bill Count'!Y37*'S6.2b PRevenue (1 in) '!$K$9)+('Sch 8.x Bill Count'!Y37*($B42+50)/100*$K$11)-(0.64*5*'Sch 8.x Bill Count'!Y37)</f>
        <v>0</v>
      </c>
      <c r="K42" s="13">
        <f>(+'Sch 8.x Bill Count'!Z37*'S6.2b PRevenue (1 in) '!$K$9)+('Sch 8.x Bill Count'!Z37*($B42+50)/100*$K$11)-(0.64*5*'Sch 8.x Bill Count'!Z37)</f>
        <v>0</v>
      </c>
      <c r="L42" s="13">
        <f>(+'Sch 8.x Bill Count'!AA37*'S6.2b PRevenue (1 in) '!$K$9)+('Sch 8.x Bill Count'!AA37*($B42+50)/100*$K$11)-(0.64*5*'Sch 8.x Bill Count'!AA37)</f>
        <v>0</v>
      </c>
      <c r="M42" s="13">
        <f>(+'Sch 8.x Bill Count'!AB37*'S6.2b PRevenue (1 in) '!$K$9)+('Sch 8.x Bill Count'!AB37*($B42+50)/100*$K$11)-(0.64*5*'Sch 8.x Bill Count'!AB37)</f>
        <v>0</v>
      </c>
      <c r="N42" s="13">
        <f>(+'Sch 8.x Bill Count'!AC37*'S6.2b PRevenue (1 in) '!$K$9)+('Sch 8.x Bill Count'!AC37*($B42+50)/100*$K$11)-(0.64*5*'Sch 8.x Bill Count'!AC37)</f>
        <v>0</v>
      </c>
      <c r="O42" s="42"/>
      <c r="P42" s="42"/>
      <c r="Q42" s="42"/>
    </row>
    <row r="43" spans="1:17" x14ac:dyDescent="0.25">
      <c r="A43" s="42"/>
      <c r="B43">
        <f t="shared" si="1"/>
        <v>2700</v>
      </c>
      <c r="C43" s="13">
        <f>(+'Sch 8.x Bill Count'!R38*'S6.2b PRevenue (1 in) '!$K$9)+('Sch 8.x Bill Count'!R38*($B43+50)/100*$K$11)-(0.64*5*'Sch 8.x Bill Count'!R38)</f>
        <v>0</v>
      </c>
      <c r="D43" s="13">
        <f>(+'Sch 8.x Bill Count'!S38*'S6.2b PRevenue (1 in) '!$K$9)+('Sch 8.x Bill Count'!S38*($B43+50)/100*$K$11)-(0.64*5*'Sch 8.x Bill Count'!S38)</f>
        <v>0</v>
      </c>
      <c r="E43" s="13">
        <f>(+'Sch 8.x Bill Count'!T38*'S6.2b PRevenue (1 in) '!$K$9)+('Sch 8.x Bill Count'!T38*($B43+50)/100*$K$11)-(0.64*5*'Sch 8.x Bill Count'!T38)</f>
        <v>0</v>
      </c>
      <c r="F43" s="13">
        <f>(+'Sch 8.x Bill Count'!U38*'S6.2b PRevenue (1 in) '!$K$9)+('Sch 8.x Bill Count'!U38*($B43+50)/100*$K$11)-(0.64*5*'Sch 8.x Bill Count'!U38)</f>
        <v>0</v>
      </c>
      <c r="G43" s="13">
        <f>(+'Sch 8.x Bill Count'!V38*'S6.2b PRevenue (1 in) '!$K$9)+('Sch 8.x Bill Count'!V38*($B43+50)/100*$K$11)-(0.64*5*'Sch 8.x Bill Count'!V38)</f>
        <v>0</v>
      </c>
      <c r="H43" s="13">
        <f>(+'Sch 8.x Bill Count'!W38*'S6.2b PRevenue (1 in) '!$K$9)+('Sch 8.x Bill Count'!W38*($B43+50)/100*$K$11)-(0.64*5*'Sch 8.x Bill Count'!W38)</f>
        <v>0</v>
      </c>
      <c r="I43" s="13">
        <f>(+'Sch 8.x Bill Count'!X38*'S6.2b PRevenue (1 in) '!$K$9)+('Sch 8.x Bill Count'!X38*($B43+50)/100*$K$11)-(0.64*5*'Sch 8.x Bill Count'!X38)</f>
        <v>0</v>
      </c>
      <c r="J43" s="13">
        <f>(+'Sch 8.x Bill Count'!Y38*'S6.2b PRevenue (1 in) '!$K$9)+('Sch 8.x Bill Count'!Y38*($B43+50)/100*$K$11)-(0.64*5*'Sch 8.x Bill Count'!Y38)</f>
        <v>0</v>
      </c>
      <c r="K43" s="13">
        <f>(+'Sch 8.x Bill Count'!Z38*'S6.2b PRevenue (1 in) '!$K$9)+('Sch 8.x Bill Count'!Z38*($B43+50)/100*$K$11)-(0.64*5*'Sch 8.x Bill Count'!Z38)</f>
        <v>0</v>
      </c>
      <c r="L43" s="13">
        <f>(+'Sch 8.x Bill Count'!AA38*'S6.2b PRevenue (1 in) '!$K$9)+('Sch 8.x Bill Count'!AA38*($B43+50)/100*$K$11)-(0.64*5*'Sch 8.x Bill Count'!AA38)</f>
        <v>0</v>
      </c>
      <c r="M43" s="13">
        <f>(+'Sch 8.x Bill Count'!AB38*'S6.2b PRevenue (1 in) '!$K$9)+('Sch 8.x Bill Count'!AB38*($B43+50)/100*$K$11)-(0.64*5*'Sch 8.x Bill Count'!AB38)</f>
        <v>0</v>
      </c>
      <c r="N43" s="13">
        <f>(+'Sch 8.x Bill Count'!AC38*'S6.2b PRevenue (1 in) '!$K$9)+('Sch 8.x Bill Count'!AC38*($B43+50)/100*$K$11)-(0.64*5*'Sch 8.x Bill Count'!AC38)</f>
        <v>0</v>
      </c>
      <c r="O43" s="42"/>
      <c r="P43" s="42"/>
      <c r="Q43" s="42"/>
    </row>
    <row r="44" spans="1:17" x14ac:dyDescent="0.25">
      <c r="A44" s="42"/>
      <c r="B44">
        <f t="shared" si="1"/>
        <v>2800</v>
      </c>
      <c r="C44" s="13">
        <f>(+'Sch 8.x Bill Count'!R39*'S6.2b PRevenue (1 in) '!$K$9)+('Sch 8.x Bill Count'!R39*($B44+50)/100*$K$11)-(0.64*5*'Sch 8.x Bill Count'!R39)</f>
        <v>0</v>
      </c>
      <c r="D44" s="13">
        <f>(+'Sch 8.x Bill Count'!S39*'S6.2b PRevenue (1 in) '!$K$9)+('Sch 8.x Bill Count'!S39*($B44+50)/100*$K$11)-(0.64*5*'Sch 8.x Bill Count'!S39)</f>
        <v>0</v>
      </c>
      <c r="E44" s="13">
        <f>(+'Sch 8.x Bill Count'!T39*'S6.2b PRevenue (1 in) '!$K$9)+('Sch 8.x Bill Count'!T39*($B44+50)/100*$K$11)-(0.64*5*'Sch 8.x Bill Count'!T39)</f>
        <v>0</v>
      </c>
      <c r="F44" s="13">
        <f>(+'Sch 8.x Bill Count'!U39*'S6.2b PRevenue (1 in) '!$K$9)+('Sch 8.x Bill Count'!U39*($B44+50)/100*$K$11)-(0.64*5*'Sch 8.x Bill Count'!U39)</f>
        <v>0</v>
      </c>
      <c r="G44" s="13">
        <f>(+'Sch 8.x Bill Count'!V39*'S6.2b PRevenue (1 in) '!$K$9)+('Sch 8.x Bill Count'!V39*($B44+50)/100*$K$11)-(0.64*5*'Sch 8.x Bill Count'!V39)</f>
        <v>0</v>
      </c>
      <c r="H44" s="13">
        <f>(+'Sch 8.x Bill Count'!W39*'S6.2b PRevenue (1 in) '!$K$9)+('Sch 8.x Bill Count'!W39*($B44+50)/100*$K$11)-(0.64*5*'Sch 8.x Bill Count'!W39)</f>
        <v>0</v>
      </c>
      <c r="I44" s="13">
        <f>(+'Sch 8.x Bill Count'!X39*'S6.2b PRevenue (1 in) '!$K$9)+('Sch 8.x Bill Count'!X39*($B44+50)/100*$K$11)-(0.64*5*'Sch 8.x Bill Count'!X39)</f>
        <v>0</v>
      </c>
      <c r="J44" s="13">
        <f>(+'Sch 8.x Bill Count'!Y39*'S6.2b PRevenue (1 in) '!$K$9)+('Sch 8.x Bill Count'!Y39*($B44+50)/100*$K$11)-(0.64*5*'Sch 8.x Bill Count'!Y39)</f>
        <v>0</v>
      </c>
      <c r="K44" s="13">
        <f>(+'Sch 8.x Bill Count'!Z39*'S6.2b PRevenue (1 in) '!$K$9)+('Sch 8.x Bill Count'!Z39*($B44+50)/100*$K$11)-(0.64*5*'Sch 8.x Bill Count'!Z39)</f>
        <v>0</v>
      </c>
      <c r="L44" s="13">
        <f>(+'Sch 8.x Bill Count'!AA39*'S6.2b PRevenue (1 in) '!$K$9)+('Sch 8.x Bill Count'!AA39*($B44+50)/100*$K$11)-(0.64*5*'Sch 8.x Bill Count'!AA39)</f>
        <v>0</v>
      </c>
      <c r="M44" s="13">
        <f>(+'Sch 8.x Bill Count'!AB39*'S6.2b PRevenue (1 in) '!$K$9)+('Sch 8.x Bill Count'!AB39*($B44+50)/100*$K$11)-(0.64*5*'Sch 8.x Bill Count'!AB39)</f>
        <v>0</v>
      </c>
      <c r="N44" s="13">
        <f>(+'Sch 8.x Bill Count'!AC39*'S6.2b PRevenue (1 in) '!$K$9)+('Sch 8.x Bill Count'!AC39*($B44+50)/100*$K$11)-(0.64*5*'Sch 8.x Bill Count'!AC39)</f>
        <v>0</v>
      </c>
      <c r="O44" s="42"/>
      <c r="P44" s="42"/>
      <c r="Q44" s="42"/>
    </row>
    <row r="45" spans="1:17" x14ac:dyDescent="0.25">
      <c r="A45" s="42"/>
      <c r="B45">
        <f t="shared" si="1"/>
        <v>2900</v>
      </c>
      <c r="C45" s="13">
        <f>(+'Sch 8.x Bill Count'!R40*'S6.2b PRevenue (1 in) '!$K$9)+('Sch 8.x Bill Count'!R40*($B45+50)/100*$K$11)-(0.64*5*'Sch 8.x Bill Count'!R40)</f>
        <v>0</v>
      </c>
      <c r="D45" s="13">
        <f>(+'Sch 8.x Bill Count'!S40*'S6.2b PRevenue (1 in) '!$K$9)+('Sch 8.x Bill Count'!S40*($B45+50)/100*$K$11)-(0.64*5*'Sch 8.x Bill Count'!S40)</f>
        <v>0</v>
      </c>
      <c r="E45" s="13">
        <f>(+'Sch 8.x Bill Count'!T40*'S6.2b PRevenue (1 in) '!$K$9)+('Sch 8.x Bill Count'!T40*($B45+50)/100*$K$11)-(0.64*5*'Sch 8.x Bill Count'!T40)</f>
        <v>0</v>
      </c>
      <c r="F45" s="13">
        <f>(+'Sch 8.x Bill Count'!U40*'S6.2b PRevenue (1 in) '!$K$9)+('Sch 8.x Bill Count'!U40*($B45+50)/100*$K$11)-(0.64*5*'Sch 8.x Bill Count'!U40)</f>
        <v>0</v>
      </c>
      <c r="G45" s="13">
        <f>(+'Sch 8.x Bill Count'!V40*'S6.2b PRevenue (1 in) '!$K$9)+('Sch 8.x Bill Count'!V40*($B45+50)/100*$K$11)-(0.64*5*'Sch 8.x Bill Count'!V40)</f>
        <v>0</v>
      </c>
      <c r="H45" s="13">
        <f>(+'Sch 8.x Bill Count'!W40*'S6.2b PRevenue (1 in) '!$K$9)+('Sch 8.x Bill Count'!W40*($B45+50)/100*$K$11)-(0.64*5*'Sch 8.x Bill Count'!W40)</f>
        <v>0</v>
      </c>
      <c r="I45" s="13">
        <f>(+'Sch 8.x Bill Count'!X40*'S6.2b PRevenue (1 in) '!$K$9)+('Sch 8.x Bill Count'!X40*($B45+50)/100*$K$11)-(0.64*5*'Sch 8.x Bill Count'!X40)</f>
        <v>0</v>
      </c>
      <c r="J45" s="13">
        <f>(+'Sch 8.x Bill Count'!Y40*'S6.2b PRevenue (1 in) '!$K$9)+('Sch 8.x Bill Count'!Y40*($B45+50)/100*$K$11)-(0.64*5*'Sch 8.x Bill Count'!Y40)</f>
        <v>0</v>
      </c>
      <c r="K45" s="13">
        <f>(+'Sch 8.x Bill Count'!Z40*'S6.2b PRevenue (1 in) '!$K$9)+('Sch 8.x Bill Count'!Z40*($B45+50)/100*$K$11)-(0.64*5*'Sch 8.x Bill Count'!Z40)</f>
        <v>0</v>
      </c>
      <c r="L45" s="13">
        <f>(+'Sch 8.x Bill Count'!AA40*'S6.2b PRevenue (1 in) '!$K$9)+('Sch 8.x Bill Count'!AA40*($B45+50)/100*$K$11)-(0.64*5*'Sch 8.x Bill Count'!AA40)</f>
        <v>0</v>
      </c>
      <c r="M45" s="13">
        <f>(+'Sch 8.x Bill Count'!AB40*'S6.2b PRevenue (1 in) '!$K$9)+('Sch 8.x Bill Count'!AB40*($B45+50)/100*$K$11)-(0.64*5*'Sch 8.x Bill Count'!AB40)</f>
        <v>0</v>
      </c>
      <c r="N45" s="13">
        <f>(+'Sch 8.x Bill Count'!AC40*'S6.2b PRevenue (1 in) '!$K$9)+('Sch 8.x Bill Count'!AC40*($B45+50)/100*$K$11)-(0.64*5*'Sch 8.x Bill Count'!AC40)</f>
        <v>0</v>
      </c>
      <c r="O45" s="42"/>
      <c r="P45" s="42"/>
      <c r="Q45" s="42"/>
    </row>
    <row r="46" spans="1:17" x14ac:dyDescent="0.25">
      <c r="A46" s="42"/>
      <c r="B46">
        <f t="shared" si="1"/>
        <v>3000</v>
      </c>
      <c r="C46" s="13">
        <f>(+'Sch 8.x Bill Count'!R41*'S6.2b PRevenue (1 in) '!$K$9)+('Sch 8.x Bill Count'!R41*($B46+50)/100*$K$11)-(0.64*5*'Sch 8.x Bill Count'!R41)</f>
        <v>0</v>
      </c>
      <c r="D46" s="13">
        <f>(+'Sch 8.x Bill Count'!S41*'S6.2b PRevenue (1 in) '!$K$9)+('Sch 8.x Bill Count'!S41*($B46+50)/100*$K$11)-(0.64*5*'Sch 8.x Bill Count'!S41)</f>
        <v>0</v>
      </c>
      <c r="E46" s="13">
        <f>(+'Sch 8.x Bill Count'!T41*'S6.2b PRevenue (1 in) '!$K$9)+('Sch 8.x Bill Count'!T41*($B46+50)/100*$K$11)-(0.64*5*'Sch 8.x Bill Count'!T41)</f>
        <v>0</v>
      </c>
      <c r="F46" s="13">
        <f>(+'Sch 8.x Bill Count'!U41*'S6.2b PRevenue (1 in) '!$K$9)+('Sch 8.x Bill Count'!U41*($B46+50)/100*$K$11)-(0.64*5*'Sch 8.x Bill Count'!U41)</f>
        <v>0</v>
      </c>
      <c r="G46" s="13">
        <f>(+'Sch 8.x Bill Count'!V41*'S6.2b PRevenue (1 in) '!$K$9)+('Sch 8.x Bill Count'!V41*($B46+50)/100*$K$11)-(0.64*5*'Sch 8.x Bill Count'!V41)</f>
        <v>0</v>
      </c>
      <c r="H46" s="13">
        <f>(+'Sch 8.x Bill Count'!W41*'S6.2b PRevenue (1 in) '!$K$9)+('Sch 8.x Bill Count'!W41*($B46+50)/100*$K$11)-(0.64*5*'Sch 8.x Bill Count'!W41)</f>
        <v>0</v>
      </c>
      <c r="I46" s="13">
        <f>(+'Sch 8.x Bill Count'!X41*'S6.2b PRevenue (1 in) '!$K$9)+('Sch 8.x Bill Count'!X41*($B46+50)/100*$K$11)-(0.64*5*'Sch 8.x Bill Count'!X41)</f>
        <v>0</v>
      </c>
      <c r="J46" s="13">
        <f>(+'Sch 8.x Bill Count'!Y41*'S6.2b PRevenue (1 in) '!$K$9)+('Sch 8.x Bill Count'!Y41*($B46+50)/100*$K$11)-(0.64*5*'Sch 8.x Bill Count'!Y41)</f>
        <v>0</v>
      </c>
      <c r="K46" s="13">
        <f>(+'Sch 8.x Bill Count'!Z41*'S6.2b PRevenue (1 in) '!$K$9)+('Sch 8.x Bill Count'!Z41*($B46+50)/100*$K$11)-(0.64*5*'Sch 8.x Bill Count'!Z41)</f>
        <v>0</v>
      </c>
      <c r="L46" s="13">
        <f>(+'Sch 8.x Bill Count'!AA41*'S6.2b PRevenue (1 in) '!$K$9)+('Sch 8.x Bill Count'!AA41*($B46+50)/100*$K$11)-(0.64*5*'Sch 8.x Bill Count'!AA41)</f>
        <v>0</v>
      </c>
      <c r="M46" s="13">
        <f>(+'Sch 8.x Bill Count'!AB41*'S6.2b PRevenue (1 in) '!$K$9)+('Sch 8.x Bill Count'!AB41*($B46+50)/100*$K$11)-(0.64*5*'Sch 8.x Bill Count'!AB41)</f>
        <v>0</v>
      </c>
      <c r="N46" s="13">
        <f>(+'Sch 8.x Bill Count'!AC41*'S6.2b PRevenue (1 in) '!$K$9)+('Sch 8.x Bill Count'!AC41*($B46+50)/100*$K$11)-(0.64*5*'Sch 8.x Bill Count'!AC41)</f>
        <v>0</v>
      </c>
      <c r="O46" s="42"/>
      <c r="P46" s="42"/>
      <c r="Q46" s="42"/>
    </row>
    <row r="47" spans="1:17" x14ac:dyDescent="0.25">
      <c r="A47" s="42"/>
      <c r="B47">
        <f t="shared" si="1"/>
        <v>3100</v>
      </c>
      <c r="C47" s="13">
        <f>(+'Sch 8.x Bill Count'!R42*'S6.2b PRevenue (1 in) '!$K$9)+('Sch 8.x Bill Count'!R42*($B47+50)/100*$K$11)-(0.64*5*'Sch 8.x Bill Count'!R42)</f>
        <v>0</v>
      </c>
      <c r="D47" s="13">
        <f>(+'Sch 8.x Bill Count'!S42*'S6.2b PRevenue (1 in) '!$K$9)+('Sch 8.x Bill Count'!S42*($B47+50)/100*$K$11)-(0.64*5*'Sch 8.x Bill Count'!S42)</f>
        <v>0</v>
      </c>
      <c r="E47" s="13">
        <f>(+'Sch 8.x Bill Count'!T42*'S6.2b PRevenue (1 in) '!$K$9)+('Sch 8.x Bill Count'!T42*($B47+50)/100*$K$11)-(0.64*5*'Sch 8.x Bill Count'!T42)</f>
        <v>0</v>
      </c>
      <c r="F47" s="13">
        <f>(+'Sch 8.x Bill Count'!U42*'S6.2b PRevenue (1 in) '!$K$9)+('Sch 8.x Bill Count'!U42*($B47+50)/100*$K$11)-(0.64*5*'Sch 8.x Bill Count'!U42)</f>
        <v>0</v>
      </c>
      <c r="G47" s="13">
        <f>(+'Sch 8.x Bill Count'!V42*'S6.2b PRevenue (1 in) '!$K$9)+('Sch 8.x Bill Count'!V42*($B47+50)/100*$K$11)-(0.64*5*'Sch 8.x Bill Count'!V42)</f>
        <v>0</v>
      </c>
      <c r="H47" s="13">
        <f>(+'Sch 8.x Bill Count'!W42*'S6.2b PRevenue (1 in) '!$K$9)+('Sch 8.x Bill Count'!W42*($B47+50)/100*$K$11)-(0.64*5*'Sch 8.x Bill Count'!W42)</f>
        <v>0</v>
      </c>
      <c r="I47" s="13">
        <f>(+'Sch 8.x Bill Count'!X42*'S6.2b PRevenue (1 in) '!$K$9)+('Sch 8.x Bill Count'!X42*($B47+50)/100*$K$11)-(0.64*5*'Sch 8.x Bill Count'!X42)</f>
        <v>0</v>
      </c>
      <c r="J47" s="13">
        <f>(+'Sch 8.x Bill Count'!Y42*'S6.2b PRevenue (1 in) '!$K$9)+('Sch 8.x Bill Count'!Y42*($B47+50)/100*$K$11)-(0.64*5*'Sch 8.x Bill Count'!Y42)</f>
        <v>0</v>
      </c>
      <c r="K47" s="13">
        <f>(+'Sch 8.x Bill Count'!Z42*'S6.2b PRevenue (1 in) '!$K$9)+('Sch 8.x Bill Count'!Z42*($B47+50)/100*$K$11)-(0.64*5*'Sch 8.x Bill Count'!Z42)</f>
        <v>0</v>
      </c>
      <c r="L47" s="13">
        <f>(+'Sch 8.x Bill Count'!AA42*'S6.2b PRevenue (1 in) '!$K$9)+('Sch 8.x Bill Count'!AA42*($B47+50)/100*$K$11)-(0.64*5*'Sch 8.x Bill Count'!AA42)</f>
        <v>0</v>
      </c>
      <c r="M47" s="13">
        <f>(+'Sch 8.x Bill Count'!AB42*'S6.2b PRevenue (1 in) '!$K$9)+('Sch 8.x Bill Count'!AB42*($B47+50)/100*$K$11)-(0.64*5*'Sch 8.x Bill Count'!AB42)</f>
        <v>0</v>
      </c>
      <c r="N47" s="13">
        <f>(+'Sch 8.x Bill Count'!AC42*'S6.2b PRevenue (1 in) '!$K$9)+('Sch 8.x Bill Count'!AC42*($B47+50)/100*$K$11)-(0.64*5*'Sch 8.x Bill Count'!AC42)</f>
        <v>0</v>
      </c>
      <c r="O47" s="42"/>
      <c r="P47" s="42"/>
      <c r="Q47" s="42"/>
    </row>
    <row r="48" spans="1:17" x14ac:dyDescent="0.25">
      <c r="A48" s="42"/>
      <c r="B48">
        <f t="shared" si="1"/>
        <v>3200</v>
      </c>
      <c r="C48" s="13">
        <f>(+'Sch 8.x Bill Count'!R43*'S6.2b PRevenue (1 in) '!$K$9)+('Sch 8.x Bill Count'!R43*($B48+50)/100*$K$11)-(0.64*5*'Sch 8.x Bill Count'!R43)</f>
        <v>0</v>
      </c>
      <c r="D48" s="13">
        <f>(+'Sch 8.x Bill Count'!S43*'S6.2b PRevenue (1 in) '!$K$9)+('Sch 8.x Bill Count'!S43*($B48+50)/100*$K$11)-(0.64*5*'Sch 8.x Bill Count'!S43)</f>
        <v>0</v>
      </c>
      <c r="E48" s="13">
        <f>(+'Sch 8.x Bill Count'!T43*'S6.2b PRevenue (1 in) '!$K$9)+('Sch 8.x Bill Count'!T43*($B48+50)/100*$K$11)-(0.64*5*'Sch 8.x Bill Count'!T43)</f>
        <v>0</v>
      </c>
      <c r="F48" s="13">
        <f>(+'Sch 8.x Bill Count'!U43*'S6.2b PRevenue (1 in) '!$K$9)+('Sch 8.x Bill Count'!U43*($B48+50)/100*$K$11)-(0.64*5*'Sch 8.x Bill Count'!U43)</f>
        <v>0</v>
      </c>
      <c r="G48" s="13">
        <f>(+'Sch 8.x Bill Count'!V43*'S6.2b PRevenue (1 in) '!$K$9)+('Sch 8.x Bill Count'!V43*($B48+50)/100*$K$11)-(0.64*5*'Sch 8.x Bill Count'!V43)</f>
        <v>0</v>
      </c>
      <c r="H48" s="13">
        <f>(+'Sch 8.x Bill Count'!W43*'S6.2b PRevenue (1 in) '!$K$9)+('Sch 8.x Bill Count'!W43*($B48+50)/100*$K$11)-(0.64*5*'Sch 8.x Bill Count'!W43)</f>
        <v>0</v>
      </c>
      <c r="I48" s="13">
        <f>(+'Sch 8.x Bill Count'!X43*'S6.2b PRevenue (1 in) '!$K$9)+('Sch 8.x Bill Count'!X43*($B48+50)/100*$K$11)-(0.64*5*'Sch 8.x Bill Count'!X43)</f>
        <v>0</v>
      </c>
      <c r="J48" s="13">
        <f>(+'Sch 8.x Bill Count'!Y43*'S6.2b PRevenue (1 in) '!$K$9)+('Sch 8.x Bill Count'!Y43*($B48+50)/100*$K$11)-(0.64*5*'Sch 8.x Bill Count'!Y43)</f>
        <v>0</v>
      </c>
      <c r="K48" s="13">
        <f>(+'Sch 8.x Bill Count'!Z43*'S6.2b PRevenue (1 in) '!$K$9)+('Sch 8.x Bill Count'!Z43*($B48+50)/100*$K$11)-(0.64*5*'Sch 8.x Bill Count'!Z43)</f>
        <v>0</v>
      </c>
      <c r="L48" s="13">
        <f>(+'Sch 8.x Bill Count'!AA43*'S6.2b PRevenue (1 in) '!$K$9)+('Sch 8.x Bill Count'!AA43*($B48+50)/100*$K$11)-(0.64*5*'Sch 8.x Bill Count'!AA43)</f>
        <v>0</v>
      </c>
      <c r="M48" s="13">
        <f>(+'Sch 8.x Bill Count'!AB43*'S6.2b PRevenue (1 in) '!$K$9)+('Sch 8.x Bill Count'!AB43*($B48+50)/100*$K$11)-(0.64*5*'Sch 8.x Bill Count'!AB43)</f>
        <v>0</v>
      </c>
      <c r="N48" s="13">
        <f>(+'Sch 8.x Bill Count'!AC43*'S6.2b PRevenue (1 in) '!$K$9)+('Sch 8.x Bill Count'!AC43*($B48+50)/100*$K$11)-(0.64*5*'Sch 8.x Bill Count'!AC43)</f>
        <v>0</v>
      </c>
      <c r="O48" s="42"/>
      <c r="P48" s="42"/>
      <c r="Q48" s="42"/>
    </row>
    <row r="49" spans="1:17" x14ac:dyDescent="0.25">
      <c r="A49" s="42"/>
      <c r="B49">
        <f t="shared" si="1"/>
        <v>3300</v>
      </c>
      <c r="C49" s="13">
        <f>(+'Sch 8.x Bill Count'!R44*'S6.2b PRevenue (1 in) '!$K$9)+('Sch 8.x Bill Count'!R44*($B49+50)/100*$K$11)-(0.64*5*'Sch 8.x Bill Count'!R44)</f>
        <v>0</v>
      </c>
      <c r="D49" s="13">
        <f>(+'Sch 8.x Bill Count'!S44*'S6.2b PRevenue (1 in) '!$K$9)+('Sch 8.x Bill Count'!S44*($B49+50)/100*$K$11)-(0.64*5*'Sch 8.x Bill Count'!S44)</f>
        <v>0</v>
      </c>
      <c r="E49" s="13">
        <f>(+'Sch 8.x Bill Count'!T44*'S6.2b PRevenue (1 in) '!$K$9)+('Sch 8.x Bill Count'!T44*($B49+50)/100*$K$11)-(0.64*5*'Sch 8.x Bill Count'!T44)</f>
        <v>0</v>
      </c>
      <c r="F49" s="13">
        <f>(+'Sch 8.x Bill Count'!U44*'S6.2b PRevenue (1 in) '!$K$9)+('Sch 8.x Bill Count'!U44*($B49+50)/100*$K$11)-(0.64*5*'Sch 8.x Bill Count'!U44)</f>
        <v>0</v>
      </c>
      <c r="G49" s="13">
        <f>(+'Sch 8.x Bill Count'!V44*'S6.2b PRevenue (1 in) '!$K$9)+('Sch 8.x Bill Count'!V44*($B49+50)/100*$K$11)-(0.64*5*'Sch 8.x Bill Count'!V44)</f>
        <v>0</v>
      </c>
      <c r="H49" s="13">
        <f>(+'Sch 8.x Bill Count'!W44*'S6.2b PRevenue (1 in) '!$K$9)+('Sch 8.x Bill Count'!W44*($B49+50)/100*$K$11)-(0.64*5*'Sch 8.x Bill Count'!W44)</f>
        <v>0</v>
      </c>
      <c r="I49" s="13">
        <f>(+'Sch 8.x Bill Count'!X44*'S6.2b PRevenue (1 in) '!$K$9)+('Sch 8.x Bill Count'!X44*($B49+50)/100*$K$11)-(0.64*5*'Sch 8.x Bill Count'!X44)</f>
        <v>0</v>
      </c>
      <c r="J49" s="13">
        <f>(+'Sch 8.x Bill Count'!Y44*'S6.2b PRevenue (1 in) '!$K$9)+('Sch 8.x Bill Count'!Y44*($B49+50)/100*$K$11)-(0.64*5*'Sch 8.x Bill Count'!Y44)</f>
        <v>0</v>
      </c>
      <c r="K49" s="13">
        <f>(+'Sch 8.x Bill Count'!Z44*'S6.2b PRevenue (1 in) '!$K$9)+('Sch 8.x Bill Count'!Z44*($B49+50)/100*$K$11)-(0.64*5*'Sch 8.x Bill Count'!Z44)</f>
        <v>0</v>
      </c>
      <c r="L49" s="13">
        <f>(+'Sch 8.x Bill Count'!AA44*'S6.2b PRevenue (1 in) '!$K$9)+('Sch 8.x Bill Count'!AA44*($B49+50)/100*$K$11)-(0.64*5*'Sch 8.x Bill Count'!AA44)</f>
        <v>0</v>
      </c>
      <c r="M49" s="13">
        <f>(+'Sch 8.x Bill Count'!AB44*'S6.2b PRevenue (1 in) '!$K$9)+('Sch 8.x Bill Count'!AB44*($B49+50)/100*$K$11)-(0.64*5*'Sch 8.x Bill Count'!AB44)</f>
        <v>0</v>
      </c>
      <c r="N49" s="13">
        <f>(+'Sch 8.x Bill Count'!AC44*'S6.2b PRevenue (1 in) '!$K$9)+('Sch 8.x Bill Count'!AC44*($B49+50)/100*$K$11)-(0.64*5*'Sch 8.x Bill Count'!AC44)</f>
        <v>0</v>
      </c>
      <c r="O49" s="42"/>
      <c r="P49" s="42"/>
      <c r="Q49" s="42"/>
    </row>
    <row r="50" spans="1:17" x14ac:dyDescent="0.25">
      <c r="A50" s="42"/>
      <c r="B50">
        <f t="shared" si="1"/>
        <v>3400</v>
      </c>
      <c r="C50" s="13">
        <f>(+'Sch 8.x Bill Count'!R45*'S6.2b PRevenue (1 in) '!$K$9)+('Sch 8.x Bill Count'!R45*($B50+50)/100*$K$11)-(0.64*5*'Sch 8.x Bill Count'!R45)</f>
        <v>0</v>
      </c>
      <c r="D50" s="13">
        <f>(+'Sch 8.x Bill Count'!S45*'S6.2b PRevenue (1 in) '!$K$9)+('Sch 8.x Bill Count'!S45*($B50+50)/100*$K$11)-(0.64*5*'Sch 8.x Bill Count'!S45)</f>
        <v>0</v>
      </c>
      <c r="E50" s="13">
        <f>(+'Sch 8.x Bill Count'!T45*'S6.2b PRevenue (1 in) '!$K$9)+('Sch 8.x Bill Count'!T45*($B50+50)/100*$K$11)-(0.64*5*'Sch 8.x Bill Count'!T45)</f>
        <v>0</v>
      </c>
      <c r="F50" s="13">
        <f>(+'Sch 8.x Bill Count'!U45*'S6.2b PRevenue (1 in) '!$K$9)+('Sch 8.x Bill Count'!U45*($B50+50)/100*$K$11)-(0.64*5*'Sch 8.x Bill Count'!U45)</f>
        <v>0</v>
      </c>
      <c r="G50" s="13">
        <f>(+'Sch 8.x Bill Count'!V45*'S6.2b PRevenue (1 in) '!$K$9)+('Sch 8.x Bill Count'!V45*($B50+50)/100*$K$11)-(0.64*5*'Sch 8.x Bill Count'!V45)</f>
        <v>0</v>
      </c>
      <c r="H50" s="13">
        <f>(+'Sch 8.x Bill Count'!W45*'S6.2b PRevenue (1 in) '!$K$9)+('Sch 8.x Bill Count'!W45*($B50+50)/100*$K$11)-(0.64*5*'Sch 8.x Bill Count'!W45)</f>
        <v>0</v>
      </c>
      <c r="I50" s="13">
        <f>(+'Sch 8.x Bill Count'!X45*'S6.2b PRevenue (1 in) '!$K$9)+('Sch 8.x Bill Count'!X45*($B50+50)/100*$K$11)-(0.64*5*'Sch 8.x Bill Count'!X45)</f>
        <v>0</v>
      </c>
      <c r="J50" s="13">
        <f>(+'Sch 8.x Bill Count'!Y45*'S6.2b PRevenue (1 in) '!$K$9)+('Sch 8.x Bill Count'!Y45*($B50+50)/100*$K$11)-(0.64*5*'Sch 8.x Bill Count'!Y45)</f>
        <v>0</v>
      </c>
      <c r="K50" s="13">
        <f>(+'Sch 8.x Bill Count'!Z45*'S6.2b PRevenue (1 in) '!$K$9)+('Sch 8.x Bill Count'!Z45*($B50+50)/100*$K$11)-(0.64*5*'Sch 8.x Bill Count'!Z45)</f>
        <v>0</v>
      </c>
      <c r="L50" s="13">
        <f>(+'Sch 8.x Bill Count'!AA45*'S6.2b PRevenue (1 in) '!$K$9)+('Sch 8.x Bill Count'!AA45*($B50+50)/100*$K$11)-(0.64*5*'Sch 8.x Bill Count'!AA45)</f>
        <v>0</v>
      </c>
      <c r="M50" s="13">
        <f>(+'Sch 8.x Bill Count'!AB45*'S6.2b PRevenue (1 in) '!$K$9)+('Sch 8.x Bill Count'!AB45*($B50+50)/100*$K$11)-(0.64*5*'Sch 8.x Bill Count'!AB45)</f>
        <v>0</v>
      </c>
      <c r="N50" s="13">
        <f>(+'Sch 8.x Bill Count'!AC45*'S6.2b PRevenue (1 in) '!$K$9)+('Sch 8.x Bill Count'!AC45*($B50+50)/100*$K$11)-(0.64*5*'Sch 8.x Bill Count'!AC45)</f>
        <v>0</v>
      </c>
      <c r="O50" s="42"/>
      <c r="P50" s="42"/>
      <c r="Q50" s="42"/>
    </row>
    <row r="51" spans="1:17" x14ac:dyDescent="0.25">
      <c r="A51" s="42"/>
      <c r="B51">
        <f t="shared" si="1"/>
        <v>3500</v>
      </c>
      <c r="C51" s="13">
        <f>(+'Sch 8.x Bill Count'!R46*'S6.2b PRevenue (1 in) '!$K$9)+('Sch 8.x Bill Count'!R46*($B51+50)/100*$K$11)-(0.64*5*'Sch 8.x Bill Count'!R46)</f>
        <v>0</v>
      </c>
      <c r="D51" s="13">
        <f>(+'Sch 8.x Bill Count'!S46*'S6.2b PRevenue (1 in) '!$K$9)+('Sch 8.x Bill Count'!S46*($B51+50)/100*$K$11)-(0.64*5*'Sch 8.x Bill Count'!S46)</f>
        <v>0</v>
      </c>
      <c r="E51" s="13">
        <f>(+'Sch 8.x Bill Count'!T46*'S6.2b PRevenue (1 in) '!$K$9)+('Sch 8.x Bill Count'!T46*($B51+50)/100*$K$11)-(0.64*5*'Sch 8.x Bill Count'!T46)</f>
        <v>0</v>
      </c>
      <c r="F51" s="13">
        <f>(+'Sch 8.x Bill Count'!U46*'S6.2b PRevenue (1 in) '!$K$9)+('Sch 8.x Bill Count'!U46*($B51+50)/100*$K$11)-(0.64*5*'Sch 8.x Bill Count'!U46)</f>
        <v>0</v>
      </c>
      <c r="G51" s="13">
        <f>(+'Sch 8.x Bill Count'!V46*'S6.2b PRevenue (1 in) '!$K$9)+('Sch 8.x Bill Count'!V46*($B51+50)/100*$K$11)-(0.64*5*'Sch 8.x Bill Count'!V46)</f>
        <v>0</v>
      </c>
      <c r="H51" s="13">
        <f>(+'Sch 8.x Bill Count'!W46*'S6.2b PRevenue (1 in) '!$K$9)+('Sch 8.x Bill Count'!W46*($B51+50)/100*$K$11)-(0.64*5*'Sch 8.x Bill Count'!W46)</f>
        <v>0</v>
      </c>
      <c r="I51" s="13">
        <f>(+'Sch 8.x Bill Count'!X46*'S6.2b PRevenue (1 in) '!$K$9)+('Sch 8.x Bill Count'!X46*($B51+50)/100*$K$11)-(0.64*5*'Sch 8.x Bill Count'!X46)</f>
        <v>0</v>
      </c>
      <c r="J51" s="13">
        <f>(+'Sch 8.x Bill Count'!Y46*'S6.2b PRevenue (1 in) '!$K$9)+('Sch 8.x Bill Count'!Y46*($B51+50)/100*$K$11)-(0.64*5*'Sch 8.x Bill Count'!Y46)</f>
        <v>0</v>
      </c>
      <c r="K51" s="13">
        <f>(+'Sch 8.x Bill Count'!Z46*'S6.2b PRevenue (1 in) '!$K$9)+('Sch 8.x Bill Count'!Z46*($B51+50)/100*$K$11)-(0.64*5*'Sch 8.x Bill Count'!Z46)</f>
        <v>0</v>
      </c>
      <c r="L51" s="13">
        <f>(+'Sch 8.x Bill Count'!AA46*'S6.2b PRevenue (1 in) '!$K$9)+('Sch 8.x Bill Count'!AA46*($B51+50)/100*$K$11)-(0.64*5*'Sch 8.x Bill Count'!AA46)</f>
        <v>0</v>
      </c>
      <c r="M51" s="13">
        <f>(+'Sch 8.x Bill Count'!AB46*'S6.2b PRevenue (1 in) '!$K$9)+('Sch 8.x Bill Count'!AB46*($B51+50)/100*$K$11)-(0.64*5*'Sch 8.x Bill Count'!AB46)</f>
        <v>0</v>
      </c>
      <c r="N51" s="13">
        <f>(+'Sch 8.x Bill Count'!AC46*'S6.2b PRevenue (1 in) '!$K$9)+('Sch 8.x Bill Count'!AC46*($B51+50)/100*$K$11)-(0.64*5*'Sch 8.x Bill Count'!AC46)</f>
        <v>0</v>
      </c>
      <c r="O51" s="42"/>
      <c r="P51" s="42"/>
      <c r="Q51" s="42"/>
    </row>
    <row r="52" spans="1:17" x14ac:dyDescent="0.25">
      <c r="A52" s="42"/>
      <c r="B52">
        <f t="shared" si="1"/>
        <v>3600</v>
      </c>
      <c r="C52" s="13">
        <f>(+'Sch 8.x Bill Count'!R47*'S6.2b PRevenue (1 in) '!$K$9)+('Sch 8.x Bill Count'!R47*($B52+50)/100*$K$11)-(0.64*5*'Sch 8.x Bill Count'!R47)</f>
        <v>0</v>
      </c>
      <c r="D52" s="13">
        <f>(+'Sch 8.x Bill Count'!S47*'S6.2b PRevenue (1 in) '!$K$9)+('Sch 8.x Bill Count'!S47*($B52+50)/100*$K$11)-(0.64*5*'Sch 8.x Bill Count'!S47)</f>
        <v>0</v>
      </c>
      <c r="E52" s="13">
        <f>(+'Sch 8.x Bill Count'!T47*'S6.2b PRevenue (1 in) '!$K$9)+('Sch 8.x Bill Count'!T47*($B52+50)/100*$K$11)-(0.64*5*'Sch 8.x Bill Count'!T47)</f>
        <v>0</v>
      </c>
      <c r="F52" s="13">
        <f>(+'Sch 8.x Bill Count'!U47*'S6.2b PRevenue (1 in) '!$K$9)+('Sch 8.x Bill Count'!U47*($B52+50)/100*$K$11)-(0.64*5*'Sch 8.x Bill Count'!U47)</f>
        <v>0</v>
      </c>
      <c r="G52" s="13">
        <f>(+'Sch 8.x Bill Count'!V47*'S6.2b PRevenue (1 in) '!$K$9)+('Sch 8.x Bill Count'!V47*($B52+50)/100*$K$11)-(0.64*5*'Sch 8.x Bill Count'!V47)</f>
        <v>0</v>
      </c>
      <c r="H52" s="13">
        <f>(+'Sch 8.x Bill Count'!W47*'S6.2b PRevenue (1 in) '!$K$9)+('Sch 8.x Bill Count'!W47*($B52+50)/100*$K$11)-(0.64*5*'Sch 8.x Bill Count'!W47)</f>
        <v>0</v>
      </c>
      <c r="I52" s="13">
        <f>(+'Sch 8.x Bill Count'!X47*'S6.2b PRevenue (1 in) '!$K$9)+('Sch 8.x Bill Count'!X47*($B52+50)/100*$K$11)-(0.64*5*'Sch 8.x Bill Count'!X47)</f>
        <v>0</v>
      </c>
      <c r="J52" s="13">
        <f>(+'Sch 8.x Bill Count'!Y47*'S6.2b PRevenue (1 in) '!$K$9)+('Sch 8.x Bill Count'!Y47*($B52+50)/100*$K$11)-(0.64*5*'Sch 8.x Bill Count'!Y47)</f>
        <v>0</v>
      </c>
      <c r="K52" s="13">
        <f>(+'Sch 8.x Bill Count'!Z47*'S6.2b PRevenue (1 in) '!$K$9)+('Sch 8.x Bill Count'!Z47*($B52+50)/100*$K$11)-(0.64*5*'Sch 8.x Bill Count'!Z47)</f>
        <v>0</v>
      </c>
      <c r="L52" s="13">
        <f>(+'Sch 8.x Bill Count'!AA47*'S6.2b PRevenue (1 in) '!$K$9)+('Sch 8.x Bill Count'!AA47*($B52+50)/100*$K$11)-(0.64*5*'Sch 8.x Bill Count'!AA47)</f>
        <v>0</v>
      </c>
      <c r="M52" s="13">
        <f>(+'Sch 8.x Bill Count'!AB47*'S6.2b PRevenue (1 in) '!$K$9)+('Sch 8.x Bill Count'!AB47*($B52+50)/100*$K$11)-(0.64*5*'Sch 8.x Bill Count'!AB47)</f>
        <v>0</v>
      </c>
      <c r="N52" s="13">
        <f>(+'Sch 8.x Bill Count'!AC47*'S6.2b PRevenue (1 in) '!$K$9)+('Sch 8.x Bill Count'!AC47*($B52+50)/100*$K$11)-(0.64*5*'Sch 8.x Bill Count'!AC47)</f>
        <v>0</v>
      </c>
      <c r="O52" s="42"/>
      <c r="P52" s="42"/>
      <c r="Q52" s="42"/>
    </row>
    <row r="53" spans="1:17" x14ac:dyDescent="0.25">
      <c r="A53" s="42"/>
      <c r="B53">
        <f t="shared" si="1"/>
        <v>3700</v>
      </c>
      <c r="C53" s="13">
        <f>(+'Sch 8.x Bill Count'!R48*'S6.2b PRevenue (1 in) '!$K$9)+('Sch 8.x Bill Count'!R48*($B53+50)/100*$K$11)-(0.64*5*'Sch 8.x Bill Count'!R48)</f>
        <v>0</v>
      </c>
      <c r="D53" s="13">
        <f>(+'Sch 8.x Bill Count'!S48*'S6.2b PRevenue (1 in) '!$K$9)+('Sch 8.x Bill Count'!S48*($B53+50)/100*$K$11)-(0.64*5*'Sch 8.x Bill Count'!S48)</f>
        <v>0</v>
      </c>
      <c r="E53" s="13">
        <f>(+'Sch 8.x Bill Count'!T48*'S6.2b PRevenue (1 in) '!$K$9)+('Sch 8.x Bill Count'!T48*($B53+50)/100*$K$11)-(0.64*5*'Sch 8.x Bill Count'!T48)</f>
        <v>0</v>
      </c>
      <c r="F53" s="13">
        <f>(+'Sch 8.x Bill Count'!U48*'S6.2b PRevenue (1 in) '!$K$9)+('Sch 8.x Bill Count'!U48*($B53+50)/100*$K$11)-(0.64*5*'Sch 8.x Bill Count'!U48)</f>
        <v>0</v>
      </c>
      <c r="G53" s="13">
        <f>(+'Sch 8.x Bill Count'!V48*'S6.2b PRevenue (1 in) '!$K$9)+('Sch 8.x Bill Count'!V48*($B53+50)/100*$K$11)-(0.64*5*'Sch 8.x Bill Count'!V48)</f>
        <v>0</v>
      </c>
      <c r="H53" s="13">
        <f>(+'Sch 8.x Bill Count'!W48*'S6.2b PRevenue (1 in) '!$K$9)+('Sch 8.x Bill Count'!W48*($B53+50)/100*$K$11)-(0.64*5*'Sch 8.x Bill Count'!W48)</f>
        <v>0</v>
      </c>
      <c r="I53" s="13">
        <f>(+'Sch 8.x Bill Count'!X48*'S6.2b PRevenue (1 in) '!$K$9)+('Sch 8.x Bill Count'!X48*($B53+50)/100*$K$11)-(0.64*5*'Sch 8.x Bill Count'!X48)</f>
        <v>0</v>
      </c>
      <c r="J53" s="13">
        <f>(+'Sch 8.x Bill Count'!Y48*'S6.2b PRevenue (1 in) '!$K$9)+('Sch 8.x Bill Count'!Y48*($B53+50)/100*$K$11)-(0.64*5*'Sch 8.x Bill Count'!Y48)</f>
        <v>0</v>
      </c>
      <c r="K53" s="13">
        <f>(+'Sch 8.x Bill Count'!Z48*'S6.2b PRevenue (1 in) '!$K$9)+('Sch 8.x Bill Count'!Z48*($B53+50)/100*$K$11)-(0.64*5*'Sch 8.x Bill Count'!Z48)</f>
        <v>0</v>
      </c>
      <c r="L53" s="13">
        <f>(+'Sch 8.x Bill Count'!AA48*'S6.2b PRevenue (1 in) '!$K$9)+('Sch 8.x Bill Count'!AA48*($B53+50)/100*$K$11)-(0.64*5*'Sch 8.x Bill Count'!AA48)</f>
        <v>0</v>
      </c>
      <c r="M53" s="13">
        <f>(+'Sch 8.x Bill Count'!AB48*'S6.2b PRevenue (1 in) '!$K$9)+('Sch 8.x Bill Count'!AB48*($B53+50)/100*$K$11)-(0.64*5*'Sch 8.x Bill Count'!AB48)</f>
        <v>0</v>
      </c>
      <c r="N53" s="13">
        <f>(+'Sch 8.x Bill Count'!AC48*'S6.2b PRevenue (1 in) '!$K$9)+('Sch 8.x Bill Count'!AC48*($B53+50)/100*$K$11)-(0.64*5*'Sch 8.x Bill Count'!AC48)</f>
        <v>0</v>
      </c>
      <c r="O53" s="42"/>
      <c r="P53" s="42"/>
      <c r="Q53" s="42"/>
    </row>
    <row r="54" spans="1:17" x14ac:dyDescent="0.25">
      <c r="A54" s="42"/>
      <c r="B54">
        <f t="shared" si="1"/>
        <v>3800</v>
      </c>
      <c r="C54" s="13">
        <f>(+'Sch 8.x Bill Count'!R49*'S6.2b PRevenue (1 in) '!$K$9)+('Sch 8.x Bill Count'!R49*($B54+50)/100*$K$11)-(0.64*5*'Sch 8.x Bill Count'!R49)</f>
        <v>0</v>
      </c>
      <c r="D54" s="13">
        <f>(+'Sch 8.x Bill Count'!S49*'S6.2b PRevenue (1 in) '!$K$9)+('Sch 8.x Bill Count'!S49*($B54+50)/100*$K$11)-(0.64*5*'Sch 8.x Bill Count'!S49)</f>
        <v>0</v>
      </c>
      <c r="E54" s="13">
        <f>(+'Sch 8.x Bill Count'!T49*'S6.2b PRevenue (1 in) '!$K$9)+('Sch 8.x Bill Count'!T49*($B54+50)/100*$K$11)-(0.64*5*'Sch 8.x Bill Count'!T49)</f>
        <v>0</v>
      </c>
      <c r="F54" s="13">
        <f>(+'Sch 8.x Bill Count'!U49*'S6.2b PRevenue (1 in) '!$K$9)+('Sch 8.x Bill Count'!U49*($B54+50)/100*$K$11)-(0.64*5*'Sch 8.x Bill Count'!U49)</f>
        <v>0</v>
      </c>
      <c r="G54" s="13">
        <f>(+'Sch 8.x Bill Count'!V49*'S6.2b PRevenue (1 in) '!$K$9)+('Sch 8.x Bill Count'!V49*($B54+50)/100*$K$11)-(0.64*5*'Sch 8.x Bill Count'!V49)</f>
        <v>0</v>
      </c>
      <c r="H54" s="13">
        <f>(+'Sch 8.x Bill Count'!W49*'S6.2b PRevenue (1 in) '!$K$9)+('Sch 8.x Bill Count'!W49*($B54+50)/100*$K$11)-(0.64*5*'Sch 8.x Bill Count'!W49)</f>
        <v>0</v>
      </c>
      <c r="I54" s="13">
        <f>(+'Sch 8.x Bill Count'!X49*'S6.2b PRevenue (1 in) '!$K$9)+('Sch 8.x Bill Count'!X49*($B54+50)/100*$K$11)-(0.64*5*'Sch 8.x Bill Count'!X49)</f>
        <v>0</v>
      </c>
      <c r="J54" s="13">
        <f>(+'Sch 8.x Bill Count'!Y49*'S6.2b PRevenue (1 in) '!$K$9)+('Sch 8.x Bill Count'!Y49*($B54+50)/100*$K$11)-(0.64*5*'Sch 8.x Bill Count'!Y49)</f>
        <v>0</v>
      </c>
      <c r="K54" s="13">
        <f>(+'Sch 8.x Bill Count'!Z49*'S6.2b PRevenue (1 in) '!$K$9)+('Sch 8.x Bill Count'!Z49*($B54+50)/100*$K$11)-(0.64*5*'Sch 8.x Bill Count'!Z49)</f>
        <v>0</v>
      </c>
      <c r="L54" s="13">
        <f>(+'Sch 8.x Bill Count'!AA49*'S6.2b PRevenue (1 in) '!$K$9)+('Sch 8.x Bill Count'!AA49*($B54+50)/100*$K$11)-(0.64*5*'Sch 8.x Bill Count'!AA49)</f>
        <v>0</v>
      </c>
      <c r="M54" s="13">
        <f>(+'Sch 8.x Bill Count'!AB49*'S6.2b PRevenue (1 in) '!$K$9)+('Sch 8.x Bill Count'!AB49*($B54+50)/100*$K$11)-(0.64*5*'Sch 8.x Bill Count'!AB49)</f>
        <v>0</v>
      </c>
      <c r="N54" s="13">
        <f>(+'Sch 8.x Bill Count'!AC49*'S6.2b PRevenue (1 in) '!$K$9)+('Sch 8.x Bill Count'!AC49*($B54+50)/100*$K$11)-(0.64*5*'Sch 8.x Bill Count'!AC49)</f>
        <v>0</v>
      </c>
      <c r="O54" s="42"/>
      <c r="P54" s="42"/>
      <c r="Q54" s="42"/>
    </row>
    <row r="55" spans="1:17" x14ac:dyDescent="0.25">
      <c r="A55" s="42"/>
      <c r="B55">
        <f t="shared" si="1"/>
        <v>3900</v>
      </c>
      <c r="C55" s="13">
        <f>(+'Sch 8.x Bill Count'!R50*'S6.2b PRevenue (1 in) '!$K$9)+('Sch 8.x Bill Count'!R50*($B55+50)/100*$K$11)-(0.64*5*'Sch 8.x Bill Count'!R50)</f>
        <v>0</v>
      </c>
      <c r="D55" s="13">
        <f>(+'Sch 8.x Bill Count'!S50*'S6.2b PRevenue (1 in) '!$K$9)+('Sch 8.x Bill Count'!S50*($B55+50)/100*$K$11)-(0.64*5*'Sch 8.x Bill Count'!S50)</f>
        <v>0</v>
      </c>
      <c r="E55" s="13">
        <f>(+'Sch 8.x Bill Count'!T50*'S6.2b PRevenue (1 in) '!$K$9)+('Sch 8.x Bill Count'!T50*($B55+50)/100*$K$11)-(0.64*5*'Sch 8.x Bill Count'!T50)</f>
        <v>0</v>
      </c>
      <c r="F55" s="13">
        <f>(+'Sch 8.x Bill Count'!U50*'S6.2b PRevenue (1 in) '!$K$9)+('Sch 8.x Bill Count'!U50*($B55+50)/100*$K$11)-(0.64*5*'Sch 8.x Bill Count'!U50)</f>
        <v>0</v>
      </c>
      <c r="G55" s="13">
        <f>(+'Sch 8.x Bill Count'!V50*'S6.2b PRevenue (1 in) '!$K$9)+('Sch 8.x Bill Count'!V50*($B55+50)/100*$K$11)-(0.64*5*'Sch 8.x Bill Count'!V50)</f>
        <v>0</v>
      </c>
      <c r="H55" s="13">
        <f>(+'Sch 8.x Bill Count'!W50*'S6.2b PRevenue (1 in) '!$K$9)+('Sch 8.x Bill Count'!W50*($B55+50)/100*$K$11)-(0.64*5*'Sch 8.x Bill Count'!W50)</f>
        <v>0</v>
      </c>
      <c r="I55" s="13">
        <f>(+'Sch 8.x Bill Count'!X50*'S6.2b PRevenue (1 in) '!$K$9)+('Sch 8.x Bill Count'!X50*($B55+50)/100*$K$11)-(0.64*5*'Sch 8.x Bill Count'!X50)</f>
        <v>0</v>
      </c>
      <c r="J55" s="13">
        <f>(+'Sch 8.x Bill Count'!Y50*'S6.2b PRevenue (1 in) '!$K$9)+('Sch 8.x Bill Count'!Y50*($B55+50)/100*$K$11)-(0.64*5*'Sch 8.x Bill Count'!Y50)</f>
        <v>0</v>
      </c>
      <c r="K55" s="13">
        <f>(+'Sch 8.x Bill Count'!Z50*'S6.2b PRevenue (1 in) '!$K$9)+('Sch 8.x Bill Count'!Z50*($B55+50)/100*$K$11)-(0.64*5*'Sch 8.x Bill Count'!Z50)</f>
        <v>0</v>
      </c>
      <c r="L55" s="13">
        <f>(+'Sch 8.x Bill Count'!AA50*'S6.2b PRevenue (1 in) '!$K$9)+('Sch 8.x Bill Count'!AA50*($B55+50)/100*$K$11)-(0.64*5*'Sch 8.x Bill Count'!AA50)</f>
        <v>0</v>
      </c>
      <c r="M55" s="13">
        <f>(+'Sch 8.x Bill Count'!AB50*'S6.2b PRevenue (1 in) '!$K$9)+('Sch 8.x Bill Count'!AB50*($B55+50)/100*$K$11)-(0.64*5*'Sch 8.x Bill Count'!AB50)</f>
        <v>0</v>
      </c>
      <c r="N55" s="13">
        <f>(+'Sch 8.x Bill Count'!AC50*'S6.2b PRevenue (1 in) '!$K$9)+('Sch 8.x Bill Count'!AC50*($B55+50)/100*$K$11)-(0.64*5*'Sch 8.x Bill Count'!AC50)</f>
        <v>0</v>
      </c>
      <c r="O55" s="42"/>
      <c r="P55" s="42"/>
      <c r="Q55" s="42"/>
    </row>
    <row r="56" spans="1:17" x14ac:dyDescent="0.25">
      <c r="A56" s="42"/>
      <c r="B56">
        <f t="shared" si="1"/>
        <v>4000</v>
      </c>
      <c r="C56" s="13">
        <f>(+'Sch 8.x Bill Count'!R51*'S6.2b PRevenue (1 in) '!$K$9)+('Sch 8.x Bill Count'!R51*($B56+50)/100*$K$11)-(0.64*5*'Sch 8.x Bill Count'!R51)</f>
        <v>0</v>
      </c>
      <c r="D56" s="13">
        <f>(+'Sch 8.x Bill Count'!S51*'S6.2b PRevenue (1 in) '!$K$9)+('Sch 8.x Bill Count'!S51*($B56+50)/100*$K$11)-(0.64*5*'Sch 8.x Bill Count'!S51)</f>
        <v>0</v>
      </c>
      <c r="E56" s="13">
        <f>(+'Sch 8.x Bill Count'!T51*'S6.2b PRevenue (1 in) '!$K$9)+('Sch 8.x Bill Count'!T51*($B56+50)/100*$K$11)-(0.64*5*'Sch 8.x Bill Count'!T51)</f>
        <v>0</v>
      </c>
      <c r="F56" s="13">
        <f>(+'Sch 8.x Bill Count'!U51*'S6.2b PRevenue (1 in) '!$K$9)+('Sch 8.x Bill Count'!U51*($B56+50)/100*$K$11)-(0.64*5*'Sch 8.x Bill Count'!U51)</f>
        <v>0</v>
      </c>
      <c r="G56" s="13">
        <f>(+'Sch 8.x Bill Count'!V51*'S6.2b PRevenue (1 in) '!$K$9)+('Sch 8.x Bill Count'!V51*($B56+50)/100*$K$11)-(0.64*5*'Sch 8.x Bill Count'!V51)</f>
        <v>0</v>
      </c>
      <c r="H56" s="13">
        <f>(+'Sch 8.x Bill Count'!W51*'S6.2b PRevenue (1 in) '!$K$9)+('Sch 8.x Bill Count'!W51*($B56+50)/100*$K$11)-(0.64*5*'Sch 8.x Bill Count'!W51)</f>
        <v>0</v>
      </c>
      <c r="I56" s="13">
        <f>(+'Sch 8.x Bill Count'!X51*'S6.2b PRevenue (1 in) '!$K$9)+('Sch 8.x Bill Count'!X51*($B56+50)/100*$K$11)-(0.64*5*'Sch 8.x Bill Count'!X51)</f>
        <v>0</v>
      </c>
      <c r="J56" s="13">
        <f>(+'Sch 8.x Bill Count'!Y51*'S6.2b PRevenue (1 in) '!$K$9)+('Sch 8.x Bill Count'!Y51*($B56+50)/100*$K$11)-(0.64*5*'Sch 8.x Bill Count'!Y51)</f>
        <v>0</v>
      </c>
      <c r="K56" s="13">
        <f>(+'Sch 8.x Bill Count'!Z51*'S6.2b PRevenue (1 in) '!$K$9)+('Sch 8.x Bill Count'!Z51*($B56+50)/100*$K$11)-(0.64*5*'Sch 8.x Bill Count'!Z51)</f>
        <v>0</v>
      </c>
      <c r="L56" s="13">
        <f>(+'Sch 8.x Bill Count'!AA51*'S6.2b PRevenue (1 in) '!$K$9)+('Sch 8.x Bill Count'!AA51*($B56+50)/100*$K$11)-(0.64*5*'Sch 8.x Bill Count'!AA51)</f>
        <v>0</v>
      </c>
      <c r="M56" s="13">
        <f>(+'Sch 8.x Bill Count'!AB51*'S6.2b PRevenue (1 in) '!$K$9)+('Sch 8.x Bill Count'!AB51*($B56+50)/100*$K$11)-(0.64*5*'Sch 8.x Bill Count'!AB51)</f>
        <v>0</v>
      </c>
      <c r="N56" s="13">
        <f>(+'Sch 8.x Bill Count'!AC51*'S6.2b PRevenue (1 in) '!$K$9)+('Sch 8.x Bill Count'!AC51*($B56+50)/100*$K$11)-(0.64*5*'Sch 8.x Bill Count'!AC51)</f>
        <v>0</v>
      </c>
      <c r="O56" s="42"/>
      <c r="P56" s="42"/>
      <c r="Q56" s="42"/>
    </row>
    <row r="57" spans="1:17" x14ac:dyDescent="0.25">
      <c r="A57" s="42"/>
      <c r="B57">
        <f t="shared" si="1"/>
        <v>4100</v>
      </c>
      <c r="C57" s="13">
        <f>(+'Sch 8.x Bill Count'!R52*'S6.2b PRevenue (1 in) '!$K$9)+('Sch 8.x Bill Count'!R52*($B57+50)/100*$K$11)-(0.64*5*'Sch 8.x Bill Count'!R52)</f>
        <v>0</v>
      </c>
      <c r="D57" s="13">
        <f>(+'Sch 8.x Bill Count'!S52*'S6.2b PRevenue (1 in) '!$K$9)+('Sch 8.x Bill Count'!S52*($B57+50)/100*$K$11)-(0.64*5*'Sch 8.x Bill Count'!S52)</f>
        <v>0</v>
      </c>
      <c r="E57" s="13">
        <f>(+'Sch 8.x Bill Count'!T52*'S6.2b PRevenue (1 in) '!$K$9)+('Sch 8.x Bill Count'!T52*($B57+50)/100*$K$11)-(0.64*5*'Sch 8.x Bill Count'!T52)</f>
        <v>0</v>
      </c>
      <c r="F57" s="13">
        <f>(+'Sch 8.x Bill Count'!U52*'S6.2b PRevenue (1 in) '!$K$9)+('Sch 8.x Bill Count'!U52*($B57+50)/100*$K$11)-(0.64*5*'Sch 8.x Bill Count'!U52)</f>
        <v>0</v>
      </c>
      <c r="G57" s="13">
        <f>(+'Sch 8.x Bill Count'!V52*'S6.2b PRevenue (1 in) '!$K$9)+('Sch 8.x Bill Count'!V52*($B57+50)/100*$K$11)-(0.64*5*'Sch 8.x Bill Count'!V52)</f>
        <v>0</v>
      </c>
      <c r="H57" s="13">
        <f>(+'Sch 8.x Bill Count'!W52*'S6.2b PRevenue (1 in) '!$K$9)+('Sch 8.x Bill Count'!W52*($B57+50)/100*$K$11)-(0.64*5*'Sch 8.x Bill Count'!W52)</f>
        <v>0</v>
      </c>
      <c r="I57" s="13">
        <f>(+'Sch 8.x Bill Count'!X52*'S6.2b PRevenue (1 in) '!$K$9)+('Sch 8.x Bill Count'!X52*($B57+50)/100*$K$11)-(0.64*5*'Sch 8.x Bill Count'!X52)</f>
        <v>0</v>
      </c>
      <c r="J57" s="13">
        <f>(+'Sch 8.x Bill Count'!Y52*'S6.2b PRevenue (1 in) '!$K$9)+('Sch 8.x Bill Count'!Y52*($B57+50)/100*$K$11)-(0.64*5*'Sch 8.x Bill Count'!Y52)</f>
        <v>0</v>
      </c>
      <c r="K57" s="13">
        <f>(+'Sch 8.x Bill Count'!Z52*'S6.2b PRevenue (1 in) '!$K$9)+('Sch 8.x Bill Count'!Z52*($B57+50)/100*$K$11)-(0.64*5*'Sch 8.x Bill Count'!Z52)</f>
        <v>0</v>
      </c>
      <c r="L57" s="13">
        <f>(+'Sch 8.x Bill Count'!AA52*'S6.2b PRevenue (1 in) '!$K$9)+('Sch 8.x Bill Count'!AA52*($B57+50)/100*$K$11)-(0.64*5*'Sch 8.x Bill Count'!AA52)</f>
        <v>0</v>
      </c>
      <c r="M57" s="13">
        <f>(+'Sch 8.x Bill Count'!AB52*'S6.2b PRevenue (1 in) '!$K$9)+('Sch 8.x Bill Count'!AB52*($B57+50)/100*$K$11)-(0.64*5*'Sch 8.x Bill Count'!AB52)</f>
        <v>0</v>
      </c>
      <c r="N57" s="13">
        <f>(+'Sch 8.x Bill Count'!AC52*'S6.2b PRevenue (1 in) '!$K$9)+('Sch 8.x Bill Count'!AC52*($B57+50)/100*$K$11)-(0.64*5*'Sch 8.x Bill Count'!AC52)</f>
        <v>0</v>
      </c>
      <c r="O57" s="42"/>
      <c r="P57" s="42"/>
      <c r="Q57" s="42"/>
    </row>
    <row r="58" spans="1:17" x14ac:dyDescent="0.25">
      <c r="A58" s="42"/>
      <c r="B58">
        <f t="shared" si="1"/>
        <v>4200</v>
      </c>
      <c r="C58" s="13">
        <f>(+'Sch 8.x Bill Count'!R53*'S6.2b PRevenue (1 in) '!$K$9)+('Sch 8.x Bill Count'!R53*($B58+50)/100*$K$11)-(0.64*5*'Sch 8.x Bill Count'!R53)</f>
        <v>0</v>
      </c>
      <c r="D58" s="13">
        <f>(+'Sch 8.x Bill Count'!S53*'S6.2b PRevenue (1 in) '!$K$9)+('Sch 8.x Bill Count'!S53*($B58+50)/100*$K$11)-(0.64*5*'Sch 8.x Bill Count'!S53)</f>
        <v>0</v>
      </c>
      <c r="E58" s="13">
        <f>(+'Sch 8.x Bill Count'!T53*'S6.2b PRevenue (1 in) '!$K$9)+('Sch 8.x Bill Count'!T53*($B58+50)/100*$K$11)-(0.64*5*'Sch 8.x Bill Count'!T53)</f>
        <v>0</v>
      </c>
      <c r="F58" s="13">
        <f>(+'Sch 8.x Bill Count'!U53*'S6.2b PRevenue (1 in) '!$K$9)+('Sch 8.x Bill Count'!U53*($B58+50)/100*$K$11)-(0.64*5*'Sch 8.x Bill Count'!U53)</f>
        <v>0</v>
      </c>
      <c r="G58" s="13">
        <f>(+'Sch 8.x Bill Count'!V53*'S6.2b PRevenue (1 in) '!$K$9)+('Sch 8.x Bill Count'!V53*($B58+50)/100*$K$11)-(0.64*5*'Sch 8.x Bill Count'!V53)</f>
        <v>0</v>
      </c>
      <c r="H58" s="13">
        <f>(+'Sch 8.x Bill Count'!W53*'S6.2b PRevenue (1 in) '!$K$9)+('Sch 8.x Bill Count'!W53*($B58+50)/100*$K$11)-(0.64*5*'Sch 8.x Bill Count'!W53)</f>
        <v>0</v>
      </c>
      <c r="I58" s="13">
        <f>(+'Sch 8.x Bill Count'!X53*'S6.2b PRevenue (1 in) '!$K$9)+('Sch 8.x Bill Count'!X53*($B58+50)/100*$K$11)-(0.64*5*'Sch 8.x Bill Count'!X53)</f>
        <v>0</v>
      </c>
      <c r="J58" s="13">
        <f>(+'Sch 8.x Bill Count'!Y53*'S6.2b PRevenue (1 in) '!$K$9)+('Sch 8.x Bill Count'!Y53*($B58+50)/100*$K$11)-(0.64*5*'Sch 8.x Bill Count'!Y53)</f>
        <v>0</v>
      </c>
      <c r="K58" s="13">
        <f>(+'Sch 8.x Bill Count'!Z53*'S6.2b PRevenue (1 in) '!$K$9)+('Sch 8.x Bill Count'!Z53*($B58+50)/100*$K$11)-(0.64*5*'Sch 8.x Bill Count'!Z53)</f>
        <v>0</v>
      </c>
      <c r="L58" s="13">
        <f>(+'Sch 8.x Bill Count'!AA53*'S6.2b PRevenue (1 in) '!$K$9)+('Sch 8.x Bill Count'!AA53*($B58+50)/100*$K$11)-(0.64*5*'Sch 8.x Bill Count'!AA53)</f>
        <v>0</v>
      </c>
      <c r="M58" s="13">
        <f>(+'Sch 8.x Bill Count'!AB53*'S6.2b PRevenue (1 in) '!$K$9)+('Sch 8.x Bill Count'!AB53*($B58+50)/100*$K$11)-(0.64*5*'Sch 8.x Bill Count'!AB53)</f>
        <v>0</v>
      </c>
      <c r="N58" s="13">
        <f>(+'Sch 8.x Bill Count'!AC53*'S6.2b PRevenue (1 in) '!$K$9)+('Sch 8.x Bill Count'!AC53*($B58+50)/100*$K$11)-(0.64*5*'Sch 8.x Bill Count'!AC53)</f>
        <v>0</v>
      </c>
      <c r="O58" s="42"/>
      <c r="P58" s="42"/>
      <c r="Q58" s="42"/>
    </row>
    <row r="59" spans="1:17" x14ac:dyDescent="0.25">
      <c r="A59" s="42"/>
      <c r="B59">
        <f t="shared" si="1"/>
        <v>4300</v>
      </c>
      <c r="C59" s="13">
        <f>(+'Sch 8.x Bill Count'!R54*'S6.2b PRevenue (1 in) '!$K$9)+('Sch 8.x Bill Count'!R54*($B59+50)/100*$K$11)-(0.64*5*'Sch 8.x Bill Count'!R54)</f>
        <v>0</v>
      </c>
      <c r="D59" s="13">
        <f>(+'Sch 8.x Bill Count'!S54*'S6.2b PRevenue (1 in) '!$K$9)+('Sch 8.x Bill Count'!S54*($B59+50)/100*$K$11)-(0.64*5*'Sch 8.x Bill Count'!S54)</f>
        <v>0</v>
      </c>
      <c r="E59" s="13">
        <f>(+'Sch 8.x Bill Count'!T54*'S6.2b PRevenue (1 in) '!$K$9)+('Sch 8.x Bill Count'!T54*($B59+50)/100*$K$11)-(0.64*5*'Sch 8.x Bill Count'!T54)</f>
        <v>0</v>
      </c>
      <c r="F59" s="13">
        <f>(+'Sch 8.x Bill Count'!U54*'S6.2b PRevenue (1 in) '!$K$9)+('Sch 8.x Bill Count'!U54*($B59+50)/100*$K$11)-(0.64*5*'Sch 8.x Bill Count'!U54)</f>
        <v>0</v>
      </c>
      <c r="G59" s="13">
        <f>(+'Sch 8.x Bill Count'!V54*'S6.2b PRevenue (1 in) '!$K$9)+('Sch 8.x Bill Count'!V54*($B59+50)/100*$K$11)-(0.64*5*'Sch 8.x Bill Count'!V54)</f>
        <v>0</v>
      </c>
      <c r="H59" s="13">
        <f>(+'Sch 8.x Bill Count'!W54*'S6.2b PRevenue (1 in) '!$K$9)+('Sch 8.x Bill Count'!W54*($B59+50)/100*$K$11)-(0.64*5*'Sch 8.x Bill Count'!W54)</f>
        <v>0</v>
      </c>
      <c r="I59" s="13">
        <f>(+'Sch 8.x Bill Count'!X54*'S6.2b PRevenue (1 in) '!$K$9)+('Sch 8.x Bill Count'!X54*($B59+50)/100*$K$11)-(0.64*5*'Sch 8.x Bill Count'!X54)</f>
        <v>0</v>
      </c>
      <c r="J59" s="13">
        <f>(+'Sch 8.x Bill Count'!Y54*'S6.2b PRevenue (1 in) '!$K$9)+('Sch 8.x Bill Count'!Y54*($B59+50)/100*$K$11)-(0.64*5*'Sch 8.x Bill Count'!Y54)</f>
        <v>0</v>
      </c>
      <c r="K59" s="13">
        <f>(+'Sch 8.x Bill Count'!Z54*'S6.2b PRevenue (1 in) '!$K$9)+('Sch 8.x Bill Count'!Z54*($B59+50)/100*$K$11)-(0.64*5*'Sch 8.x Bill Count'!Z54)</f>
        <v>0</v>
      </c>
      <c r="L59" s="13">
        <f>(+'Sch 8.x Bill Count'!AA54*'S6.2b PRevenue (1 in) '!$K$9)+('Sch 8.x Bill Count'!AA54*($B59+50)/100*$K$11)-(0.64*5*'Sch 8.x Bill Count'!AA54)</f>
        <v>0</v>
      </c>
      <c r="M59" s="13">
        <f>(+'Sch 8.x Bill Count'!AB54*'S6.2b PRevenue (1 in) '!$K$9)+('Sch 8.x Bill Count'!AB54*($B59+50)/100*$K$11)-(0.64*5*'Sch 8.x Bill Count'!AB54)</f>
        <v>0</v>
      </c>
      <c r="N59" s="13">
        <f>(+'Sch 8.x Bill Count'!AC54*'S6.2b PRevenue (1 in) '!$K$9)+('Sch 8.x Bill Count'!AC54*($B59+50)/100*$K$11)-(0.64*5*'Sch 8.x Bill Count'!AC54)</f>
        <v>0</v>
      </c>
      <c r="O59" s="42"/>
      <c r="P59" s="42"/>
      <c r="Q59" s="42"/>
    </row>
    <row r="60" spans="1:17" x14ac:dyDescent="0.25">
      <c r="A60" s="42"/>
      <c r="B60">
        <f t="shared" si="1"/>
        <v>4400</v>
      </c>
      <c r="C60" s="13">
        <f>(+'Sch 8.x Bill Count'!R55*'S6.2b PRevenue (1 in) '!$K$9)+('Sch 8.x Bill Count'!R55*($B60+50)/100*$K$11)-(0.64*5*'Sch 8.x Bill Count'!R55)</f>
        <v>0</v>
      </c>
      <c r="D60" s="13">
        <f>(+'Sch 8.x Bill Count'!S55*'S6.2b PRevenue (1 in) '!$K$9)+('Sch 8.x Bill Count'!S55*($B60+50)/100*$K$11)-(0.64*5*'Sch 8.x Bill Count'!S55)</f>
        <v>0</v>
      </c>
      <c r="E60" s="13">
        <f>(+'Sch 8.x Bill Count'!T55*'S6.2b PRevenue (1 in) '!$K$9)+('Sch 8.x Bill Count'!T55*($B60+50)/100*$K$11)-(0.64*5*'Sch 8.x Bill Count'!T55)</f>
        <v>0</v>
      </c>
      <c r="F60" s="13">
        <f>(+'Sch 8.x Bill Count'!U55*'S6.2b PRevenue (1 in) '!$K$9)+('Sch 8.x Bill Count'!U55*($B60+50)/100*$K$11)-(0.64*5*'Sch 8.x Bill Count'!U55)</f>
        <v>0</v>
      </c>
      <c r="G60" s="13">
        <f>(+'Sch 8.x Bill Count'!V55*'S6.2b PRevenue (1 in) '!$K$9)+('Sch 8.x Bill Count'!V55*($B60+50)/100*$K$11)-(0.64*5*'Sch 8.x Bill Count'!V55)</f>
        <v>0</v>
      </c>
      <c r="H60" s="13">
        <f>(+'Sch 8.x Bill Count'!W55*'S6.2b PRevenue (1 in) '!$K$9)+('Sch 8.x Bill Count'!W55*($B60+50)/100*$K$11)-(0.64*5*'Sch 8.x Bill Count'!W55)</f>
        <v>0</v>
      </c>
      <c r="I60" s="13">
        <f>(+'Sch 8.x Bill Count'!X55*'S6.2b PRevenue (1 in) '!$K$9)+('Sch 8.x Bill Count'!X55*($B60+50)/100*$K$11)-(0.64*5*'Sch 8.x Bill Count'!X55)</f>
        <v>0</v>
      </c>
      <c r="J60" s="13">
        <f>(+'Sch 8.x Bill Count'!Y55*'S6.2b PRevenue (1 in) '!$K$9)+('Sch 8.x Bill Count'!Y55*($B60+50)/100*$K$11)-(0.64*5*'Sch 8.x Bill Count'!Y55)</f>
        <v>0</v>
      </c>
      <c r="K60" s="13">
        <f>(+'Sch 8.x Bill Count'!Z55*'S6.2b PRevenue (1 in) '!$K$9)+('Sch 8.x Bill Count'!Z55*($B60+50)/100*$K$11)-(0.64*5*'Sch 8.x Bill Count'!Z55)</f>
        <v>0</v>
      </c>
      <c r="L60" s="13">
        <f>(+'Sch 8.x Bill Count'!AA55*'S6.2b PRevenue (1 in) '!$K$9)+('Sch 8.x Bill Count'!AA55*($B60+50)/100*$K$11)-(0.64*5*'Sch 8.x Bill Count'!AA55)</f>
        <v>0</v>
      </c>
      <c r="M60" s="13">
        <f>(+'Sch 8.x Bill Count'!AB55*'S6.2b PRevenue (1 in) '!$K$9)+('Sch 8.x Bill Count'!AB55*($B60+50)/100*$K$11)-(0.64*5*'Sch 8.x Bill Count'!AB55)</f>
        <v>0</v>
      </c>
      <c r="N60" s="13">
        <f>(+'Sch 8.x Bill Count'!AC55*'S6.2b PRevenue (1 in) '!$K$9)+('Sch 8.x Bill Count'!AC55*($B60+50)/100*$K$11)-(0.64*5*'Sch 8.x Bill Count'!AC55)</f>
        <v>0</v>
      </c>
      <c r="O60" s="42"/>
      <c r="P60" s="42"/>
      <c r="Q60" s="42"/>
    </row>
    <row r="61" spans="1:17" x14ac:dyDescent="0.25">
      <c r="A61" s="42"/>
      <c r="B61">
        <f t="shared" si="1"/>
        <v>4500</v>
      </c>
      <c r="C61" s="13">
        <f>(+'Sch 8.x Bill Count'!R56*'S6.2b PRevenue (1 in) '!$K$9)+('Sch 8.x Bill Count'!R56*($B61+50)/100*$K$11)-(0.64*5*'Sch 8.x Bill Count'!R56)</f>
        <v>0</v>
      </c>
      <c r="D61" s="13">
        <f>(+'Sch 8.x Bill Count'!S56*'S6.2b PRevenue (1 in) '!$K$9)+('Sch 8.x Bill Count'!S56*($B61+50)/100*$K$11)-(0.64*5*'Sch 8.x Bill Count'!S56)</f>
        <v>0</v>
      </c>
      <c r="E61" s="13">
        <f>(+'Sch 8.x Bill Count'!T56*'S6.2b PRevenue (1 in) '!$K$9)+('Sch 8.x Bill Count'!T56*($B61+50)/100*$K$11)-(0.64*5*'Sch 8.x Bill Count'!T56)</f>
        <v>0</v>
      </c>
      <c r="F61" s="13">
        <f>(+'Sch 8.x Bill Count'!U56*'S6.2b PRevenue (1 in) '!$K$9)+('Sch 8.x Bill Count'!U56*($B61+50)/100*$K$11)-(0.64*5*'Sch 8.x Bill Count'!U56)</f>
        <v>0</v>
      </c>
      <c r="G61" s="13">
        <f>(+'Sch 8.x Bill Count'!V56*'S6.2b PRevenue (1 in) '!$K$9)+('Sch 8.x Bill Count'!V56*($B61+50)/100*$K$11)-(0.64*5*'Sch 8.x Bill Count'!V56)</f>
        <v>0</v>
      </c>
      <c r="H61" s="13">
        <f>(+'Sch 8.x Bill Count'!W56*'S6.2b PRevenue (1 in) '!$K$9)+('Sch 8.x Bill Count'!W56*($B61+50)/100*$K$11)-(0.64*5*'Sch 8.x Bill Count'!W56)</f>
        <v>0</v>
      </c>
      <c r="I61" s="13">
        <f>(+'Sch 8.x Bill Count'!X56*'S6.2b PRevenue (1 in) '!$K$9)+('Sch 8.x Bill Count'!X56*($B61+50)/100*$K$11)-(0.64*5*'Sch 8.x Bill Count'!X56)</f>
        <v>0</v>
      </c>
      <c r="J61" s="13">
        <f>(+'Sch 8.x Bill Count'!Y56*'S6.2b PRevenue (1 in) '!$K$9)+('Sch 8.x Bill Count'!Y56*($B61+50)/100*$K$11)-(0.64*5*'Sch 8.x Bill Count'!Y56)</f>
        <v>0</v>
      </c>
      <c r="K61" s="13">
        <f>(+'Sch 8.x Bill Count'!Z56*'S6.2b PRevenue (1 in) '!$K$9)+('Sch 8.x Bill Count'!Z56*($B61+50)/100*$K$11)-(0.64*5*'Sch 8.x Bill Count'!Z56)</f>
        <v>0</v>
      </c>
      <c r="L61" s="13">
        <f>(+'Sch 8.x Bill Count'!AA56*'S6.2b PRevenue (1 in) '!$K$9)+('Sch 8.x Bill Count'!AA56*($B61+50)/100*$K$11)-(0.64*5*'Sch 8.x Bill Count'!AA56)</f>
        <v>0</v>
      </c>
      <c r="M61" s="13">
        <f>(+'Sch 8.x Bill Count'!AB56*'S6.2b PRevenue (1 in) '!$K$9)+('Sch 8.x Bill Count'!AB56*($B61+50)/100*$K$11)-(0.64*5*'Sch 8.x Bill Count'!AB56)</f>
        <v>0</v>
      </c>
      <c r="N61" s="13">
        <f>(+'Sch 8.x Bill Count'!AC56*'S6.2b PRevenue (1 in) '!$K$9)+('Sch 8.x Bill Count'!AC56*($B61+50)/100*$K$11)-(0.64*5*'Sch 8.x Bill Count'!AC56)</f>
        <v>0</v>
      </c>
      <c r="O61" s="42"/>
      <c r="P61" s="42"/>
      <c r="Q61" s="42"/>
    </row>
    <row r="62" spans="1:17" x14ac:dyDescent="0.25">
      <c r="A62" s="42"/>
      <c r="B62">
        <f t="shared" si="1"/>
        <v>4600</v>
      </c>
      <c r="C62" s="13">
        <f>(+'Sch 8.x Bill Count'!R57*'S6.2b PRevenue (1 in) '!$K$9)+('Sch 8.x Bill Count'!R57*($B62+50)/100*$K$11)-(0.64*5*'Sch 8.x Bill Count'!R57)</f>
        <v>0</v>
      </c>
      <c r="D62" s="13">
        <f>(+'Sch 8.x Bill Count'!S57*'S6.2b PRevenue (1 in) '!$K$9)+('Sch 8.x Bill Count'!S57*($B62+50)/100*$K$11)-(0.64*5*'Sch 8.x Bill Count'!S57)</f>
        <v>0</v>
      </c>
      <c r="E62" s="13">
        <f>(+'Sch 8.x Bill Count'!T57*'S6.2b PRevenue (1 in) '!$K$9)+('Sch 8.x Bill Count'!T57*($B62+50)/100*$K$11)-(0.64*5*'Sch 8.x Bill Count'!T57)</f>
        <v>0</v>
      </c>
      <c r="F62" s="13">
        <f>(+'Sch 8.x Bill Count'!U57*'S6.2b PRevenue (1 in) '!$K$9)+('Sch 8.x Bill Count'!U57*($B62+50)/100*$K$11)-(0.64*5*'Sch 8.x Bill Count'!U57)</f>
        <v>0</v>
      </c>
      <c r="G62" s="13">
        <f>(+'Sch 8.x Bill Count'!V57*'S6.2b PRevenue (1 in) '!$K$9)+('Sch 8.x Bill Count'!V57*($B62+50)/100*$K$11)-(0.64*5*'Sch 8.x Bill Count'!V57)</f>
        <v>0</v>
      </c>
      <c r="H62" s="13">
        <f>(+'Sch 8.x Bill Count'!W57*'S6.2b PRevenue (1 in) '!$K$9)+('Sch 8.x Bill Count'!W57*($B62+50)/100*$K$11)-(0.64*5*'Sch 8.x Bill Count'!W57)</f>
        <v>0</v>
      </c>
      <c r="I62" s="13">
        <f>(+'Sch 8.x Bill Count'!X57*'S6.2b PRevenue (1 in) '!$K$9)+('Sch 8.x Bill Count'!X57*($B62+50)/100*$K$11)-(0.64*5*'Sch 8.x Bill Count'!X57)</f>
        <v>0</v>
      </c>
      <c r="J62" s="13">
        <f>(+'Sch 8.x Bill Count'!Y57*'S6.2b PRevenue (1 in) '!$K$9)+('Sch 8.x Bill Count'!Y57*($B62+50)/100*$K$11)-(0.64*5*'Sch 8.x Bill Count'!Y57)</f>
        <v>0</v>
      </c>
      <c r="K62" s="13">
        <f>(+'Sch 8.x Bill Count'!Z57*'S6.2b PRevenue (1 in) '!$K$9)+('Sch 8.x Bill Count'!Z57*($B62+50)/100*$K$11)-(0.64*5*'Sch 8.x Bill Count'!Z57)</f>
        <v>0</v>
      </c>
      <c r="L62" s="13">
        <f>(+'Sch 8.x Bill Count'!AA57*'S6.2b PRevenue (1 in) '!$K$9)+('Sch 8.x Bill Count'!AA57*($B62+50)/100*$K$11)-(0.64*5*'Sch 8.x Bill Count'!AA57)</f>
        <v>0</v>
      </c>
      <c r="M62" s="13">
        <f>(+'Sch 8.x Bill Count'!AB57*'S6.2b PRevenue (1 in) '!$K$9)+('Sch 8.x Bill Count'!AB57*($B62+50)/100*$K$11)-(0.64*5*'Sch 8.x Bill Count'!AB57)</f>
        <v>0</v>
      </c>
      <c r="N62" s="13">
        <f>(+'Sch 8.x Bill Count'!AC57*'S6.2b PRevenue (1 in) '!$K$9)+('Sch 8.x Bill Count'!AC57*($B62+50)/100*$K$11)-(0.64*5*'Sch 8.x Bill Count'!AC57)</f>
        <v>0</v>
      </c>
      <c r="O62" s="42"/>
      <c r="P62" s="42"/>
      <c r="Q62" s="42"/>
    </row>
    <row r="63" spans="1:17" x14ac:dyDescent="0.25">
      <c r="A63" s="42"/>
      <c r="B63">
        <f t="shared" si="1"/>
        <v>4700</v>
      </c>
      <c r="C63" s="13">
        <f>(+'Sch 8.x Bill Count'!R58*'S6.2b PRevenue (1 in) '!$K$9)+('Sch 8.x Bill Count'!R58*($B63+50)/100*$K$11)-(0.64*5*'Sch 8.x Bill Count'!R58)</f>
        <v>0</v>
      </c>
      <c r="D63" s="13">
        <f>(+'Sch 8.x Bill Count'!S58*'S6.2b PRevenue (1 in) '!$K$9)+('Sch 8.x Bill Count'!S58*($B63+50)/100*$K$11)-(0.64*5*'Sch 8.x Bill Count'!S58)</f>
        <v>0</v>
      </c>
      <c r="E63" s="13">
        <f>(+'Sch 8.x Bill Count'!T58*'S6.2b PRevenue (1 in) '!$K$9)+('Sch 8.x Bill Count'!T58*($B63+50)/100*$K$11)-(0.64*5*'Sch 8.x Bill Count'!T58)</f>
        <v>0</v>
      </c>
      <c r="F63" s="13">
        <f>(+'Sch 8.x Bill Count'!U58*'S6.2b PRevenue (1 in) '!$K$9)+('Sch 8.x Bill Count'!U58*($B63+50)/100*$K$11)-(0.64*5*'Sch 8.x Bill Count'!U58)</f>
        <v>0</v>
      </c>
      <c r="G63" s="13">
        <f>(+'Sch 8.x Bill Count'!V58*'S6.2b PRevenue (1 in) '!$K$9)+('Sch 8.x Bill Count'!V58*($B63+50)/100*$K$11)-(0.64*5*'Sch 8.x Bill Count'!V58)</f>
        <v>0</v>
      </c>
      <c r="H63" s="13">
        <f>(+'Sch 8.x Bill Count'!W58*'S6.2b PRevenue (1 in) '!$K$9)+('Sch 8.x Bill Count'!W58*($B63+50)/100*$K$11)-(0.64*5*'Sch 8.x Bill Count'!W58)</f>
        <v>0</v>
      </c>
      <c r="I63" s="13">
        <f>(+'Sch 8.x Bill Count'!X58*'S6.2b PRevenue (1 in) '!$K$9)+('Sch 8.x Bill Count'!X58*($B63+50)/100*$K$11)-(0.64*5*'Sch 8.x Bill Count'!X58)</f>
        <v>0</v>
      </c>
      <c r="J63" s="13">
        <f>(+'Sch 8.x Bill Count'!Y58*'S6.2b PRevenue (1 in) '!$K$9)+('Sch 8.x Bill Count'!Y58*($B63+50)/100*$K$11)-(0.64*5*'Sch 8.x Bill Count'!Y58)</f>
        <v>0</v>
      </c>
      <c r="K63" s="13">
        <f>(+'Sch 8.x Bill Count'!Z58*'S6.2b PRevenue (1 in) '!$K$9)+('Sch 8.x Bill Count'!Z58*($B63+50)/100*$K$11)-(0.64*5*'Sch 8.x Bill Count'!Z58)</f>
        <v>0</v>
      </c>
      <c r="L63" s="13">
        <f>(+'Sch 8.x Bill Count'!AA58*'S6.2b PRevenue (1 in) '!$K$9)+('Sch 8.x Bill Count'!AA58*($B63+50)/100*$K$11)-(0.64*5*'Sch 8.x Bill Count'!AA58)</f>
        <v>0</v>
      </c>
      <c r="M63" s="13">
        <f>(+'Sch 8.x Bill Count'!AB58*'S6.2b PRevenue (1 in) '!$K$9)+('Sch 8.x Bill Count'!AB58*($B63+50)/100*$K$11)-(0.64*5*'Sch 8.x Bill Count'!AB58)</f>
        <v>0</v>
      </c>
      <c r="N63" s="13">
        <f>(+'Sch 8.x Bill Count'!AC58*'S6.2b PRevenue (1 in) '!$K$9)+('Sch 8.x Bill Count'!AC58*($B63+50)/100*$K$11)-(0.64*5*'Sch 8.x Bill Count'!AC58)</f>
        <v>0</v>
      </c>
      <c r="O63" s="42"/>
      <c r="P63" s="42"/>
      <c r="Q63" s="42"/>
    </row>
    <row r="64" spans="1:17" x14ac:dyDescent="0.25">
      <c r="A64" s="42"/>
      <c r="B64">
        <f t="shared" si="1"/>
        <v>4800</v>
      </c>
      <c r="C64" s="13">
        <f>(+'Sch 8.x Bill Count'!R59*'S6.2b PRevenue (1 in) '!$K$9)+('Sch 8.x Bill Count'!R59*($B64+50)/100*$K$11)-(0.64*5*'Sch 8.x Bill Count'!R59)</f>
        <v>0</v>
      </c>
      <c r="D64" s="13">
        <f>(+'Sch 8.x Bill Count'!S59*'S6.2b PRevenue (1 in) '!$K$9)+('Sch 8.x Bill Count'!S59*($B64+50)/100*$K$11)-(0.64*5*'Sch 8.x Bill Count'!S59)</f>
        <v>0</v>
      </c>
      <c r="E64" s="13">
        <f>(+'Sch 8.x Bill Count'!T59*'S6.2b PRevenue (1 in) '!$K$9)+('Sch 8.x Bill Count'!T59*($B64+50)/100*$K$11)-(0.64*5*'Sch 8.x Bill Count'!T59)</f>
        <v>0</v>
      </c>
      <c r="F64" s="13">
        <f>(+'Sch 8.x Bill Count'!U59*'S6.2b PRevenue (1 in) '!$K$9)+('Sch 8.x Bill Count'!U59*($B64+50)/100*$K$11)-(0.64*5*'Sch 8.x Bill Count'!U59)</f>
        <v>0</v>
      </c>
      <c r="G64" s="13">
        <f>(+'Sch 8.x Bill Count'!V59*'S6.2b PRevenue (1 in) '!$K$9)+('Sch 8.x Bill Count'!V59*($B64+50)/100*$K$11)-(0.64*5*'Sch 8.x Bill Count'!V59)</f>
        <v>0</v>
      </c>
      <c r="H64" s="13">
        <f>(+'Sch 8.x Bill Count'!W59*'S6.2b PRevenue (1 in) '!$K$9)+('Sch 8.x Bill Count'!W59*($B64+50)/100*$K$11)-(0.64*5*'Sch 8.x Bill Count'!W59)</f>
        <v>0</v>
      </c>
      <c r="I64" s="13">
        <f>(+'Sch 8.x Bill Count'!X59*'S6.2b PRevenue (1 in) '!$K$9)+('Sch 8.x Bill Count'!X59*($B64+50)/100*$K$11)-(0.64*5*'Sch 8.x Bill Count'!X59)</f>
        <v>0</v>
      </c>
      <c r="J64" s="13">
        <f>(+'Sch 8.x Bill Count'!Y59*'S6.2b PRevenue (1 in) '!$K$9)+('Sch 8.x Bill Count'!Y59*($B64+50)/100*$K$11)-(0.64*5*'Sch 8.x Bill Count'!Y59)</f>
        <v>0</v>
      </c>
      <c r="K64" s="13">
        <f>(+'Sch 8.x Bill Count'!Z59*'S6.2b PRevenue (1 in) '!$K$9)+('Sch 8.x Bill Count'!Z59*($B64+50)/100*$K$11)-(0.64*5*'Sch 8.x Bill Count'!Z59)</f>
        <v>0</v>
      </c>
      <c r="L64" s="13">
        <f>(+'Sch 8.x Bill Count'!AA59*'S6.2b PRevenue (1 in) '!$K$9)+('Sch 8.x Bill Count'!AA59*($B64+50)/100*$K$11)-(0.64*5*'Sch 8.x Bill Count'!AA59)</f>
        <v>0</v>
      </c>
      <c r="M64" s="13">
        <f>(+'Sch 8.x Bill Count'!AB59*'S6.2b PRevenue (1 in) '!$K$9)+('Sch 8.x Bill Count'!AB59*($B64+50)/100*$K$11)-(0.64*5*'Sch 8.x Bill Count'!AB59)</f>
        <v>0</v>
      </c>
      <c r="N64" s="13">
        <f>(+'Sch 8.x Bill Count'!AC59*'S6.2b PRevenue (1 in) '!$K$9)+('Sch 8.x Bill Count'!AC59*($B64+50)/100*$K$11)-(0.64*5*'Sch 8.x Bill Count'!AC59)</f>
        <v>0</v>
      </c>
      <c r="O64" s="42"/>
      <c r="P64" s="42"/>
      <c r="Q64" s="42"/>
    </row>
    <row r="65" spans="1:17" x14ac:dyDescent="0.25">
      <c r="A65" s="42"/>
      <c r="B65">
        <f t="shared" si="1"/>
        <v>4900</v>
      </c>
      <c r="C65" s="13">
        <f>(+'Sch 8.x Bill Count'!R60*'S6.2b PRevenue (1 in) '!$K$9)+('Sch 8.x Bill Count'!R60*($B65+50)/100*$K$11)-(0.64*5*'Sch 8.x Bill Count'!R60)</f>
        <v>0</v>
      </c>
      <c r="D65" s="13">
        <f>(+'Sch 8.x Bill Count'!S60*'S6.2b PRevenue (1 in) '!$K$9)+('Sch 8.x Bill Count'!S60*($B65+50)/100*$K$11)-(0.64*5*'Sch 8.x Bill Count'!S60)</f>
        <v>0</v>
      </c>
      <c r="E65" s="13">
        <f>(+'Sch 8.x Bill Count'!T60*'S6.2b PRevenue (1 in) '!$K$9)+('Sch 8.x Bill Count'!T60*($B65+50)/100*$K$11)-(0.64*5*'Sch 8.x Bill Count'!T60)</f>
        <v>0</v>
      </c>
      <c r="F65" s="13">
        <f>(+'Sch 8.x Bill Count'!U60*'S6.2b PRevenue (1 in) '!$K$9)+('Sch 8.x Bill Count'!U60*($B65+50)/100*$K$11)-(0.64*5*'Sch 8.x Bill Count'!U60)</f>
        <v>0</v>
      </c>
      <c r="G65" s="13">
        <f>(+'Sch 8.x Bill Count'!V60*'S6.2b PRevenue (1 in) '!$K$9)+('Sch 8.x Bill Count'!V60*($B65+50)/100*$K$11)-(0.64*5*'Sch 8.x Bill Count'!V60)</f>
        <v>0</v>
      </c>
      <c r="H65" s="13">
        <f>(+'Sch 8.x Bill Count'!W60*'S6.2b PRevenue (1 in) '!$K$9)+('Sch 8.x Bill Count'!W60*($B65+50)/100*$K$11)-(0.64*5*'Sch 8.x Bill Count'!W60)</f>
        <v>0</v>
      </c>
      <c r="I65" s="13">
        <f>(+'Sch 8.x Bill Count'!X60*'S6.2b PRevenue (1 in) '!$K$9)+('Sch 8.x Bill Count'!X60*($B65+50)/100*$K$11)-(0.64*5*'Sch 8.x Bill Count'!X60)</f>
        <v>0</v>
      </c>
      <c r="J65" s="13">
        <f>(+'Sch 8.x Bill Count'!Y60*'S6.2b PRevenue (1 in) '!$K$9)+('Sch 8.x Bill Count'!Y60*($B65+50)/100*$K$11)-(0.64*5*'Sch 8.x Bill Count'!Y60)</f>
        <v>0</v>
      </c>
      <c r="K65" s="13">
        <f>(+'Sch 8.x Bill Count'!Z60*'S6.2b PRevenue (1 in) '!$K$9)+('Sch 8.x Bill Count'!Z60*($B65+50)/100*$K$11)-(0.64*5*'Sch 8.x Bill Count'!Z60)</f>
        <v>0</v>
      </c>
      <c r="L65" s="13">
        <f>(+'Sch 8.x Bill Count'!AA60*'S6.2b PRevenue (1 in) '!$K$9)+('Sch 8.x Bill Count'!AA60*($B65+50)/100*$K$11)-(0.64*5*'Sch 8.x Bill Count'!AA60)</f>
        <v>0</v>
      </c>
      <c r="M65" s="13">
        <f>(+'Sch 8.x Bill Count'!AB60*'S6.2b PRevenue (1 in) '!$K$9)+('Sch 8.x Bill Count'!AB60*($B65+50)/100*$K$11)-(0.64*5*'Sch 8.x Bill Count'!AB60)</f>
        <v>0</v>
      </c>
      <c r="N65" s="13">
        <f>(+'Sch 8.x Bill Count'!AC60*'S6.2b PRevenue (1 in) '!$K$9)+('Sch 8.x Bill Count'!AC60*($B65+50)/100*$K$11)-(0.64*5*'Sch 8.x Bill Count'!AC60)</f>
        <v>0</v>
      </c>
      <c r="O65" s="42"/>
      <c r="P65" s="42"/>
      <c r="Q65" s="42"/>
    </row>
    <row r="66" spans="1:17" x14ac:dyDescent="0.25">
      <c r="A66" s="42"/>
      <c r="B66">
        <f t="shared" si="1"/>
        <v>5000</v>
      </c>
      <c r="C66" s="13">
        <f>(+'Sch 8.x Bill Count'!R61*'S6.2b PRevenue (1 in) '!$K$9)+('Sch 8.x Bill Count'!R61*($B66+50)/100*$K$11)-(0.64*5*'Sch 8.x Bill Count'!R61)</f>
        <v>0</v>
      </c>
      <c r="D66" s="13">
        <f>(+'Sch 8.x Bill Count'!S61*'S6.2b PRevenue (1 in) '!$K$9)+('Sch 8.x Bill Count'!S61*($B66+50)/100*$K$11)-(0.64*5*'Sch 8.x Bill Count'!S61)</f>
        <v>0</v>
      </c>
      <c r="E66" s="13">
        <f>(+'Sch 8.x Bill Count'!T61*'S6.2b PRevenue (1 in) '!$K$9)+('Sch 8.x Bill Count'!T61*($B66+50)/100*$K$11)-(0.64*5*'Sch 8.x Bill Count'!T61)</f>
        <v>0</v>
      </c>
      <c r="F66" s="13">
        <f>(+'Sch 8.x Bill Count'!U61*'S6.2b PRevenue (1 in) '!$K$9)+('Sch 8.x Bill Count'!U61*($B66+50)/100*$K$11)-(0.64*5*'Sch 8.x Bill Count'!U61)</f>
        <v>0</v>
      </c>
      <c r="G66" s="13">
        <f>(+'Sch 8.x Bill Count'!V61*'S6.2b PRevenue (1 in) '!$K$9)+('Sch 8.x Bill Count'!V61*($B66+50)/100*$K$11)-(0.64*5*'Sch 8.x Bill Count'!V61)</f>
        <v>0</v>
      </c>
      <c r="H66" s="13">
        <f>(+'Sch 8.x Bill Count'!W61*'S6.2b PRevenue (1 in) '!$K$9)+('Sch 8.x Bill Count'!W61*($B66+50)/100*$K$11)-(0.64*5*'Sch 8.x Bill Count'!W61)</f>
        <v>0</v>
      </c>
      <c r="I66" s="13">
        <f>(+'Sch 8.x Bill Count'!X61*'S6.2b PRevenue (1 in) '!$K$9)+('Sch 8.x Bill Count'!X61*($B66+50)/100*$K$11)-(0.64*5*'Sch 8.x Bill Count'!X61)</f>
        <v>0</v>
      </c>
      <c r="J66" s="13">
        <f>(+'Sch 8.x Bill Count'!Y61*'S6.2b PRevenue (1 in) '!$K$9)+('Sch 8.x Bill Count'!Y61*($B66+50)/100*$K$11)-(0.64*5*'Sch 8.x Bill Count'!Y61)</f>
        <v>0</v>
      </c>
      <c r="K66" s="13">
        <f>(+'Sch 8.x Bill Count'!Z61*'S6.2b PRevenue (1 in) '!$K$9)+('Sch 8.x Bill Count'!Z61*($B66+50)/100*$K$11)-(0.64*5*'Sch 8.x Bill Count'!Z61)</f>
        <v>0</v>
      </c>
      <c r="L66" s="13">
        <f>(+'Sch 8.x Bill Count'!AA61*'S6.2b PRevenue (1 in) '!$K$9)+('Sch 8.x Bill Count'!AA61*($B66+50)/100*$K$11)-(0.64*5*'Sch 8.x Bill Count'!AA61)</f>
        <v>0</v>
      </c>
      <c r="M66" s="13">
        <f>(+'Sch 8.x Bill Count'!AB61*'S6.2b PRevenue (1 in) '!$K$9)+('Sch 8.x Bill Count'!AB61*($B66+50)/100*$K$11)-(0.64*5*'Sch 8.x Bill Count'!AB61)</f>
        <v>0</v>
      </c>
      <c r="N66" s="13">
        <f>(+'Sch 8.x Bill Count'!AC61*'S6.2b PRevenue (1 in) '!$K$9)+('Sch 8.x Bill Count'!AC61*($B66+50)/100*$K$11)-(0.64*5*'Sch 8.x Bill Count'!AC61)</f>
        <v>0</v>
      </c>
      <c r="O66" s="42"/>
      <c r="P66" s="42"/>
      <c r="Q66" s="42"/>
    </row>
    <row r="67" spans="1:17" x14ac:dyDescent="0.25">
      <c r="A67" s="42"/>
      <c r="B67">
        <f t="shared" si="1"/>
        <v>5100</v>
      </c>
      <c r="C67" s="13">
        <f>(+'Sch 8.x Bill Count'!R62*'S6.2b PRevenue (1 in) '!$K$9)+('Sch 8.x Bill Count'!R62*($B67+50)/100*$K$11)-(0.64*5*'Sch 8.x Bill Count'!R62)</f>
        <v>0</v>
      </c>
      <c r="D67" s="13">
        <f>(+'Sch 8.x Bill Count'!S62*'S6.2b PRevenue (1 in) '!$K$9)+('Sch 8.x Bill Count'!S62*($B67+50)/100*$K$11)-(0.64*5*'Sch 8.x Bill Count'!S62)</f>
        <v>0</v>
      </c>
      <c r="E67" s="13">
        <f>(+'Sch 8.x Bill Count'!T62*'S6.2b PRevenue (1 in) '!$K$9)+('Sch 8.x Bill Count'!T62*($B67+50)/100*$K$11)-(0.64*5*'Sch 8.x Bill Count'!T62)</f>
        <v>0</v>
      </c>
      <c r="F67" s="13">
        <f>(+'Sch 8.x Bill Count'!U62*'S6.2b PRevenue (1 in) '!$K$9)+('Sch 8.x Bill Count'!U62*($B67+50)/100*$K$11)-(0.64*5*'Sch 8.x Bill Count'!U62)</f>
        <v>0</v>
      </c>
      <c r="G67" s="13">
        <f>(+'Sch 8.x Bill Count'!V62*'S6.2b PRevenue (1 in) '!$K$9)+('Sch 8.x Bill Count'!V62*($B67+50)/100*$K$11)-(0.64*5*'Sch 8.x Bill Count'!V62)</f>
        <v>0</v>
      </c>
      <c r="H67" s="13">
        <f>(+'Sch 8.x Bill Count'!W62*'S6.2b PRevenue (1 in) '!$K$9)+('Sch 8.x Bill Count'!W62*($B67+50)/100*$K$11)-(0.64*5*'Sch 8.x Bill Count'!W62)</f>
        <v>0</v>
      </c>
      <c r="I67" s="13">
        <f>(+'Sch 8.x Bill Count'!X62*'S6.2b PRevenue (1 in) '!$K$9)+('Sch 8.x Bill Count'!X62*($B67+50)/100*$K$11)-(0.64*5*'Sch 8.x Bill Count'!X62)</f>
        <v>0</v>
      </c>
      <c r="J67" s="13">
        <f>(+'Sch 8.x Bill Count'!Y62*'S6.2b PRevenue (1 in) '!$K$9)+('Sch 8.x Bill Count'!Y62*($B67+50)/100*$K$11)-(0.64*5*'Sch 8.x Bill Count'!Y62)</f>
        <v>0</v>
      </c>
      <c r="K67" s="13">
        <f>(+'Sch 8.x Bill Count'!Z62*'S6.2b PRevenue (1 in) '!$K$9)+('Sch 8.x Bill Count'!Z62*($B67+50)/100*$K$11)-(0.64*5*'Sch 8.x Bill Count'!Z62)</f>
        <v>0</v>
      </c>
      <c r="L67" s="13">
        <f>(+'Sch 8.x Bill Count'!AA62*'S6.2b PRevenue (1 in) '!$K$9)+('Sch 8.x Bill Count'!AA62*($B67+50)/100*$K$11)-(0.64*5*'Sch 8.x Bill Count'!AA62)</f>
        <v>0</v>
      </c>
      <c r="M67" s="13">
        <f>(+'Sch 8.x Bill Count'!AB62*'S6.2b PRevenue (1 in) '!$K$9)+('Sch 8.x Bill Count'!AB62*($B67+50)/100*$K$11)-(0.64*5*'Sch 8.x Bill Count'!AB62)</f>
        <v>0</v>
      </c>
      <c r="N67" s="13">
        <f>(+'Sch 8.x Bill Count'!AC62*'S6.2b PRevenue (1 in) '!$K$9)+('Sch 8.x Bill Count'!AC62*($B67+50)/100*$K$11)-(0.64*5*'Sch 8.x Bill Count'!AC62)</f>
        <v>0</v>
      </c>
      <c r="O67" s="42"/>
      <c r="P67" s="42"/>
      <c r="Q67" s="42"/>
    </row>
    <row r="68" spans="1:17" x14ac:dyDescent="0.25">
      <c r="A68" s="42"/>
      <c r="B68">
        <f t="shared" si="1"/>
        <v>5200</v>
      </c>
      <c r="C68" s="13">
        <f>(+'Sch 8.x Bill Count'!R63*'S6.2b PRevenue (1 in) '!$K$9)+('Sch 8.x Bill Count'!R63*($B68+50)/100*$K$11)-(0.64*5*'Sch 8.x Bill Count'!R63)</f>
        <v>0</v>
      </c>
      <c r="D68" s="13">
        <f>(+'Sch 8.x Bill Count'!S63*'S6.2b PRevenue (1 in) '!$K$9)+('Sch 8.x Bill Count'!S63*($B68+50)/100*$K$11)-(0.64*5*'Sch 8.x Bill Count'!S63)</f>
        <v>0</v>
      </c>
      <c r="E68" s="13">
        <f>(+'Sch 8.x Bill Count'!T63*'S6.2b PRevenue (1 in) '!$K$9)+('Sch 8.x Bill Count'!T63*($B68+50)/100*$K$11)-(0.64*5*'Sch 8.x Bill Count'!T63)</f>
        <v>0</v>
      </c>
      <c r="F68" s="13">
        <f>(+'Sch 8.x Bill Count'!U63*'S6.2b PRevenue (1 in) '!$K$9)+('Sch 8.x Bill Count'!U63*($B68+50)/100*$K$11)-(0.64*5*'Sch 8.x Bill Count'!U63)</f>
        <v>0</v>
      </c>
      <c r="G68" s="13">
        <f>(+'Sch 8.x Bill Count'!V63*'S6.2b PRevenue (1 in) '!$K$9)+('Sch 8.x Bill Count'!V63*($B68+50)/100*$K$11)-(0.64*5*'Sch 8.x Bill Count'!V63)</f>
        <v>0</v>
      </c>
      <c r="H68" s="13">
        <f>(+'Sch 8.x Bill Count'!W63*'S6.2b PRevenue (1 in) '!$K$9)+('Sch 8.x Bill Count'!W63*($B68+50)/100*$K$11)-(0.64*5*'Sch 8.x Bill Count'!W63)</f>
        <v>0</v>
      </c>
      <c r="I68" s="13">
        <f>(+'Sch 8.x Bill Count'!X63*'S6.2b PRevenue (1 in) '!$K$9)+('Sch 8.x Bill Count'!X63*($B68+50)/100*$K$11)-(0.64*5*'Sch 8.x Bill Count'!X63)</f>
        <v>0</v>
      </c>
      <c r="J68" s="13">
        <f>(+'Sch 8.x Bill Count'!Y63*'S6.2b PRevenue (1 in) '!$K$9)+('Sch 8.x Bill Count'!Y63*($B68+50)/100*$K$11)-(0.64*5*'Sch 8.x Bill Count'!Y63)</f>
        <v>0</v>
      </c>
      <c r="K68" s="13">
        <f>(+'Sch 8.x Bill Count'!Z63*'S6.2b PRevenue (1 in) '!$K$9)+('Sch 8.x Bill Count'!Z63*($B68+50)/100*$K$11)-(0.64*5*'Sch 8.x Bill Count'!Z63)</f>
        <v>0</v>
      </c>
      <c r="L68" s="13">
        <f>(+'Sch 8.x Bill Count'!AA63*'S6.2b PRevenue (1 in) '!$K$9)+('Sch 8.x Bill Count'!AA63*($B68+50)/100*$K$11)-(0.64*5*'Sch 8.x Bill Count'!AA63)</f>
        <v>0</v>
      </c>
      <c r="M68" s="13">
        <f>(+'Sch 8.x Bill Count'!AB63*'S6.2b PRevenue (1 in) '!$K$9)+('Sch 8.x Bill Count'!AB63*($B68+50)/100*$K$11)-(0.64*5*'Sch 8.x Bill Count'!AB63)</f>
        <v>0</v>
      </c>
      <c r="N68" s="13">
        <f>(+'Sch 8.x Bill Count'!AC63*'S6.2b PRevenue (1 in) '!$K$9)+('Sch 8.x Bill Count'!AC63*($B68+50)/100*$K$11)-(0.64*5*'Sch 8.x Bill Count'!AC63)</f>
        <v>0</v>
      </c>
      <c r="O68" s="42"/>
      <c r="P68" s="42"/>
      <c r="Q68" s="42"/>
    </row>
    <row r="69" spans="1:17" x14ac:dyDescent="0.25">
      <c r="A69" s="42"/>
      <c r="B69">
        <f t="shared" si="1"/>
        <v>5300</v>
      </c>
      <c r="C69" s="13">
        <f>(+'Sch 8.x Bill Count'!R64*'S6.2b PRevenue (1 in) '!$K$9)+('Sch 8.x Bill Count'!R64*($B69+50)/100*$K$11)-(0.64*5*'Sch 8.x Bill Count'!R64)</f>
        <v>0</v>
      </c>
      <c r="D69" s="13">
        <f>(+'Sch 8.x Bill Count'!S64*'S6.2b PRevenue (1 in) '!$K$9)+('Sch 8.x Bill Count'!S64*($B69+50)/100*$K$11)-(0.64*5*'Sch 8.x Bill Count'!S64)</f>
        <v>0</v>
      </c>
      <c r="E69" s="13">
        <f>(+'Sch 8.x Bill Count'!T64*'S6.2b PRevenue (1 in) '!$K$9)+('Sch 8.x Bill Count'!T64*($B69+50)/100*$K$11)-(0.64*5*'Sch 8.x Bill Count'!T64)</f>
        <v>0</v>
      </c>
      <c r="F69" s="13">
        <f>(+'Sch 8.x Bill Count'!U64*'S6.2b PRevenue (1 in) '!$K$9)+('Sch 8.x Bill Count'!U64*($B69+50)/100*$K$11)-(0.64*5*'Sch 8.x Bill Count'!U64)</f>
        <v>0</v>
      </c>
      <c r="G69" s="13">
        <f>(+'Sch 8.x Bill Count'!V64*'S6.2b PRevenue (1 in) '!$K$9)+('Sch 8.x Bill Count'!V64*($B69+50)/100*$K$11)-(0.64*5*'Sch 8.x Bill Count'!V64)</f>
        <v>0</v>
      </c>
      <c r="H69" s="13">
        <f>(+'Sch 8.x Bill Count'!W64*'S6.2b PRevenue (1 in) '!$K$9)+('Sch 8.x Bill Count'!W64*($B69+50)/100*$K$11)-(0.64*5*'Sch 8.x Bill Count'!W64)</f>
        <v>0</v>
      </c>
      <c r="I69" s="13">
        <f>(+'Sch 8.x Bill Count'!X64*'S6.2b PRevenue (1 in) '!$K$9)+('Sch 8.x Bill Count'!X64*($B69+50)/100*$K$11)-(0.64*5*'Sch 8.x Bill Count'!X64)</f>
        <v>0</v>
      </c>
      <c r="J69" s="13">
        <f>(+'Sch 8.x Bill Count'!Y64*'S6.2b PRevenue (1 in) '!$K$9)+('Sch 8.x Bill Count'!Y64*($B69+50)/100*$K$11)-(0.64*5*'Sch 8.x Bill Count'!Y64)</f>
        <v>0</v>
      </c>
      <c r="K69" s="13">
        <f>(+'Sch 8.x Bill Count'!Z64*'S6.2b PRevenue (1 in) '!$K$9)+('Sch 8.x Bill Count'!Z64*($B69+50)/100*$K$11)-(0.64*5*'Sch 8.x Bill Count'!Z64)</f>
        <v>0</v>
      </c>
      <c r="L69" s="13">
        <f>(+'Sch 8.x Bill Count'!AA64*'S6.2b PRevenue (1 in) '!$K$9)+('Sch 8.x Bill Count'!AA64*($B69+50)/100*$K$11)-(0.64*5*'Sch 8.x Bill Count'!AA64)</f>
        <v>0</v>
      </c>
      <c r="M69" s="13">
        <f>(+'Sch 8.x Bill Count'!AB64*'S6.2b PRevenue (1 in) '!$K$9)+('Sch 8.x Bill Count'!AB64*($B69+50)/100*$K$11)-(0.64*5*'Sch 8.x Bill Count'!AB64)</f>
        <v>0</v>
      </c>
      <c r="N69" s="13">
        <f>(+'Sch 8.x Bill Count'!AC64*'S6.2b PRevenue (1 in) '!$K$9)+('Sch 8.x Bill Count'!AC64*($B69+50)/100*$K$11)-(0.64*5*'Sch 8.x Bill Count'!AC64)</f>
        <v>0</v>
      </c>
      <c r="O69" s="42"/>
      <c r="P69" s="42"/>
      <c r="Q69" s="42"/>
    </row>
    <row r="70" spans="1:17" x14ac:dyDescent="0.25">
      <c r="A70" s="42"/>
      <c r="B70">
        <f t="shared" si="1"/>
        <v>5400</v>
      </c>
      <c r="C70" s="13">
        <f>(+'Sch 8.x Bill Count'!R65*'S6.2b PRevenue (1 in) '!$K$9)+('Sch 8.x Bill Count'!R65*($B70+50)/100*$K$11)-(0.64*5*'Sch 8.x Bill Count'!R65)</f>
        <v>0</v>
      </c>
      <c r="D70" s="13">
        <f>(+'Sch 8.x Bill Count'!S65*'S6.2b PRevenue (1 in) '!$K$9)+('Sch 8.x Bill Count'!S65*($B70+50)/100*$K$11)-(0.64*5*'Sch 8.x Bill Count'!S65)</f>
        <v>0</v>
      </c>
      <c r="E70" s="13">
        <f>(+'Sch 8.x Bill Count'!T65*'S6.2b PRevenue (1 in) '!$K$9)+('Sch 8.x Bill Count'!T65*($B70+50)/100*$K$11)-(0.64*5*'Sch 8.x Bill Count'!T65)</f>
        <v>0</v>
      </c>
      <c r="F70" s="13">
        <f>(+'Sch 8.x Bill Count'!U65*'S6.2b PRevenue (1 in) '!$K$9)+('Sch 8.x Bill Count'!U65*($B70+50)/100*$K$11)-(0.64*5*'Sch 8.x Bill Count'!U65)</f>
        <v>0</v>
      </c>
      <c r="G70" s="13">
        <f>(+'Sch 8.x Bill Count'!V65*'S6.2b PRevenue (1 in) '!$K$9)+('Sch 8.x Bill Count'!V65*($B70+50)/100*$K$11)-(0.64*5*'Sch 8.x Bill Count'!V65)</f>
        <v>0</v>
      </c>
      <c r="H70" s="13">
        <f>(+'Sch 8.x Bill Count'!W65*'S6.2b PRevenue (1 in) '!$K$9)+('Sch 8.x Bill Count'!W65*($B70+50)/100*$K$11)-(0.64*5*'Sch 8.x Bill Count'!W65)</f>
        <v>0</v>
      </c>
      <c r="I70" s="13">
        <f>(+'Sch 8.x Bill Count'!X65*'S6.2b PRevenue (1 in) '!$K$9)+('Sch 8.x Bill Count'!X65*($B70+50)/100*$K$11)-(0.64*5*'Sch 8.x Bill Count'!X65)</f>
        <v>0</v>
      </c>
      <c r="J70" s="13">
        <f>(+'Sch 8.x Bill Count'!Y65*'S6.2b PRevenue (1 in) '!$K$9)+('Sch 8.x Bill Count'!Y65*($B70+50)/100*$K$11)-(0.64*5*'Sch 8.x Bill Count'!Y65)</f>
        <v>0</v>
      </c>
      <c r="K70" s="13">
        <f>(+'Sch 8.x Bill Count'!Z65*'S6.2b PRevenue (1 in) '!$K$9)+('Sch 8.x Bill Count'!Z65*($B70+50)/100*$K$11)-(0.64*5*'Sch 8.x Bill Count'!Z65)</f>
        <v>0</v>
      </c>
      <c r="L70" s="13">
        <f>(+'Sch 8.x Bill Count'!AA65*'S6.2b PRevenue (1 in) '!$K$9)+('Sch 8.x Bill Count'!AA65*($B70+50)/100*$K$11)-(0.64*5*'Sch 8.x Bill Count'!AA65)</f>
        <v>0</v>
      </c>
      <c r="M70" s="13">
        <f>(+'Sch 8.x Bill Count'!AB65*'S6.2b PRevenue (1 in) '!$K$9)+('Sch 8.x Bill Count'!AB65*($B70+50)/100*$K$11)-(0.64*5*'Sch 8.x Bill Count'!AB65)</f>
        <v>0</v>
      </c>
      <c r="N70" s="13">
        <f>(+'Sch 8.x Bill Count'!AC65*'S6.2b PRevenue (1 in) '!$K$9)+('Sch 8.x Bill Count'!AC65*($B70+50)/100*$K$11)-(0.64*5*'Sch 8.x Bill Count'!AC65)</f>
        <v>0</v>
      </c>
      <c r="O70" s="42"/>
      <c r="P70" s="42"/>
      <c r="Q70" s="42"/>
    </row>
    <row r="71" spans="1:17" x14ac:dyDescent="0.25">
      <c r="A71" s="42"/>
      <c r="B71">
        <f t="shared" si="1"/>
        <v>5500</v>
      </c>
      <c r="C71" s="13">
        <f>(+'Sch 8.x Bill Count'!R66*'S6.2b PRevenue (1 in) '!$K$9)+('Sch 8.x Bill Count'!R66*($B71+50)/100*$K$11)-(0.64*5*'Sch 8.x Bill Count'!R66)</f>
        <v>0</v>
      </c>
      <c r="D71" s="13">
        <f>(+'Sch 8.x Bill Count'!S66*'S6.2b PRevenue (1 in) '!$K$9)+('Sch 8.x Bill Count'!S66*($B71+50)/100*$K$11)-(0.64*5*'Sch 8.x Bill Count'!S66)</f>
        <v>0</v>
      </c>
      <c r="E71" s="13">
        <f>(+'Sch 8.x Bill Count'!T66*'S6.2b PRevenue (1 in) '!$K$9)+('Sch 8.x Bill Count'!T66*($B71+50)/100*$K$11)-(0.64*5*'Sch 8.x Bill Count'!T66)</f>
        <v>0</v>
      </c>
      <c r="F71" s="13">
        <f>(+'Sch 8.x Bill Count'!U66*'S6.2b PRevenue (1 in) '!$K$9)+('Sch 8.x Bill Count'!U66*($B71+50)/100*$K$11)-(0.64*5*'Sch 8.x Bill Count'!U66)</f>
        <v>0</v>
      </c>
      <c r="G71" s="13">
        <f>(+'Sch 8.x Bill Count'!V66*'S6.2b PRevenue (1 in) '!$K$9)+('Sch 8.x Bill Count'!V66*($B71+50)/100*$K$11)-(0.64*5*'Sch 8.x Bill Count'!V66)</f>
        <v>0</v>
      </c>
      <c r="H71" s="13">
        <f>(+'Sch 8.x Bill Count'!W66*'S6.2b PRevenue (1 in) '!$K$9)+('Sch 8.x Bill Count'!W66*($B71+50)/100*$K$11)-(0.64*5*'Sch 8.x Bill Count'!W66)</f>
        <v>0</v>
      </c>
      <c r="I71" s="13">
        <f>(+'Sch 8.x Bill Count'!X66*'S6.2b PRevenue (1 in) '!$K$9)+('Sch 8.x Bill Count'!X66*($B71+50)/100*$K$11)-(0.64*5*'Sch 8.x Bill Count'!X66)</f>
        <v>0</v>
      </c>
      <c r="J71" s="13">
        <f>(+'Sch 8.x Bill Count'!Y66*'S6.2b PRevenue (1 in) '!$K$9)+('Sch 8.x Bill Count'!Y66*($B71+50)/100*$K$11)-(0.64*5*'Sch 8.x Bill Count'!Y66)</f>
        <v>0</v>
      </c>
      <c r="K71" s="13">
        <f>(+'Sch 8.x Bill Count'!Z66*'S6.2b PRevenue (1 in) '!$K$9)+('Sch 8.x Bill Count'!Z66*($B71+50)/100*$K$11)-(0.64*5*'Sch 8.x Bill Count'!Z66)</f>
        <v>0</v>
      </c>
      <c r="L71" s="13">
        <f>(+'Sch 8.x Bill Count'!AA66*'S6.2b PRevenue (1 in) '!$K$9)+('Sch 8.x Bill Count'!AA66*($B71+50)/100*$K$11)-(0.64*5*'Sch 8.x Bill Count'!AA66)</f>
        <v>0</v>
      </c>
      <c r="M71" s="13">
        <f>(+'Sch 8.x Bill Count'!AB66*'S6.2b PRevenue (1 in) '!$K$9)+('Sch 8.x Bill Count'!AB66*($B71+50)/100*$K$11)-(0.64*5*'Sch 8.x Bill Count'!AB66)</f>
        <v>0</v>
      </c>
      <c r="N71" s="13">
        <f>(+'Sch 8.x Bill Count'!AC66*'S6.2b PRevenue (1 in) '!$K$9)+('Sch 8.x Bill Count'!AC66*($B71+50)/100*$K$11)-(0.64*5*'Sch 8.x Bill Count'!AC66)</f>
        <v>0</v>
      </c>
      <c r="O71" s="42"/>
      <c r="P71" s="42"/>
      <c r="Q71" s="42"/>
    </row>
    <row r="72" spans="1:17" x14ac:dyDescent="0.25">
      <c r="A72" s="42"/>
      <c r="B72">
        <f t="shared" si="1"/>
        <v>5600</v>
      </c>
      <c r="C72" s="13">
        <f>(+'Sch 8.x Bill Count'!R67*'S6.2b PRevenue (1 in) '!$K$9)+('Sch 8.x Bill Count'!R67*($B72+50)/100*$K$11)-(0.64*5*'Sch 8.x Bill Count'!R67)</f>
        <v>0</v>
      </c>
      <c r="D72" s="13">
        <f>(+'Sch 8.x Bill Count'!S67*'S6.2b PRevenue (1 in) '!$K$9)+('Sch 8.x Bill Count'!S67*($B72+50)/100*$K$11)-(0.64*5*'Sch 8.x Bill Count'!S67)</f>
        <v>0</v>
      </c>
      <c r="E72" s="13">
        <f>(+'Sch 8.x Bill Count'!T67*'S6.2b PRevenue (1 in) '!$K$9)+('Sch 8.x Bill Count'!T67*($B72+50)/100*$K$11)-(0.64*5*'Sch 8.x Bill Count'!T67)</f>
        <v>0</v>
      </c>
      <c r="F72" s="13">
        <f>(+'Sch 8.x Bill Count'!U67*'S6.2b PRevenue (1 in) '!$K$9)+('Sch 8.x Bill Count'!U67*($B72+50)/100*$K$11)-(0.64*5*'Sch 8.x Bill Count'!U67)</f>
        <v>0</v>
      </c>
      <c r="G72" s="13">
        <f>(+'Sch 8.x Bill Count'!V67*'S6.2b PRevenue (1 in) '!$K$9)+('Sch 8.x Bill Count'!V67*($B72+50)/100*$K$11)-(0.64*5*'Sch 8.x Bill Count'!V67)</f>
        <v>0</v>
      </c>
      <c r="H72" s="13">
        <f>(+'Sch 8.x Bill Count'!W67*'S6.2b PRevenue (1 in) '!$K$9)+('Sch 8.x Bill Count'!W67*($B72+50)/100*$K$11)-(0.64*5*'Sch 8.x Bill Count'!W67)</f>
        <v>0</v>
      </c>
      <c r="I72" s="13">
        <f>(+'Sch 8.x Bill Count'!X67*'S6.2b PRevenue (1 in) '!$K$9)+('Sch 8.x Bill Count'!X67*($B72+50)/100*$K$11)-(0.64*5*'Sch 8.x Bill Count'!X67)</f>
        <v>0</v>
      </c>
      <c r="J72" s="13">
        <f>(+'Sch 8.x Bill Count'!Y67*'S6.2b PRevenue (1 in) '!$K$9)+('Sch 8.x Bill Count'!Y67*($B72+50)/100*$K$11)-(0.64*5*'Sch 8.x Bill Count'!Y67)</f>
        <v>0</v>
      </c>
      <c r="K72" s="13">
        <f>(+'Sch 8.x Bill Count'!Z67*'S6.2b PRevenue (1 in) '!$K$9)+('Sch 8.x Bill Count'!Z67*($B72+50)/100*$K$11)-(0.64*5*'Sch 8.x Bill Count'!Z67)</f>
        <v>0</v>
      </c>
      <c r="L72" s="13">
        <f>(+'Sch 8.x Bill Count'!AA67*'S6.2b PRevenue (1 in) '!$K$9)+('Sch 8.x Bill Count'!AA67*($B72+50)/100*$K$11)-(0.64*5*'Sch 8.x Bill Count'!AA67)</f>
        <v>0</v>
      </c>
      <c r="M72" s="13">
        <f>(+'Sch 8.x Bill Count'!AB67*'S6.2b PRevenue (1 in) '!$K$9)+('Sch 8.x Bill Count'!AB67*($B72+50)/100*$K$11)-(0.64*5*'Sch 8.x Bill Count'!AB67)</f>
        <v>0</v>
      </c>
      <c r="N72" s="13">
        <f>(+'Sch 8.x Bill Count'!AC67*'S6.2b PRevenue (1 in) '!$K$9)+('Sch 8.x Bill Count'!AC67*($B72+50)/100*$K$11)-(0.64*5*'Sch 8.x Bill Count'!AC67)</f>
        <v>0</v>
      </c>
      <c r="O72" s="42"/>
      <c r="P72" s="42"/>
      <c r="Q72" s="42"/>
    </row>
    <row r="73" spans="1:17" x14ac:dyDescent="0.25">
      <c r="A73" s="42"/>
      <c r="B73">
        <f t="shared" si="1"/>
        <v>5700</v>
      </c>
      <c r="C73" s="13">
        <f>(+'Sch 8.x Bill Count'!R68*'S6.2b PRevenue (1 in) '!$K$9)+('Sch 8.x Bill Count'!R68*($B73+50)/100*$K$11)-(0.64*5*'Sch 8.x Bill Count'!R68)</f>
        <v>0</v>
      </c>
      <c r="D73" s="13">
        <f>(+'Sch 8.x Bill Count'!S68*'S6.2b PRevenue (1 in) '!$K$9)+('Sch 8.x Bill Count'!S68*($B73+50)/100*$K$11)-(0.64*5*'Sch 8.x Bill Count'!S68)</f>
        <v>0</v>
      </c>
      <c r="E73" s="13">
        <f>(+'Sch 8.x Bill Count'!T68*'S6.2b PRevenue (1 in) '!$K$9)+('Sch 8.x Bill Count'!T68*($B73+50)/100*$K$11)-(0.64*5*'Sch 8.x Bill Count'!T68)</f>
        <v>0</v>
      </c>
      <c r="F73" s="13">
        <f>(+'Sch 8.x Bill Count'!U68*'S6.2b PRevenue (1 in) '!$K$9)+('Sch 8.x Bill Count'!U68*($B73+50)/100*$K$11)-(0.64*5*'Sch 8.x Bill Count'!U68)</f>
        <v>0</v>
      </c>
      <c r="G73" s="13">
        <f>(+'Sch 8.x Bill Count'!V68*'S6.2b PRevenue (1 in) '!$K$9)+('Sch 8.x Bill Count'!V68*($B73+50)/100*$K$11)-(0.64*5*'Sch 8.x Bill Count'!V68)</f>
        <v>0</v>
      </c>
      <c r="H73" s="13">
        <f>(+'Sch 8.x Bill Count'!W68*'S6.2b PRevenue (1 in) '!$K$9)+('Sch 8.x Bill Count'!W68*($B73+50)/100*$K$11)-(0.64*5*'Sch 8.x Bill Count'!W68)</f>
        <v>0</v>
      </c>
      <c r="I73" s="13">
        <f>(+'Sch 8.x Bill Count'!X68*'S6.2b PRevenue (1 in) '!$K$9)+('Sch 8.x Bill Count'!X68*($B73+50)/100*$K$11)-(0.64*5*'Sch 8.x Bill Count'!X68)</f>
        <v>0</v>
      </c>
      <c r="J73" s="13">
        <f>(+'Sch 8.x Bill Count'!Y68*'S6.2b PRevenue (1 in) '!$K$9)+('Sch 8.x Bill Count'!Y68*($B73+50)/100*$K$11)-(0.64*5*'Sch 8.x Bill Count'!Y68)</f>
        <v>0</v>
      </c>
      <c r="K73" s="13">
        <f>(+'Sch 8.x Bill Count'!Z68*'S6.2b PRevenue (1 in) '!$K$9)+('Sch 8.x Bill Count'!Z68*($B73+50)/100*$K$11)-(0.64*5*'Sch 8.x Bill Count'!Z68)</f>
        <v>0</v>
      </c>
      <c r="L73" s="13">
        <f>(+'Sch 8.x Bill Count'!AA68*'S6.2b PRevenue (1 in) '!$K$9)+('Sch 8.x Bill Count'!AA68*($B73+50)/100*$K$11)-(0.64*5*'Sch 8.x Bill Count'!AA68)</f>
        <v>0</v>
      </c>
      <c r="M73" s="13">
        <f>(+'Sch 8.x Bill Count'!AB68*'S6.2b PRevenue (1 in) '!$K$9)+('Sch 8.x Bill Count'!AB68*($B73+50)/100*$K$11)-(0.64*5*'Sch 8.x Bill Count'!AB68)</f>
        <v>0</v>
      </c>
      <c r="N73" s="13">
        <f>(+'Sch 8.x Bill Count'!AC68*'S6.2b PRevenue (1 in) '!$K$9)+('Sch 8.x Bill Count'!AC68*($B73+50)/100*$K$11)-(0.64*5*'Sch 8.x Bill Count'!AC68)</f>
        <v>0</v>
      </c>
      <c r="O73" s="42"/>
      <c r="P73" s="42"/>
      <c r="Q73" s="42"/>
    </row>
    <row r="74" spans="1:17" x14ac:dyDescent="0.25">
      <c r="A74" s="42"/>
      <c r="B74">
        <f t="shared" si="1"/>
        <v>5800</v>
      </c>
      <c r="C74" s="13">
        <f>(+'Sch 8.x Bill Count'!R69*'S6.2b PRevenue (1 in) '!$K$9)+('Sch 8.x Bill Count'!R69*($B74+50)/100*$K$11)-(0.64*5*'Sch 8.x Bill Count'!R69)</f>
        <v>0</v>
      </c>
      <c r="D74" s="13">
        <f>(+'Sch 8.x Bill Count'!S69*'S6.2b PRevenue (1 in) '!$K$9)+('Sch 8.x Bill Count'!S69*($B74+50)/100*$K$11)-(0.64*5*'Sch 8.x Bill Count'!S69)</f>
        <v>0</v>
      </c>
      <c r="E74" s="13">
        <f>(+'Sch 8.x Bill Count'!T69*'S6.2b PRevenue (1 in) '!$K$9)+('Sch 8.x Bill Count'!T69*($B74+50)/100*$K$11)-(0.64*5*'Sch 8.x Bill Count'!T69)</f>
        <v>0</v>
      </c>
      <c r="F74" s="13">
        <f>(+'Sch 8.x Bill Count'!U69*'S6.2b PRevenue (1 in) '!$K$9)+('Sch 8.x Bill Count'!U69*($B74+50)/100*$K$11)-(0.64*5*'Sch 8.x Bill Count'!U69)</f>
        <v>0</v>
      </c>
      <c r="G74" s="13">
        <f>(+'Sch 8.x Bill Count'!V69*'S6.2b PRevenue (1 in) '!$K$9)+('Sch 8.x Bill Count'!V69*($B74+50)/100*$K$11)-(0.64*5*'Sch 8.x Bill Count'!V69)</f>
        <v>0</v>
      </c>
      <c r="H74" s="13">
        <f>(+'Sch 8.x Bill Count'!W69*'S6.2b PRevenue (1 in) '!$K$9)+('Sch 8.x Bill Count'!W69*($B74+50)/100*$K$11)-(0.64*5*'Sch 8.x Bill Count'!W69)</f>
        <v>0</v>
      </c>
      <c r="I74" s="13">
        <f>(+'Sch 8.x Bill Count'!X69*'S6.2b PRevenue (1 in) '!$K$9)+('Sch 8.x Bill Count'!X69*($B74+50)/100*$K$11)-(0.64*5*'Sch 8.x Bill Count'!X69)</f>
        <v>0</v>
      </c>
      <c r="J74" s="13">
        <f>(+'Sch 8.x Bill Count'!Y69*'S6.2b PRevenue (1 in) '!$K$9)+('Sch 8.x Bill Count'!Y69*($B74+50)/100*$K$11)-(0.64*5*'Sch 8.x Bill Count'!Y69)</f>
        <v>0</v>
      </c>
      <c r="K74" s="13">
        <f>(+'Sch 8.x Bill Count'!Z69*'S6.2b PRevenue (1 in) '!$K$9)+('Sch 8.x Bill Count'!Z69*($B74+50)/100*$K$11)-(0.64*5*'Sch 8.x Bill Count'!Z69)</f>
        <v>0</v>
      </c>
      <c r="L74" s="13">
        <f>(+'Sch 8.x Bill Count'!AA69*'S6.2b PRevenue (1 in) '!$K$9)+('Sch 8.x Bill Count'!AA69*($B74+50)/100*$K$11)-(0.64*5*'Sch 8.x Bill Count'!AA69)</f>
        <v>0</v>
      </c>
      <c r="M74" s="13">
        <f>(+'Sch 8.x Bill Count'!AB69*'S6.2b PRevenue (1 in) '!$K$9)+('Sch 8.x Bill Count'!AB69*($B74+50)/100*$K$11)-(0.64*5*'Sch 8.x Bill Count'!AB69)</f>
        <v>0</v>
      </c>
      <c r="N74" s="13">
        <f>(+'Sch 8.x Bill Count'!AC69*'S6.2b PRevenue (1 in) '!$K$9)+('Sch 8.x Bill Count'!AC69*($B74+50)/100*$K$11)-(0.64*5*'Sch 8.x Bill Count'!AC69)</f>
        <v>0</v>
      </c>
      <c r="O74" s="42"/>
      <c r="P74" s="42"/>
      <c r="Q74" s="42"/>
    </row>
    <row r="75" spans="1:17" x14ac:dyDescent="0.25">
      <c r="A75" s="42"/>
      <c r="B75">
        <f t="shared" si="1"/>
        <v>5900</v>
      </c>
      <c r="C75" s="13">
        <f>(+'Sch 8.x Bill Count'!R70*'S6.2b PRevenue (1 in) '!$K$9)+('Sch 8.x Bill Count'!R70*($B75+50)/100*$K$11)-(0.64*5*'Sch 8.x Bill Count'!R70)</f>
        <v>0</v>
      </c>
      <c r="D75" s="13">
        <f>(+'Sch 8.x Bill Count'!S70*'S6.2b PRevenue (1 in) '!$K$9)+('Sch 8.x Bill Count'!S70*($B75+50)/100*$K$11)-(0.64*5*'Sch 8.x Bill Count'!S70)</f>
        <v>0</v>
      </c>
      <c r="E75" s="13">
        <f>(+'Sch 8.x Bill Count'!T70*'S6.2b PRevenue (1 in) '!$K$9)+('Sch 8.x Bill Count'!T70*($B75+50)/100*$K$11)-(0.64*5*'Sch 8.x Bill Count'!T70)</f>
        <v>0</v>
      </c>
      <c r="F75" s="13">
        <f>(+'Sch 8.x Bill Count'!U70*'S6.2b PRevenue (1 in) '!$K$9)+('Sch 8.x Bill Count'!U70*($B75+50)/100*$K$11)-(0.64*5*'Sch 8.x Bill Count'!U70)</f>
        <v>0</v>
      </c>
      <c r="G75" s="13">
        <f>(+'Sch 8.x Bill Count'!V70*'S6.2b PRevenue (1 in) '!$K$9)+('Sch 8.x Bill Count'!V70*($B75+50)/100*$K$11)-(0.64*5*'Sch 8.x Bill Count'!V70)</f>
        <v>0</v>
      </c>
      <c r="H75" s="13">
        <f>(+'Sch 8.x Bill Count'!W70*'S6.2b PRevenue (1 in) '!$K$9)+('Sch 8.x Bill Count'!W70*($B75+50)/100*$K$11)-(0.64*5*'Sch 8.x Bill Count'!W70)</f>
        <v>0</v>
      </c>
      <c r="I75" s="13">
        <f>(+'Sch 8.x Bill Count'!X70*'S6.2b PRevenue (1 in) '!$K$9)+('Sch 8.x Bill Count'!X70*($B75+50)/100*$K$11)-(0.64*5*'Sch 8.x Bill Count'!X70)</f>
        <v>0</v>
      </c>
      <c r="J75" s="13">
        <f>(+'Sch 8.x Bill Count'!Y70*'S6.2b PRevenue (1 in) '!$K$9)+('Sch 8.x Bill Count'!Y70*($B75+50)/100*$K$11)-(0.64*5*'Sch 8.x Bill Count'!Y70)</f>
        <v>0</v>
      </c>
      <c r="K75" s="13">
        <f>(+'Sch 8.x Bill Count'!Z70*'S6.2b PRevenue (1 in) '!$K$9)+('Sch 8.x Bill Count'!Z70*($B75+50)/100*$K$11)-(0.64*5*'Sch 8.x Bill Count'!Z70)</f>
        <v>0</v>
      </c>
      <c r="L75" s="13">
        <f>(+'Sch 8.x Bill Count'!AA70*'S6.2b PRevenue (1 in) '!$K$9)+('Sch 8.x Bill Count'!AA70*($B75+50)/100*$K$11)-(0.64*5*'Sch 8.x Bill Count'!AA70)</f>
        <v>0</v>
      </c>
      <c r="M75" s="13">
        <f>(+'Sch 8.x Bill Count'!AB70*'S6.2b PRevenue (1 in) '!$K$9)+('Sch 8.x Bill Count'!AB70*($B75+50)/100*$K$11)-(0.64*5*'Sch 8.x Bill Count'!AB70)</f>
        <v>0</v>
      </c>
      <c r="N75" s="13">
        <f>(+'Sch 8.x Bill Count'!AC70*'S6.2b PRevenue (1 in) '!$K$9)+('Sch 8.x Bill Count'!AC70*($B75+50)/100*$K$11)-(0.64*5*'Sch 8.x Bill Count'!AC70)</f>
        <v>0</v>
      </c>
      <c r="O75" s="42"/>
      <c r="P75" s="42"/>
      <c r="Q75" s="42"/>
    </row>
    <row r="76" spans="1:17" x14ac:dyDescent="0.25">
      <c r="A76" s="42"/>
      <c r="B76">
        <f t="shared" si="1"/>
        <v>6000</v>
      </c>
      <c r="C76" s="13">
        <f>(+'Sch 8.x Bill Count'!R71*'S6.2b PRevenue (1 in) '!$K$9)+('Sch 8.x Bill Count'!R71*($B76+50)/100*$K$11)-(0.64*5*'Sch 8.x Bill Count'!R71)</f>
        <v>0</v>
      </c>
      <c r="D76" s="13">
        <f>(+'Sch 8.x Bill Count'!S71*'S6.2b PRevenue (1 in) '!$K$9)+('Sch 8.x Bill Count'!S71*($B76+50)/100*$K$11)-(0.64*5*'Sch 8.x Bill Count'!S71)</f>
        <v>0</v>
      </c>
      <c r="E76" s="13">
        <f>(+'Sch 8.x Bill Count'!T71*'S6.2b PRevenue (1 in) '!$K$9)+('Sch 8.x Bill Count'!T71*($B76+50)/100*$K$11)-(0.64*5*'Sch 8.x Bill Count'!T71)</f>
        <v>0</v>
      </c>
      <c r="F76" s="13">
        <f>(+'Sch 8.x Bill Count'!U71*'S6.2b PRevenue (1 in) '!$K$9)+('Sch 8.x Bill Count'!U71*($B76+50)/100*$K$11)-(0.64*5*'Sch 8.x Bill Count'!U71)</f>
        <v>0</v>
      </c>
      <c r="G76" s="13">
        <f>(+'Sch 8.x Bill Count'!V71*'S6.2b PRevenue (1 in) '!$K$9)+('Sch 8.x Bill Count'!V71*($B76+50)/100*$K$11)-(0.64*5*'Sch 8.x Bill Count'!V71)</f>
        <v>0</v>
      </c>
      <c r="H76" s="13">
        <f>(+'Sch 8.x Bill Count'!W71*'S6.2b PRevenue (1 in) '!$K$9)+('Sch 8.x Bill Count'!W71*($B76+50)/100*$K$11)-(0.64*5*'Sch 8.x Bill Count'!W71)</f>
        <v>0</v>
      </c>
      <c r="I76" s="13">
        <f>(+'Sch 8.x Bill Count'!X71*'S6.2b PRevenue (1 in) '!$K$9)+('Sch 8.x Bill Count'!X71*($B76+50)/100*$K$11)-(0.64*5*'Sch 8.x Bill Count'!X71)</f>
        <v>0</v>
      </c>
      <c r="J76" s="13">
        <f>(+'Sch 8.x Bill Count'!Y71*'S6.2b PRevenue (1 in) '!$K$9)+('Sch 8.x Bill Count'!Y71*($B76+50)/100*$K$11)-(0.64*5*'Sch 8.x Bill Count'!Y71)</f>
        <v>0</v>
      </c>
      <c r="K76" s="13">
        <f>(+'Sch 8.x Bill Count'!Z71*'S6.2b PRevenue (1 in) '!$K$9)+('Sch 8.x Bill Count'!Z71*($B76+50)/100*$K$11)-(0.64*5*'Sch 8.x Bill Count'!Z71)</f>
        <v>0</v>
      </c>
      <c r="L76" s="13">
        <f>(+'Sch 8.x Bill Count'!AA71*'S6.2b PRevenue (1 in) '!$K$9)+('Sch 8.x Bill Count'!AA71*($B76+50)/100*$K$11)-(0.64*5*'Sch 8.x Bill Count'!AA71)</f>
        <v>0</v>
      </c>
      <c r="M76" s="13">
        <f>(+'Sch 8.x Bill Count'!AB71*'S6.2b PRevenue (1 in) '!$K$9)+('Sch 8.x Bill Count'!AB71*($B76+50)/100*$K$11)-(0.64*5*'Sch 8.x Bill Count'!AB71)</f>
        <v>0</v>
      </c>
      <c r="N76" s="13">
        <f>(+'Sch 8.x Bill Count'!AC71*'S6.2b PRevenue (1 in) '!$K$9)+('Sch 8.x Bill Count'!AC71*($B76+50)/100*$K$11)-(0.64*5*'Sch 8.x Bill Count'!AC71)</f>
        <v>0</v>
      </c>
      <c r="O76" s="42"/>
      <c r="P76" s="42"/>
      <c r="Q76" s="42"/>
    </row>
    <row r="77" spans="1:17" x14ac:dyDescent="0.25">
      <c r="A77" s="42"/>
      <c r="B77">
        <f t="shared" si="1"/>
        <v>6100</v>
      </c>
      <c r="C77" s="13">
        <f>(+'Sch 8.x Bill Count'!R72*'S6.2b PRevenue (1 in) '!$K$9)+('Sch 8.x Bill Count'!R72*($B77+50)/100*$K$11)-(0.64*5*'Sch 8.x Bill Count'!R72)</f>
        <v>0</v>
      </c>
      <c r="D77" s="13">
        <f>(+'Sch 8.x Bill Count'!S72*'S6.2b PRevenue (1 in) '!$K$9)+('Sch 8.x Bill Count'!S72*($B77+50)/100*$K$11)-(0.64*5*'Sch 8.x Bill Count'!S72)</f>
        <v>0</v>
      </c>
      <c r="E77" s="13">
        <f>(+'Sch 8.x Bill Count'!T72*'S6.2b PRevenue (1 in) '!$K$9)+('Sch 8.x Bill Count'!T72*($B77+50)/100*$K$11)-(0.64*5*'Sch 8.x Bill Count'!T72)</f>
        <v>0</v>
      </c>
      <c r="F77" s="13">
        <f>(+'Sch 8.x Bill Count'!U72*'S6.2b PRevenue (1 in) '!$K$9)+('Sch 8.x Bill Count'!U72*($B77+50)/100*$K$11)-(0.64*5*'Sch 8.x Bill Count'!U72)</f>
        <v>0</v>
      </c>
      <c r="G77" s="13">
        <f>(+'Sch 8.x Bill Count'!V72*'S6.2b PRevenue (1 in) '!$K$9)+('Sch 8.x Bill Count'!V72*($B77+50)/100*$K$11)-(0.64*5*'Sch 8.x Bill Count'!V72)</f>
        <v>0</v>
      </c>
      <c r="H77" s="13">
        <f>(+'Sch 8.x Bill Count'!W72*'S6.2b PRevenue (1 in) '!$K$9)+('Sch 8.x Bill Count'!W72*($B77+50)/100*$K$11)-(0.64*5*'Sch 8.x Bill Count'!W72)</f>
        <v>0</v>
      </c>
      <c r="I77" s="13">
        <f>(+'Sch 8.x Bill Count'!X72*'S6.2b PRevenue (1 in) '!$K$9)+('Sch 8.x Bill Count'!X72*($B77+50)/100*$K$11)-(0.64*5*'Sch 8.x Bill Count'!X72)</f>
        <v>0</v>
      </c>
      <c r="J77" s="13">
        <f>(+'Sch 8.x Bill Count'!Y72*'S6.2b PRevenue (1 in) '!$K$9)+('Sch 8.x Bill Count'!Y72*($B77+50)/100*$K$11)-(0.64*5*'Sch 8.x Bill Count'!Y72)</f>
        <v>0</v>
      </c>
      <c r="K77" s="13">
        <f>(+'Sch 8.x Bill Count'!Z72*'S6.2b PRevenue (1 in) '!$K$9)+('Sch 8.x Bill Count'!Z72*($B77+50)/100*$K$11)-(0.64*5*'Sch 8.x Bill Count'!Z72)</f>
        <v>0</v>
      </c>
      <c r="L77" s="13">
        <f>(+'Sch 8.x Bill Count'!AA72*'S6.2b PRevenue (1 in) '!$K$9)+('Sch 8.x Bill Count'!AA72*($B77+50)/100*$K$11)-(0.64*5*'Sch 8.x Bill Count'!AA72)</f>
        <v>0</v>
      </c>
      <c r="M77" s="13">
        <f>(+'Sch 8.x Bill Count'!AB72*'S6.2b PRevenue (1 in) '!$K$9)+('Sch 8.x Bill Count'!AB72*($B77+50)/100*$K$11)-(0.64*5*'Sch 8.x Bill Count'!AB72)</f>
        <v>0</v>
      </c>
      <c r="N77" s="13">
        <f>(+'Sch 8.x Bill Count'!AC72*'S6.2b PRevenue (1 in) '!$K$9)+('Sch 8.x Bill Count'!AC72*($B77+50)/100*$K$11)-(0.64*5*'Sch 8.x Bill Count'!AC72)</f>
        <v>0</v>
      </c>
      <c r="O77" s="42"/>
      <c r="P77" s="42"/>
      <c r="Q77" s="42"/>
    </row>
    <row r="78" spans="1:17" x14ac:dyDescent="0.25">
      <c r="A78" s="42"/>
      <c r="B78">
        <f t="shared" si="1"/>
        <v>6200</v>
      </c>
      <c r="C78" s="13">
        <f>(+'Sch 8.x Bill Count'!R73*'S6.2b PRevenue (1 in) '!$K$9)+('Sch 8.x Bill Count'!R73*($B78+50)/100*$K$11)-(0.64*5*'Sch 8.x Bill Count'!R73)</f>
        <v>0</v>
      </c>
      <c r="D78" s="13">
        <f>(+'Sch 8.x Bill Count'!S73*'S6.2b PRevenue (1 in) '!$K$9)+('Sch 8.x Bill Count'!S73*($B78+50)/100*$K$11)-(0.64*5*'Sch 8.x Bill Count'!S73)</f>
        <v>0</v>
      </c>
      <c r="E78" s="13">
        <f>(+'Sch 8.x Bill Count'!T73*'S6.2b PRevenue (1 in) '!$K$9)+('Sch 8.x Bill Count'!T73*($B78+50)/100*$K$11)-(0.64*5*'Sch 8.x Bill Count'!T73)</f>
        <v>0</v>
      </c>
      <c r="F78" s="13">
        <f>(+'Sch 8.x Bill Count'!U73*'S6.2b PRevenue (1 in) '!$K$9)+('Sch 8.x Bill Count'!U73*($B78+50)/100*$K$11)-(0.64*5*'Sch 8.x Bill Count'!U73)</f>
        <v>0</v>
      </c>
      <c r="G78" s="13">
        <f>(+'Sch 8.x Bill Count'!V73*'S6.2b PRevenue (1 in) '!$K$9)+('Sch 8.x Bill Count'!V73*($B78+50)/100*$K$11)-(0.64*5*'Sch 8.x Bill Count'!V73)</f>
        <v>0</v>
      </c>
      <c r="H78" s="13">
        <f>(+'Sch 8.x Bill Count'!W73*'S6.2b PRevenue (1 in) '!$K$9)+('Sch 8.x Bill Count'!W73*($B78+50)/100*$K$11)-(0.64*5*'Sch 8.x Bill Count'!W73)</f>
        <v>0</v>
      </c>
      <c r="I78" s="13">
        <f>(+'Sch 8.x Bill Count'!X73*'S6.2b PRevenue (1 in) '!$K$9)+('Sch 8.x Bill Count'!X73*($B78+50)/100*$K$11)-(0.64*5*'Sch 8.x Bill Count'!X73)</f>
        <v>0</v>
      </c>
      <c r="J78" s="13">
        <f>(+'Sch 8.x Bill Count'!Y73*'S6.2b PRevenue (1 in) '!$K$9)+('Sch 8.x Bill Count'!Y73*($B78+50)/100*$K$11)-(0.64*5*'Sch 8.x Bill Count'!Y73)</f>
        <v>0</v>
      </c>
      <c r="K78" s="13">
        <f>(+'Sch 8.x Bill Count'!Z73*'S6.2b PRevenue (1 in) '!$K$9)+('Sch 8.x Bill Count'!Z73*($B78+50)/100*$K$11)-(0.64*5*'Sch 8.x Bill Count'!Z73)</f>
        <v>0</v>
      </c>
      <c r="L78" s="13">
        <f>(+'Sch 8.x Bill Count'!AA73*'S6.2b PRevenue (1 in) '!$K$9)+('Sch 8.x Bill Count'!AA73*($B78+50)/100*$K$11)-(0.64*5*'Sch 8.x Bill Count'!AA73)</f>
        <v>0</v>
      </c>
      <c r="M78" s="13">
        <f>(+'Sch 8.x Bill Count'!AB73*'S6.2b PRevenue (1 in) '!$K$9)+('Sch 8.x Bill Count'!AB73*($B78+50)/100*$K$11)-(0.64*5*'Sch 8.x Bill Count'!AB73)</f>
        <v>0</v>
      </c>
      <c r="N78" s="13">
        <f>(+'Sch 8.x Bill Count'!AC73*'S6.2b PRevenue (1 in) '!$K$9)+('Sch 8.x Bill Count'!AC73*($B78+50)/100*$K$11)-(0.64*5*'Sch 8.x Bill Count'!AC73)</f>
        <v>0</v>
      </c>
      <c r="O78" s="42"/>
      <c r="P78" s="42"/>
      <c r="Q78" s="42"/>
    </row>
    <row r="79" spans="1:17" x14ac:dyDescent="0.25">
      <c r="A79" s="42"/>
      <c r="B79">
        <f t="shared" si="1"/>
        <v>6300</v>
      </c>
      <c r="C79" s="13">
        <f>(+'Sch 8.x Bill Count'!R74*'S6.2b PRevenue (1 in) '!$K$9)+('Sch 8.x Bill Count'!R74*($B79+50)/100*$K$11)-(0.64*5*'Sch 8.x Bill Count'!R74)</f>
        <v>0</v>
      </c>
      <c r="D79" s="13">
        <f>(+'Sch 8.x Bill Count'!S74*'S6.2b PRevenue (1 in) '!$K$9)+('Sch 8.x Bill Count'!S74*($B79+50)/100*$K$11)-(0.64*5*'Sch 8.x Bill Count'!S74)</f>
        <v>0</v>
      </c>
      <c r="E79" s="13">
        <f>(+'Sch 8.x Bill Count'!T74*'S6.2b PRevenue (1 in) '!$K$9)+('Sch 8.x Bill Count'!T74*($B79+50)/100*$K$11)-(0.64*5*'Sch 8.x Bill Count'!T74)</f>
        <v>0</v>
      </c>
      <c r="F79" s="13">
        <f>(+'Sch 8.x Bill Count'!U74*'S6.2b PRevenue (1 in) '!$K$9)+('Sch 8.x Bill Count'!U74*($B79+50)/100*$K$11)-(0.64*5*'Sch 8.x Bill Count'!U74)</f>
        <v>0</v>
      </c>
      <c r="G79" s="13">
        <f>(+'Sch 8.x Bill Count'!V74*'S6.2b PRevenue (1 in) '!$K$9)+('Sch 8.x Bill Count'!V74*($B79+50)/100*$K$11)-(0.64*5*'Sch 8.x Bill Count'!V74)</f>
        <v>0</v>
      </c>
      <c r="H79" s="13">
        <f>(+'Sch 8.x Bill Count'!W74*'S6.2b PRevenue (1 in) '!$K$9)+('Sch 8.x Bill Count'!W74*($B79+50)/100*$K$11)-(0.64*5*'Sch 8.x Bill Count'!W74)</f>
        <v>0</v>
      </c>
      <c r="I79" s="13">
        <f>(+'Sch 8.x Bill Count'!X74*'S6.2b PRevenue (1 in) '!$K$9)+('Sch 8.x Bill Count'!X74*($B79+50)/100*$K$11)-(0.64*5*'Sch 8.x Bill Count'!X74)</f>
        <v>0</v>
      </c>
      <c r="J79" s="13">
        <f>(+'Sch 8.x Bill Count'!Y74*'S6.2b PRevenue (1 in) '!$K$9)+('Sch 8.x Bill Count'!Y74*($B79+50)/100*$K$11)-(0.64*5*'Sch 8.x Bill Count'!Y74)</f>
        <v>0</v>
      </c>
      <c r="K79" s="13">
        <f>(+'Sch 8.x Bill Count'!Z74*'S6.2b PRevenue (1 in) '!$K$9)+('Sch 8.x Bill Count'!Z74*($B79+50)/100*$K$11)-(0.64*5*'Sch 8.x Bill Count'!Z74)</f>
        <v>0</v>
      </c>
      <c r="L79" s="13">
        <f>(+'Sch 8.x Bill Count'!AA74*'S6.2b PRevenue (1 in) '!$K$9)+('Sch 8.x Bill Count'!AA74*($B79+50)/100*$K$11)-(0.64*5*'Sch 8.x Bill Count'!AA74)</f>
        <v>0</v>
      </c>
      <c r="M79" s="13">
        <f>(+'Sch 8.x Bill Count'!AB74*'S6.2b PRevenue (1 in) '!$K$9)+('Sch 8.x Bill Count'!AB74*($B79+50)/100*$K$11)-(0.64*5*'Sch 8.x Bill Count'!AB74)</f>
        <v>0</v>
      </c>
      <c r="N79" s="13">
        <f>(+'Sch 8.x Bill Count'!AC74*'S6.2b PRevenue (1 in) '!$K$9)+('Sch 8.x Bill Count'!AC74*($B79+50)/100*$K$11)-(0.64*5*'Sch 8.x Bill Count'!AC74)</f>
        <v>0</v>
      </c>
      <c r="O79" s="42"/>
      <c r="P79" s="42"/>
      <c r="Q79" s="42"/>
    </row>
    <row r="80" spans="1:17" x14ac:dyDescent="0.25">
      <c r="A80" s="42"/>
      <c r="B80">
        <f t="shared" si="1"/>
        <v>6400</v>
      </c>
      <c r="C80" s="13">
        <f>(+'Sch 8.x Bill Count'!R75*'S6.2b PRevenue (1 in) '!$K$9)+('Sch 8.x Bill Count'!R75*($B80+50)/100*$K$11)-(0.64*5*'Sch 8.x Bill Count'!R75)</f>
        <v>0</v>
      </c>
      <c r="D80" s="13">
        <f>(+'Sch 8.x Bill Count'!S75*'S6.2b PRevenue (1 in) '!$K$9)+('Sch 8.x Bill Count'!S75*($B80+50)/100*$K$11)-(0.64*5*'Sch 8.x Bill Count'!S75)</f>
        <v>0</v>
      </c>
      <c r="E80" s="13">
        <f>(+'Sch 8.x Bill Count'!T75*'S6.2b PRevenue (1 in) '!$K$9)+('Sch 8.x Bill Count'!T75*($B80+50)/100*$K$11)-(0.64*5*'Sch 8.x Bill Count'!T75)</f>
        <v>0</v>
      </c>
      <c r="F80" s="13">
        <f>(+'Sch 8.x Bill Count'!U75*'S6.2b PRevenue (1 in) '!$K$9)+('Sch 8.x Bill Count'!U75*($B80+50)/100*$K$11)-(0.64*5*'Sch 8.x Bill Count'!U75)</f>
        <v>0</v>
      </c>
      <c r="G80" s="13">
        <f>(+'Sch 8.x Bill Count'!V75*'S6.2b PRevenue (1 in) '!$K$9)+('Sch 8.x Bill Count'!V75*($B80+50)/100*$K$11)-(0.64*5*'Sch 8.x Bill Count'!V75)</f>
        <v>0</v>
      </c>
      <c r="H80" s="13">
        <f>(+'Sch 8.x Bill Count'!W75*'S6.2b PRevenue (1 in) '!$K$9)+('Sch 8.x Bill Count'!W75*($B80+50)/100*$K$11)-(0.64*5*'Sch 8.x Bill Count'!W75)</f>
        <v>0</v>
      </c>
      <c r="I80" s="13">
        <f>(+'Sch 8.x Bill Count'!X75*'S6.2b PRevenue (1 in) '!$K$9)+('Sch 8.x Bill Count'!X75*($B80+50)/100*$K$11)-(0.64*5*'Sch 8.x Bill Count'!X75)</f>
        <v>0</v>
      </c>
      <c r="J80" s="13">
        <f>(+'Sch 8.x Bill Count'!Y75*'S6.2b PRevenue (1 in) '!$K$9)+('Sch 8.x Bill Count'!Y75*($B80+50)/100*$K$11)-(0.64*5*'Sch 8.x Bill Count'!Y75)</f>
        <v>0</v>
      </c>
      <c r="K80" s="13">
        <f>(+'Sch 8.x Bill Count'!Z75*'S6.2b PRevenue (1 in) '!$K$9)+('Sch 8.x Bill Count'!Z75*($B80+50)/100*$K$11)-(0.64*5*'Sch 8.x Bill Count'!Z75)</f>
        <v>0</v>
      </c>
      <c r="L80" s="13">
        <f>(+'Sch 8.x Bill Count'!AA75*'S6.2b PRevenue (1 in) '!$K$9)+('Sch 8.x Bill Count'!AA75*($B80+50)/100*$K$11)-(0.64*5*'Sch 8.x Bill Count'!AA75)</f>
        <v>0</v>
      </c>
      <c r="M80" s="13">
        <f>(+'Sch 8.x Bill Count'!AB75*'S6.2b PRevenue (1 in) '!$K$9)+('Sch 8.x Bill Count'!AB75*($B80+50)/100*$K$11)-(0.64*5*'Sch 8.x Bill Count'!AB75)</f>
        <v>0</v>
      </c>
      <c r="N80" s="13">
        <f>(+'Sch 8.x Bill Count'!AC75*'S6.2b PRevenue (1 in) '!$K$9)+('Sch 8.x Bill Count'!AC75*($B80+50)/100*$K$11)-(0.64*5*'Sch 8.x Bill Count'!AC75)</f>
        <v>0</v>
      </c>
      <c r="O80" s="42"/>
      <c r="P80" s="42"/>
      <c r="Q80" s="42"/>
    </row>
    <row r="81" spans="1:17" x14ac:dyDescent="0.25">
      <c r="A81" s="42"/>
      <c r="B81">
        <f t="shared" si="1"/>
        <v>6500</v>
      </c>
      <c r="C81" s="13">
        <f>(+'Sch 8.x Bill Count'!R76*'S6.2b PRevenue (1 in) '!$K$9)+('Sch 8.x Bill Count'!R76*($B81+50)/100*$K$11)-(0.64*5*'Sch 8.x Bill Count'!R76)</f>
        <v>0</v>
      </c>
      <c r="D81" s="13">
        <f>(+'Sch 8.x Bill Count'!S76*'S6.2b PRevenue (1 in) '!$K$9)+('Sch 8.x Bill Count'!S76*($B81+50)/100*$K$11)-(0.64*5*'Sch 8.x Bill Count'!S76)</f>
        <v>0</v>
      </c>
      <c r="E81" s="13">
        <f>(+'Sch 8.x Bill Count'!T76*'S6.2b PRevenue (1 in) '!$K$9)+('Sch 8.x Bill Count'!T76*($B81+50)/100*$K$11)-(0.64*5*'Sch 8.x Bill Count'!T76)</f>
        <v>0</v>
      </c>
      <c r="F81" s="13">
        <f>(+'Sch 8.x Bill Count'!U76*'S6.2b PRevenue (1 in) '!$K$9)+('Sch 8.x Bill Count'!U76*($B81+50)/100*$K$11)-(0.64*5*'Sch 8.x Bill Count'!U76)</f>
        <v>0</v>
      </c>
      <c r="G81" s="13">
        <f>(+'Sch 8.x Bill Count'!V76*'S6.2b PRevenue (1 in) '!$K$9)+('Sch 8.x Bill Count'!V76*($B81+50)/100*$K$11)-(0.64*5*'Sch 8.x Bill Count'!V76)</f>
        <v>0</v>
      </c>
      <c r="H81" s="13">
        <f>(+'Sch 8.x Bill Count'!W76*'S6.2b PRevenue (1 in) '!$K$9)+('Sch 8.x Bill Count'!W76*($B81+50)/100*$K$11)-(0.64*5*'Sch 8.x Bill Count'!W76)</f>
        <v>0</v>
      </c>
      <c r="I81" s="13">
        <f>(+'Sch 8.x Bill Count'!X76*'S6.2b PRevenue (1 in) '!$K$9)+('Sch 8.x Bill Count'!X76*($B81+50)/100*$K$11)-(0.64*5*'Sch 8.x Bill Count'!X76)</f>
        <v>0</v>
      </c>
      <c r="J81" s="13">
        <f>(+'Sch 8.x Bill Count'!Y76*'S6.2b PRevenue (1 in) '!$K$9)+('Sch 8.x Bill Count'!Y76*($B81+50)/100*$K$11)-(0.64*5*'Sch 8.x Bill Count'!Y76)</f>
        <v>0</v>
      </c>
      <c r="K81" s="13">
        <f>(+'Sch 8.x Bill Count'!Z76*'S6.2b PRevenue (1 in) '!$K$9)+('Sch 8.x Bill Count'!Z76*($B81+50)/100*$K$11)-(0.64*5*'Sch 8.x Bill Count'!Z76)</f>
        <v>0</v>
      </c>
      <c r="L81" s="13">
        <f>(+'Sch 8.x Bill Count'!AA76*'S6.2b PRevenue (1 in) '!$K$9)+('Sch 8.x Bill Count'!AA76*($B81+50)/100*$K$11)-(0.64*5*'Sch 8.x Bill Count'!AA76)</f>
        <v>0</v>
      </c>
      <c r="M81" s="13">
        <f>(+'Sch 8.x Bill Count'!AB76*'S6.2b PRevenue (1 in) '!$K$9)+('Sch 8.x Bill Count'!AB76*($B81+50)/100*$K$11)-(0.64*5*'Sch 8.x Bill Count'!AB76)</f>
        <v>0</v>
      </c>
      <c r="N81" s="13">
        <f>(+'Sch 8.x Bill Count'!AC76*'S6.2b PRevenue (1 in) '!$K$9)+('Sch 8.x Bill Count'!AC76*($B81+50)/100*$K$11)-(0.64*5*'Sch 8.x Bill Count'!AC76)</f>
        <v>0</v>
      </c>
      <c r="O81" s="42"/>
      <c r="P81" s="42"/>
      <c r="Q81" s="42"/>
    </row>
    <row r="82" spans="1:17" x14ac:dyDescent="0.25">
      <c r="A82" s="42"/>
      <c r="B82">
        <f t="shared" si="1"/>
        <v>6600</v>
      </c>
      <c r="C82" s="13">
        <f>(+'Sch 8.x Bill Count'!R77*'S6.2b PRevenue (1 in) '!$K$9)+('Sch 8.x Bill Count'!R77*($B82+50)/100*$K$11)-(0.64*5*'Sch 8.x Bill Count'!R77)</f>
        <v>0</v>
      </c>
      <c r="D82" s="13">
        <f>(+'Sch 8.x Bill Count'!S77*'S6.2b PRevenue (1 in) '!$K$9)+('Sch 8.x Bill Count'!S77*($B82+50)/100*$K$11)-(0.64*5*'Sch 8.x Bill Count'!S77)</f>
        <v>0</v>
      </c>
      <c r="E82" s="13">
        <f>(+'Sch 8.x Bill Count'!T77*'S6.2b PRevenue (1 in) '!$K$9)+('Sch 8.x Bill Count'!T77*($B82+50)/100*$K$11)-(0.64*5*'Sch 8.x Bill Count'!T77)</f>
        <v>0</v>
      </c>
      <c r="F82" s="13">
        <f>(+'Sch 8.x Bill Count'!U77*'S6.2b PRevenue (1 in) '!$K$9)+('Sch 8.x Bill Count'!U77*($B82+50)/100*$K$11)-(0.64*5*'Sch 8.x Bill Count'!U77)</f>
        <v>0</v>
      </c>
      <c r="G82" s="13">
        <f>(+'Sch 8.x Bill Count'!V77*'S6.2b PRevenue (1 in) '!$K$9)+('Sch 8.x Bill Count'!V77*($B82+50)/100*$K$11)-(0.64*5*'Sch 8.x Bill Count'!V77)</f>
        <v>0</v>
      </c>
      <c r="H82" s="13">
        <f>(+'Sch 8.x Bill Count'!W77*'S6.2b PRevenue (1 in) '!$K$9)+('Sch 8.x Bill Count'!W77*($B82+50)/100*$K$11)-(0.64*5*'Sch 8.x Bill Count'!W77)</f>
        <v>0</v>
      </c>
      <c r="I82" s="13">
        <f>(+'Sch 8.x Bill Count'!X77*'S6.2b PRevenue (1 in) '!$K$9)+('Sch 8.x Bill Count'!X77*($B82+50)/100*$K$11)-(0.64*5*'Sch 8.x Bill Count'!X77)</f>
        <v>0</v>
      </c>
      <c r="J82" s="13">
        <f>(+'Sch 8.x Bill Count'!Y77*'S6.2b PRevenue (1 in) '!$K$9)+('Sch 8.x Bill Count'!Y77*($B82+50)/100*$K$11)-(0.64*5*'Sch 8.x Bill Count'!Y77)</f>
        <v>0</v>
      </c>
      <c r="K82" s="13">
        <f>(+'Sch 8.x Bill Count'!Z77*'S6.2b PRevenue (1 in) '!$K$9)+('Sch 8.x Bill Count'!Z77*($B82+50)/100*$K$11)-(0.64*5*'Sch 8.x Bill Count'!Z77)</f>
        <v>0</v>
      </c>
      <c r="L82" s="13">
        <f>(+'Sch 8.x Bill Count'!AA77*'S6.2b PRevenue (1 in) '!$K$9)+('Sch 8.x Bill Count'!AA77*($B82+50)/100*$K$11)-(0.64*5*'Sch 8.x Bill Count'!AA77)</f>
        <v>0</v>
      </c>
      <c r="M82" s="13">
        <f>(+'Sch 8.x Bill Count'!AB77*'S6.2b PRevenue (1 in) '!$K$9)+('Sch 8.x Bill Count'!AB77*($B82+50)/100*$K$11)-(0.64*5*'Sch 8.x Bill Count'!AB77)</f>
        <v>0</v>
      </c>
      <c r="N82" s="13">
        <f>(+'Sch 8.x Bill Count'!AC77*'S6.2b PRevenue (1 in) '!$K$9)+('Sch 8.x Bill Count'!AC77*($B82+50)/100*$K$11)-(0.64*5*'Sch 8.x Bill Count'!AC77)</f>
        <v>0</v>
      </c>
      <c r="O82" s="42"/>
      <c r="P82" s="42"/>
      <c r="Q82" s="42"/>
    </row>
    <row r="83" spans="1:17" x14ac:dyDescent="0.25">
      <c r="A83" s="42"/>
      <c r="B83">
        <f t="shared" ref="B83:B126" si="2">+B82+100</f>
        <v>6700</v>
      </c>
      <c r="C83" s="13">
        <f>(+'Sch 8.x Bill Count'!R78*'S6.2b PRevenue (1 in) '!$K$9)+('Sch 8.x Bill Count'!R78*($B83+50)/100*$K$11)-(0.64*5*'Sch 8.x Bill Count'!R78)</f>
        <v>0</v>
      </c>
      <c r="D83" s="13">
        <f>(+'Sch 8.x Bill Count'!S78*'S6.2b PRevenue (1 in) '!$K$9)+('Sch 8.x Bill Count'!S78*($B83+50)/100*$K$11)-(0.64*5*'Sch 8.x Bill Count'!S78)</f>
        <v>0</v>
      </c>
      <c r="E83" s="13">
        <f>(+'Sch 8.x Bill Count'!T78*'S6.2b PRevenue (1 in) '!$K$9)+('Sch 8.x Bill Count'!T78*($B83+50)/100*$K$11)-(0.64*5*'Sch 8.x Bill Count'!T78)</f>
        <v>0</v>
      </c>
      <c r="F83" s="13">
        <f>(+'Sch 8.x Bill Count'!U78*'S6.2b PRevenue (1 in) '!$K$9)+('Sch 8.x Bill Count'!U78*($B83+50)/100*$K$11)-(0.64*5*'Sch 8.x Bill Count'!U78)</f>
        <v>0</v>
      </c>
      <c r="G83" s="13">
        <f>(+'Sch 8.x Bill Count'!V78*'S6.2b PRevenue (1 in) '!$K$9)+('Sch 8.x Bill Count'!V78*($B83+50)/100*$K$11)-(0.64*5*'Sch 8.x Bill Count'!V78)</f>
        <v>0</v>
      </c>
      <c r="H83" s="13">
        <f>(+'Sch 8.x Bill Count'!W78*'S6.2b PRevenue (1 in) '!$K$9)+('Sch 8.x Bill Count'!W78*($B83+50)/100*$K$11)-(0.64*5*'Sch 8.x Bill Count'!W78)</f>
        <v>0</v>
      </c>
      <c r="I83" s="13">
        <f>(+'Sch 8.x Bill Count'!X78*'S6.2b PRevenue (1 in) '!$K$9)+('Sch 8.x Bill Count'!X78*($B83+50)/100*$K$11)-(0.64*5*'Sch 8.x Bill Count'!X78)</f>
        <v>0</v>
      </c>
      <c r="J83" s="13">
        <f>(+'Sch 8.x Bill Count'!Y78*'S6.2b PRevenue (1 in) '!$K$9)+('Sch 8.x Bill Count'!Y78*($B83+50)/100*$K$11)-(0.64*5*'Sch 8.x Bill Count'!Y78)</f>
        <v>0</v>
      </c>
      <c r="K83" s="13">
        <f>(+'Sch 8.x Bill Count'!Z78*'S6.2b PRevenue (1 in) '!$K$9)+('Sch 8.x Bill Count'!Z78*($B83+50)/100*$K$11)-(0.64*5*'Sch 8.x Bill Count'!Z78)</f>
        <v>0</v>
      </c>
      <c r="L83" s="13">
        <f>(+'Sch 8.x Bill Count'!AA78*'S6.2b PRevenue (1 in) '!$K$9)+('Sch 8.x Bill Count'!AA78*($B83+50)/100*$K$11)-(0.64*5*'Sch 8.x Bill Count'!AA78)</f>
        <v>0</v>
      </c>
      <c r="M83" s="13">
        <f>(+'Sch 8.x Bill Count'!AB78*'S6.2b PRevenue (1 in) '!$K$9)+('Sch 8.x Bill Count'!AB78*($B83+50)/100*$K$11)-(0.64*5*'Sch 8.x Bill Count'!AB78)</f>
        <v>0</v>
      </c>
      <c r="N83" s="13">
        <f>(+'Sch 8.x Bill Count'!AC78*'S6.2b PRevenue (1 in) '!$K$9)+('Sch 8.x Bill Count'!AC78*($B83+50)/100*$K$11)-(0.64*5*'Sch 8.x Bill Count'!AC78)</f>
        <v>0</v>
      </c>
      <c r="O83" s="42"/>
      <c r="P83" s="42"/>
      <c r="Q83" s="42"/>
    </row>
    <row r="84" spans="1:17" x14ac:dyDescent="0.25">
      <c r="A84" s="42"/>
      <c r="B84">
        <f t="shared" si="2"/>
        <v>6800</v>
      </c>
      <c r="C84" s="13">
        <f>(+'Sch 8.x Bill Count'!R79*'S6.2b PRevenue (1 in) '!$K$9)+('Sch 8.x Bill Count'!R79*($B84+50)/100*$K$11)-(0.64*5*'Sch 8.x Bill Count'!R79)</f>
        <v>0</v>
      </c>
      <c r="D84" s="13">
        <f>(+'Sch 8.x Bill Count'!S79*'S6.2b PRevenue (1 in) '!$K$9)+('Sch 8.x Bill Count'!S79*($B84+50)/100*$K$11)-(0.64*5*'Sch 8.x Bill Count'!S79)</f>
        <v>0</v>
      </c>
      <c r="E84" s="13">
        <f>(+'Sch 8.x Bill Count'!T79*'S6.2b PRevenue (1 in) '!$K$9)+('Sch 8.x Bill Count'!T79*($B84+50)/100*$K$11)-(0.64*5*'Sch 8.x Bill Count'!T79)</f>
        <v>0</v>
      </c>
      <c r="F84" s="13">
        <f>(+'Sch 8.x Bill Count'!U79*'S6.2b PRevenue (1 in) '!$K$9)+('Sch 8.x Bill Count'!U79*($B84+50)/100*$K$11)-(0.64*5*'Sch 8.x Bill Count'!U79)</f>
        <v>0</v>
      </c>
      <c r="G84" s="13">
        <f>(+'Sch 8.x Bill Count'!V79*'S6.2b PRevenue (1 in) '!$K$9)+('Sch 8.x Bill Count'!V79*($B84+50)/100*$K$11)-(0.64*5*'Sch 8.x Bill Count'!V79)</f>
        <v>0</v>
      </c>
      <c r="H84" s="13">
        <f>(+'Sch 8.x Bill Count'!W79*'S6.2b PRevenue (1 in) '!$K$9)+('Sch 8.x Bill Count'!W79*($B84+50)/100*$K$11)-(0.64*5*'Sch 8.x Bill Count'!W79)</f>
        <v>0</v>
      </c>
      <c r="I84" s="13">
        <f>(+'Sch 8.x Bill Count'!X79*'S6.2b PRevenue (1 in) '!$K$9)+('Sch 8.x Bill Count'!X79*($B84+50)/100*$K$11)-(0.64*5*'Sch 8.x Bill Count'!X79)</f>
        <v>0</v>
      </c>
      <c r="J84" s="13">
        <f>(+'Sch 8.x Bill Count'!Y79*'S6.2b PRevenue (1 in) '!$K$9)+('Sch 8.x Bill Count'!Y79*($B84+50)/100*$K$11)-(0.64*5*'Sch 8.x Bill Count'!Y79)</f>
        <v>0</v>
      </c>
      <c r="K84" s="13">
        <f>(+'Sch 8.x Bill Count'!Z79*'S6.2b PRevenue (1 in) '!$K$9)+('Sch 8.x Bill Count'!Z79*($B84+50)/100*$K$11)-(0.64*5*'Sch 8.x Bill Count'!Z79)</f>
        <v>0</v>
      </c>
      <c r="L84" s="13">
        <f>(+'Sch 8.x Bill Count'!AA79*'S6.2b PRevenue (1 in) '!$K$9)+('Sch 8.x Bill Count'!AA79*($B84+50)/100*$K$11)-(0.64*5*'Sch 8.x Bill Count'!AA79)</f>
        <v>0</v>
      </c>
      <c r="M84" s="13">
        <f>(+'Sch 8.x Bill Count'!AB79*'S6.2b PRevenue (1 in) '!$K$9)+('Sch 8.x Bill Count'!AB79*($B84+50)/100*$K$11)-(0.64*5*'Sch 8.x Bill Count'!AB79)</f>
        <v>0</v>
      </c>
      <c r="N84" s="13">
        <f>(+'Sch 8.x Bill Count'!AC79*'S6.2b PRevenue (1 in) '!$K$9)+('Sch 8.x Bill Count'!AC79*($B84+50)/100*$K$11)-(0.64*5*'Sch 8.x Bill Count'!AC79)</f>
        <v>0</v>
      </c>
      <c r="O84" s="42"/>
      <c r="P84" s="42"/>
      <c r="Q84" s="42"/>
    </row>
    <row r="85" spans="1:17" x14ac:dyDescent="0.25">
      <c r="A85" s="42"/>
      <c r="B85">
        <f t="shared" si="2"/>
        <v>6900</v>
      </c>
      <c r="C85" s="13">
        <f>(+'Sch 8.x Bill Count'!R80*'S6.2b PRevenue (1 in) '!$K$9)+('Sch 8.x Bill Count'!R80*($B85+50)/100*$K$11)-(0.64*5*'Sch 8.x Bill Count'!R80)</f>
        <v>0</v>
      </c>
      <c r="D85" s="13">
        <f>(+'Sch 8.x Bill Count'!S80*'S6.2b PRevenue (1 in) '!$K$9)+('Sch 8.x Bill Count'!S80*($B85+50)/100*$K$11)-(0.64*5*'Sch 8.x Bill Count'!S80)</f>
        <v>0</v>
      </c>
      <c r="E85" s="13">
        <f>(+'Sch 8.x Bill Count'!T80*'S6.2b PRevenue (1 in) '!$K$9)+('Sch 8.x Bill Count'!T80*($B85+50)/100*$K$11)-(0.64*5*'Sch 8.x Bill Count'!T80)</f>
        <v>0</v>
      </c>
      <c r="F85" s="13">
        <f>(+'Sch 8.x Bill Count'!U80*'S6.2b PRevenue (1 in) '!$K$9)+('Sch 8.x Bill Count'!U80*($B85+50)/100*$K$11)-(0.64*5*'Sch 8.x Bill Count'!U80)</f>
        <v>0</v>
      </c>
      <c r="G85" s="13">
        <f>(+'Sch 8.x Bill Count'!V80*'S6.2b PRevenue (1 in) '!$K$9)+('Sch 8.x Bill Count'!V80*($B85+50)/100*$K$11)-(0.64*5*'Sch 8.x Bill Count'!V80)</f>
        <v>0</v>
      </c>
      <c r="H85" s="13">
        <f>(+'Sch 8.x Bill Count'!W80*'S6.2b PRevenue (1 in) '!$K$9)+('Sch 8.x Bill Count'!W80*($B85+50)/100*$K$11)-(0.64*5*'Sch 8.x Bill Count'!W80)</f>
        <v>0</v>
      </c>
      <c r="I85" s="13">
        <f>(+'Sch 8.x Bill Count'!X80*'S6.2b PRevenue (1 in) '!$K$9)+('Sch 8.x Bill Count'!X80*($B85+50)/100*$K$11)-(0.64*5*'Sch 8.x Bill Count'!X80)</f>
        <v>0</v>
      </c>
      <c r="J85" s="13">
        <f>(+'Sch 8.x Bill Count'!Y80*'S6.2b PRevenue (1 in) '!$K$9)+('Sch 8.x Bill Count'!Y80*($B85+50)/100*$K$11)-(0.64*5*'Sch 8.x Bill Count'!Y80)</f>
        <v>0</v>
      </c>
      <c r="K85" s="13">
        <f>(+'Sch 8.x Bill Count'!Z80*'S6.2b PRevenue (1 in) '!$K$9)+('Sch 8.x Bill Count'!Z80*($B85+50)/100*$K$11)-(0.64*5*'Sch 8.x Bill Count'!Z80)</f>
        <v>0</v>
      </c>
      <c r="L85" s="13">
        <f>(+'Sch 8.x Bill Count'!AA80*'S6.2b PRevenue (1 in) '!$K$9)+('Sch 8.x Bill Count'!AA80*($B85+50)/100*$K$11)-(0.64*5*'Sch 8.x Bill Count'!AA80)</f>
        <v>0</v>
      </c>
      <c r="M85" s="13">
        <f>(+'Sch 8.x Bill Count'!AB80*'S6.2b PRevenue (1 in) '!$K$9)+('Sch 8.x Bill Count'!AB80*($B85+50)/100*$K$11)-(0.64*5*'Sch 8.x Bill Count'!AB80)</f>
        <v>0</v>
      </c>
      <c r="N85" s="13">
        <f>(+'Sch 8.x Bill Count'!AC80*'S6.2b PRevenue (1 in) '!$K$9)+('Sch 8.x Bill Count'!AC80*($B85+50)/100*$K$11)-(0.64*5*'Sch 8.x Bill Count'!AC80)</f>
        <v>0</v>
      </c>
      <c r="O85" s="42"/>
      <c r="P85" s="42"/>
      <c r="Q85" s="42"/>
    </row>
    <row r="86" spans="1:17" x14ac:dyDescent="0.25">
      <c r="A86" s="42"/>
      <c r="B86">
        <f t="shared" si="2"/>
        <v>7000</v>
      </c>
      <c r="C86" s="13">
        <f>(+'Sch 8.x Bill Count'!R81*'S6.2b PRevenue (1 in) '!$K$9)+('Sch 8.x Bill Count'!R81*($B86+50)/100*$K$11)-(0.64*5*'Sch 8.x Bill Count'!R81)</f>
        <v>0</v>
      </c>
      <c r="D86" s="13">
        <f>(+'Sch 8.x Bill Count'!S81*'S6.2b PRevenue (1 in) '!$K$9)+('Sch 8.x Bill Count'!S81*($B86+50)/100*$K$11)-(0.64*5*'Sch 8.x Bill Count'!S81)</f>
        <v>0</v>
      </c>
      <c r="E86" s="13">
        <f>(+'Sch 8.x Bill Count'!T81*'S6.2b PRevenue (1 in) '!$K$9)+('Sch 8.x Bill Count'!T81*($B86+50)/100*$K$11)-(0.64*5*'Sch 8.x Bill Count'!T81)</f>
        <v>0</v>
      </c>
      <c r="F86" s="13">
        <f>(+'Sch 8.x Bill Count'!U81*'S6.2b PRevenue (1 in) '!$K$9)+('Sch 8.x Bill Count'!U81*($B86+50)/100*$K$11)-(0.64*5*'Sch 8.x Bill Count'!U81)</f>
        <v>0</v>
      </c>
      <c r="G86" s="13">
        <f>(+'Sch 8.x Bill Count'!V81*'S6.2b PRevenue (1 in) '!$K$9)+('Sch 8.x Bill Count'!V81*($B86+50)/100*$K$11)-(0.64*5*'Sch 8.x Bill Count'!V81)</f>
        <v>0</v>
      </c>
      <c r="H86" s="13">
        <f>(+'Sch 8.x Bill Count'!W81*'S6.2b PRevenue (1 in) '!$K$9)+('Sch 8.x Bill Count'!W81*($B86+50)/100*$K$11)-(0.64*5*'Sch 8.x Bill Count'!W81)</f>
        <v>0</v>
      </c>
      <c r="I86" s="13">
        <f>(+'Sch 8.x Bill Count'!X81*'S6.2b PRevenue (1 in) '!$K$9)+('Sch 8.x Bill Count'!X81*($B86+50)/100*$K$11)-(0.64*5*'Sch 8.x Bill Count'!X81)</f>
        <v>0</v>
      </c>
      <c r="J86" s="13">
        <f>(+'Sch 8.x Bill Count'!Y81*'S6.2b PRevenue (1 in) '!$K$9)+('Sch 8.x Bill Count'!Y81*($B86+50)/100*$K$11)-(0.64*5*'Sch 8.x Bill Count'!Y81)</f>
        <v>0</v>
      </c>
      <c r="K86" s="13">
        <f>(+'Sch 8.x Bill Count'!Z81*'S6.2b PRevenue (1 in) '!$K$9)+('Sch 8.x Bill Count'!Z81*($B86+50)/100*$K$11)-(0.64*5*'Sch 8.x Bill Count'!Z81)</f>
        <v>0</v>
      </c>
      <c r="L86" s="13">
        <f>(+'Sch 8.x Bill Count'!AA81*'S6.2b PRevenue (1 in) '!$K$9)+('Sch 8.x Bill Count'!AA81*($B86+50)/100*$K$11)-(0.64*5*'Sch 8.x Bill Count'!AA81)</f>
        <v>0</v>
      </c>
      <c r="M86" s="13">
        <f>(+'Sch 8.x Bill Count'!AB81*'S6.2b PRevenue (1 in) '!$K$9)+('Sch 8.x Bill Count'!AB81*($B86+50)/100*$K$11)-(0.64*5*'Sch 8.x Bill Count'!AB81)</f>
        <v>0</v>
      </c>
      <c r="N86" s="13">
        <f>(+'Sch 8.x Bill Count'!AC81*'S6.2b PRevenue (1 in) '!$K$9)+('Sch 8.x Bill Count'!AC81*($B86+50)/100*$K$11)-(0.64*5*'Sch 8.x Bill Count'!AC81)</f>
        <v>0</v>
      </c>
      <c r="O86" s="42"/>
      <c r="P86" s="42"/>
      <c r="Q86" s="42"/>
    </row>
    <row r="87" spans="1:17" x14ac:dyDescent="0.25">
      <c r="A87" s="42"/>
      <c r="B87">
        <f t="shared" si="2"/>
        <v>7100</v>
      </c>
      <c r="C87" s="13">
        <f>(+'Sch 8.x Bill Count'!R82*'S6.2b PRevenue (1 in) '!$K$9)+('Sch 8.x Bill Count'!R82*($B87+50)/100*$K$11)-(0.64*5*'Sch 8.x Bill Count'!R82)</f>
        <v>0</v>
      </c>
      <c r="D87" s="13">
        <f>(+'Sch 8.x Bill Count'!S82*'S6.2b PRevenue (1 in) '!$K$9)+('Sch 8.x Bill Count'!S82*($B87+50)/100*$K$11)-(0.64*5*'Sch 8.x Bill Count'!S82)</f>
        <v>0</v>
      </c>
      <c r="E87" s="13">
        <f>(+'Sch 8.x Bill Count'!T82*'S6.2b PRevenue (1 in) '!$K$9)+('Sch 8.x Bill Count'!T82*($B87+50)/100*$K$11)-(0.64*5*'Sch 8.x Bill Count'!T82)</f>
        <v>0</v>
      </c>
      <c r="F87" s="13">
        <f>(+'Sch 8.x Bill Count'!U82*'S6.2b PRevenue (1 in) '!$K$9)+('Sch 8.x Bill Count'!U82*($B87+50)/100*$K$11)-(0.64*5*'Sch 8.x Bill Count'!U82)</f>
        <v>0</v>
      </c>
      <c r="G87" s="13">
        <f>(+'Sch 8.x Bill Count'!V82*'S6.2b PRevenue (1 in) '!$K$9)+('Sch 8.x Bill Count'!V82*($B87+50)/100*$K$11)-(0.64*5*'Sch 8.x Bill Count'!V82)</f>
        <v>0</v>
      </c>
      <c r="H87" s="13">
        <f>(+'Sch 8.x Bill Count'!W82*'S6.2b PRevenue (1 in) '!$K$9)+('Sch 8.x Bill Count'!W82*($B87+50)/100*$K$11)-(0.64*5*'Sch 8.x Bill Count'!W82)</f>
        <v>0</v>
      </c>
      <c r="I87" s="13">
        <f>(+'Sch 8.x Bill Count'!X82*'S6.2b PRevenue (1 in) '!$K$9)+('Sch 8.x Bill Count'!X82*($B87+50)/100*$K$11)-(0.64*5*'Sch 8.x Bill Count'!X82)</f>
        <v>0</v>
      </c>
      <c r="J87" s="13">
        <f>(+'Sch 8.x Bill Count'!Y82*'S6.2b PRevenue (1 in) '!$K$9)+('Sch 8.x Bill Count'!Y82*($B87+50)/100*$K$11)-(0.64*5*'Sch 8.x Bill Count'!Y82)</f>
        <v>0</v>
      </c>
      <c r="K87" s="13">
        <f>(+'Sch 8.x Bill Count'!Z82*'S6.2b PRevenue (1 in) '!$K$9)+('Sch 8.x Bill Count'!Z82*($B87+50)/100*$K$11)-(0.64*5*'Sch 8.x Bill Count'!Z82)</f>
        <v>0</v>
      </c>
      <c r="L87" s="13">
        <f>(+'Sch 8.x Bill Count'!AA82*'S6.2b PRevenue (1 in) '!$K$9)+('Sch 8.x Bill Count'!AA82*($B87+50)/100*$K$11)-(0.64*5*'Sch 8.x Bill Count'!AA82)</f>
        <v>0</v>
      </c>
      <c r="M87" s="13">
        <f>(+'Sch 8.x Bill Count'!AB82*'S6.2b PRevenue (1 in) '!$K$9)+('Sch 8.x Bill Count'!AB82*($B87+50)/100*$K$11)-(0.64*5*'Sch 8.x Bill Count'!AB82)</f>
        <v>0</v>
      </c>
      <c r="N87" s="13">
        <f>(+'Sch 8.x Bill Count'!AC82*'S6.2b PRevenue (1 in) '!$K$9)+('Sch 8.x Bill Count'!AC82*($B87+50)/100*$K$11)-(0.64*5*'Sch 8.x Bill Count'!AC82)</f>
        <v>0</v>
      </c>
      <c r="O87" s="42"/>
      <c r="P87" s="42"/>
      <c r="Q87" s="42"/>
    </row>
    <row r="88" spans="1:17" x14ac:dyDescent="0.25">
      <c r="A88" s="42"/>
      <c r="B88">
        <f t="shared" si="2"/>
        <v>7200</v>
      </c>
      <c r="C88" s="13">
        <f>(+'Sch 8.x Bill Count'!R83*'S6.2b PRevenue (1 in) '!$K$9)+('Sch 8.x Bill Count'!R83*($B88+50)/100*$K$11)-(0.64*5*'Sch 8.x Bill Count'!R83)</f>
        <v>0</v>
      </c>
      <c r="D88" s="13">
        <f>(+'Sch 8.x Bill Count'!S83*'S6.2b PRevenue (1 in) '!$K$9)+('Sch 8.x Bill Count'!S83*($B88+50)/100*$K$11)-(0.64*5*'Sch 8.x Bill Count'!S83)</f>
        <v>0</v>
      </c>
      <c r="E88" s="13">
        <f>(+'Sch 8.x Bill Count'!T83*'S6.2b PRevenue (1 in) '!$K$9)+('Sch 8.x Bill Count'!T83*($B88+50)/100*$K$11)-(0.64*5*'Sch 8.x Bill Count'!T83)</f>
        <v>0</v>
      </c>
      <c r="F88" s="13">
        <f>(+'Sch 8.x Bill Count'!U83*'S6.2b PRevenue (1 in) '!$K$9)+('Sch 8.x Bill Count'!U83*($B88+50)/100*$K$11)-(0.64*5*'Sch 8.x Bill Count'!U83)</f>
        <v>0</v>
      </c>
      <c r="G88" s="13">
        <f>(+'Sch 8.x Bill Count'!V83*'S6.2b PRevenue (1 in) '!$K$9)+('Sch 8.x Bill Count'!V83*($B88+50)/100*$K$11)-(0.64*5*'Sch 8.x Bill Count'!V83)</f>
        <v>0</v>
      </c>
      <c r="H88" s="13">
        <f>(+'Sch 8.x Bill Count'!W83*'S6.2b PRevenue (1 in) '!$K$9)+('Sch 8.x Bill Count'!W83*($B88+50)/100*$K$11)-(0.64*5*'Sch 8.x Bill Count'!W83)</f>
        <v>0</v>
      </c>
      <c r="I88" s="13">
        <f>(+'Sch 8.x Bill Count'!X83*'S6.2b PRevenue (1 in) '!$K$9)+('Sch 8.x Bill Count'!X83*($B88+50)/100*$K$11)-(0.64*5*'Sch 8.x Bill Count'!X83)</f>
        <v>0</v>
      </c>
      <c r="J88" s="13">
        <f>(+'Sch 8.x Bill Count'!Y83*'S6.2b PRevenue (1 in) '!$K$9)+('Sch 8.x Bill Count'!Y83*($B88+50)/100*$K$11)-(0.64*5*'Sch 8.x Bill Count'!Y83)</f>
        <v>0</v>
      </c>
      <c r="K88" s="13">
        <f>(+'Sch 8.x Bill Count'!Z83*'S6.2b PRevenue (1 in) '!$K$9)+('Sch 8.x Bill Count'!Z83*($B88+50)/100*$K$11)-(0.64*5*'Sch 8.x Bill Count'!Z83)</f>
        <v>0</v>
      </c>
      <c r="L88" s="13">
        <f>(+'Sch 8.x Bill Count'!AA83*'S6.2b PRevenue (1 in) '!$K$9)+('Sch 8.x Bill Count'!AA83*($B88+50)/100*$K$11)-(0.64*5*'Sch 8.x Bill Count'!AA83)</f>
        <v>0</v>
      </c>
      <c r="M88" s="13">
        <f>(+'Sch 8.x Bill Count'!AB83*'S6.2b PRevenue (1 in) '!$K$9)+('Sch 8.x Bill Count'!AB83*($B88+50)/100*$K$11)-(0.64*5*'Sch 8.x Bill Count'!AB83)</f>
        <v>0</v>
      </c>
      <c r="N88" s="13">
        <f>(+'Sch 8.x Bill Count'!AC83*'S6.2b PRevenue (1 in) '!$K$9)+('Sch 8.x Bill Count'!AC83*($B88+50)/100*$K$11)-(0.64*5*'Sch 8.x Bill Count'!AC83)</f>
        <v>0</v>
      </c>
      <c r="O88" s="42"/>
      <c r="P88" s="42"/>
      <c r="Q88" s="42"/>
    </row>
    <row r="89" spans="1:17" x14ac:dyDescent="0.25">
      <c r="A89" s="42"/>
      <c r="B89">
        <f t="shared" si="2"/>
        <v>7300</v>
      </c>
      <c r="C89" s="13">
        <f>(+'Sch 8.x Bill Count'!R84*'S6.2b PRevenue (1 in) '!$K$9)+('Sch 8.x Bill Count'!R84*($B89+50)/100*$K$11)-(0.64*5*'Sch 8.x Bill Count'!R84)</f>
        <v>0</v>
      </c>
      <c r="D89" s="13">
        <f>(+'Sch 8.x Bill Count'!S84*'S6.2b PRevenue (1 in) '!$K$9)+('Sch 8.x Bill Count'!S84*($B89+50)/100*$K$11)-(0.64*5*'Sch 8.x Bill Count'!S84)</f>
        <v>0</v>
      </c>
      <c r="E89" s="13">
        <f>(+'Sch 8.x Bill Count'!T84*'S6.2b PRevenue (1 in) '!$K$9)+('Sch 8.x Bill Count'!T84*($B89+50)/100*$K$11)-(0.64*5*'Sch 8.x Bill Count'!T84)</f>
        <v>0</v>
      </c>
      <c r="F89" s="13">
        <f>(+'Sch 8.x Bill Count'!U84*'S6.2b PRevenue (1 in) '!$K$9)+('Sch 8.x Bill Count'!U84*($B89+50)/100*$K$11)-(0.64*5*'Sch 8.x Bill Count'!U84)</f>
        <v>0</v>
      </c>
      <c r="G89" s="13">
        <f>(+'Sch 8.x Bill Count'!V84*'S6.2b PRevenue (1 in) '!$K$9)+('Sch 8.x Bill Count'!V84*($B89+50)/100*$K$11)-(0.64*5*'Sch 8.x Bill Count'!V84)</f>
        <v>0</v>
      </c>
      <c r="H89" s="13">
        <f>(+'Sch 8.x Bill Count'!W84*'S6.2b PRevenue (1 in) '!$K$9)+('Sch 8.x Bill Count'!W84*($B89+50)/100*$K$11)-(0.64*5*'Sch 8.x Bill Count'!W84)</f>
        <v>0</v>
      </c>
      <c r="I89" s="13">
        <f>(+'Sch 8.x Bill Count'!X84*'S6.2b PRevenue (1 in) '!$K$9)+('Sch 8.x Bill Count'!X84*($B89+50)/100*$K$11)-(0.64*5*'Sch 8.x Bill Count'!X84)</f>
        <v>0</v>
      </c>
      <c r="J89" s="13">
        <f>(+'Sch 8.x Bill Count'!Y84*'S6.2b PRevenue (1 in) '!$K$9)+('Sch 8.x Bill Count'!Y84*($B89+50)/100*$K$11)-(0.64*5*'Sch 8.x Bill Count'!Y84)</f>
        <v>0</v>
      </c>
      <c r="K89" s="13">
        <f>(+'Sch 8.x Bill Count'!Z84*'S6.2b PRevenue (1 in) '!$K$9)+('Sch 8.x Bill Count'!Z84*($B89+50)/100*$K$11)-(0.64*5*'Sch 8.x Bill Count'!Z84)</f>
        <v>0</v>
      </c>
      <c r="L89" s="13">
        <f>(+'Sch 8.x Bill Count'!AA84*'S6.2b PRevenue (1 in) '!$K$9)+('Sch 8.x Bill Count'!AA84*($B89+50)/100*$K$11)-(0.64*5*'Sch 8.x Bill Count'!AA84)</f>
        <v>0</v>
      </c>
      <c r="M89" s="13">
        <f>(+'Sch 8.x Bill Count'!AB84*'S6.2b PRevenue (1 in) '!$K$9)+('Sch 8.x Bill Count'!AB84*($B89+50)/100*$K$11)-(0.64*5*'Sch 8.x Bill Count'!AB84)</f>
        <v>0</v>
      </c>
      <c r="N89" s="13">
        <f>(+'Sch 8.x Bill Count'!AC84*'S6.2b PRevenue (1 in) '!$K$9)+('Sch 8.x Bill Count'!AC84*($B89+50)/100*$K$11)-(0.64*5*'Sch 8.x Bill Count'!AC84)</f>
        <v>0</v>
      </c>
      <c r="O89" s="42"/>
      <c r="P89" s="42"/>
      <c r="Q89" s="42"/>
    </row>
    <row r="90" spans="1:17" x14ac:dyDescent="0.25">
      <c r="A90" s="42"/>
      <c r="B90">
        <f t="shared" si="2"/>
        <v>7400</v>
      </c>
      <c r="C90" s="13">
        <f>(+'Sch 8.x Bill Count'!R85*'S6.2b PRevenue (1 in) '!$K$9)+('Sch 8.x Bill Count'!R85*($B90+50)/100*$K$11)-(0.64*5*'Sch 8.x Bill Count'!R85)</f>
        <v>0</v>
      </c>
      <c r="D90" s="13">
        <f>(+'Sch 8.x Bill Count'!S85*'S6.2b PRevenue (1 in) '!$K$9)+('Sch 8.x Bill Count'!S85*($B90+50)/100*$K$11)-(0.64*5*'Sch 8.x Bill Count'!S85)</f>
        <v>0</v>
      </c>
      <c r="E90" s="13">
        <f>(+'Sch 8.x Bill Count'!T85*'S6.2b PRevenue (1 in) '!$K$9)+('Sch 8.x Bill Count'!T85*($B90+50)/100*$K$11)-(0.64*5*'Sch 8.x Bill Count'!T85)</f>
        <v>0</v>
      </c>
      <c r="F90" s="13">
        <f>(+'Sch 8.x Bill Count'!U85*'S6.2b PRevenue (1 in) '!$K$9)+('Sch 8.x Bill Count'!U85*($B90+50)/100*$K$11)-(0.64*5*'Sch 8.x Bill Count'!U85)</f>
        <v>0</v>
      </c>
      <c r="G90" s="13">
        <f>(+'Sch 8.x Bill Count'!V85*'S6.2b PRevenue (1 in) '!$K$9)+('Sch 8.x Bill Count'!V85*($B90+50)/100*$K$11)-(0.64*5*'Sch 8.x Bill Count'!V85)</f>
        <v>0</v>
      </c>
      <c r="H90" s="13">
        <f>(+'Sch 8.x Bill Count'!W85*'S6.2b PRevenue (1 in) '!$K$9)+('Sch 8.x Bill Count'!W85*($B90+50)/100*$K$11)-(0.64*5*'Sch 8.x Bill Count'!W85)</f>
        <v>0</v>
      </c>
      <c r="I90" s="13">
        <f>(+'Sch 8.x Bill Count'!X85*'S6.2b PRevenue (1 in) '!$K$9)+('Sch 8.x Bill Count'!X85*($B90+50)/100*$K$11)-(0.64*5*'Sch 8.x Bill Count'!X85)</f>
        <v>0</v>
      </c>
      <c r="J90" s="13">
        <f>(+'Sch 8.x Bill Count'!Y85*'S6.2b PRevenue (1 in) '!$K$9)+('Sch 8.x Bill Count'!Y85*($B90+50)/100*$K$11)-(0.64*5*'Sch 8.x Bill Count'!Y85)</f>
        <v>0</v>
      </c>
      <c r="K90" s="13">
        <f>(+'Sch 8.x Bill Count'!Z85*'S6.2b PRevenue (1 in) '!$K$9)+('Sch 8.x Bill Count'!Z85*($B90+50)/100*$K$11)-(0.64*5*'Sch 8.x Bill Count'!Z85)</f>
        <v>0</v>
      </c>
      <c r="L90" s="13">
        <f>(+'Sch 8.x Bill Count'!AA85*'S6.2b PRevenue (1 in) '!$K$9)+('Sch 8.x Bill Count'!AA85*($B90+50)/100*$K$11)-(0.64*5*'Sch 8.x Bill Count'!AA85)</f>
        <v>0</v>
      </c>
      <c r="M90" s="13">
        <f>(+'Sch 8.x Bill Count'!AB85*'S6.2b PRevenue (1 in) '!$K$9)+('Sch 8.x Bill Count'!AB85*($B90+50)/100*$K$11)-(0.64*5*'Sch 8.x Bill Count'!AB85)</f>
        <v>0</v>
      </c>
      <c r="N90" s="13">
        <f>(+'Sch 8.x Bill Count'!AC85*'S6.2b PRevenue (1 in) '!$K$9)+('Sch 8.x Bill Count'!AC85*($B90+50)/100*$K$11)-(0.64*5*'Sch 8.x Bill Count'!AC85)</f>
        <v>0</v>
      </c>
      <c r="O90" s="42"/>
      <c r="P90" s="42"/>
      <c r="Q90" s="42"/>
    </row>
    <row r="91" spans="1:17" x14ac:dyDescent="0.25">
      <c r="A91" s="42"/>
      <c r="B91">
        <f t="shared" si="2"/>
        <v>7500</v>
      </c>
      <c r="C91" s="13">
        <f>(+'Sch 8.x Bill Count'!R86*'S6.2b PRevenue (1 in) '!$K$9)+('Sch 8.x Bill Count'!R86*($B91+50)/100*$K$11)-(0.64*5*'Sch 8.x Bill Count'!R86)</f>
        <v>0</v>
      </c>
      <c r="D91" s="13">
        <f>(+'Sch 8.x Bill Count'!S86*'S6.2b PRevenue (1 in) '!$K$9)+('Sch 8.x Bill Count'!S86*($B91+50)/100*$K$11)-(0.64*5*'Sch 8.x Bill Count'!S86)</f>
        <v>0</v>
      </c>
      <c r="E91" s="13">
        <f>(+'Sch 8.x Bill Count'!T86*'S6.2b PRevenue (1 in) '!$K$9)+('Sch 8.x Bill Count'!T86*($B91+50)/100*$K$11)-(0.64*5*'Sch 8.x Bill Count'!T86)</f>
        <v>0</v>
      </c>
      <c r="F91" s="13">
        <f>(+'Sch 8.x Bill Count'!U86*'S6.2b PRevenue (1 in) '!$K$9)+('Sch 8.x Bill Count'!U86*($B91+50)/100*$K$11)-(0.64*5*'Sch 8.x Bill Count'!U86)</f>
        <v>0</v>
      </c>
      <c r="G91" s="13">
        <f>(+'Sch 8.x Bill Count'!V86*'S6.2b PRevenue (1 in) '!$K$9)+('Sch 8.x Bill Count'!V86*($B91+50)/100*$K$11)-(0.64*5*'Sch 8.x Bill Count'!V86)</f>
        <v>0</v>
      </c>
      <c r="H91" s="13">
        <f>(+'Sch 8.x Bill Count'!W86*'S6.2b PRevenue (1 in) '!$K$9)+('Sch 8.x Bill Count'!W86*($B91+50)/100*$K$11)-(0.64*5*'Sch 8.x Bill Count'!W86)</f>
        <v>0</v>
      </c>
      <c r="I91" s="13">
        <f>(+'Sch 8.x Bill Count'!X86*'S6.2b PRevenue (1 in) '!$K$9)+('Sch 8.x Bill Count'!X86*($B91+50)/100*$K$11)-(0.64*5*'Sch 8.x Bill Count'!X86)</f>
        <v>0</v>
      </c>
      <c r="J91" s="13">
        <f>(+'Sch 8.x Bill Count'!Y86*'S6.2b PRevenue (1 in) '!$K$9)+('Sch 8.x Bill Count'!Y86*($B91+50)/100*$K$11)-(0.64*5*'Sch 8.x Bill Count'!Y86)</f>
        <v>0</v>
      </c>
      <c r="K91" s="13">
        <f>(+'Sch 8.x Bill Count'!Z86*'S6.2b PRevenue (1 in) '!$K$9)+('Sch 8.x Bill Count'!Z86*($B91+50)/100*$K$11)-(0.64*5*'Sch 8.x Bill Count'!Z86)</f>
        <v>0</v>
      </c>
      <c r="L91" s="13">
        <f>(+'Sch 8.x Bill Count'!AA86*'S6.2b PRevenue (1 in) '!$K$9)+('Sch 8.x Bill Count'!AA86*($B91+50)/100*$K$11)-(0.64*5*'Sch 8.x Bill Count'!AA86)</f>
        <v>0</v>
      </c>
      <c r="M91" s="13">
        <f>(+'Sch 8.x Bill Count'!AB86*'S6.2b PRevenue (1 in) '!$K$9)+('Sch 8.x Bill Count'!AB86*($B91+50)/100*$K$11)-(0.64*5*'Sch 8.x Bill Count'!AB86)</f>
        <v>0</v>
      </c>
      <c r="N91" s="13">
        <f>(+'Sch 8.x Bill Count'!AC86*'S6.2b PRevenue (1 in) '!$K$9)+('Sch 8.x Bill Count'!AC86*($B91+50)/100*$K$11)-(0.64*5*'Sch 8.x Bill Count'!AC86)</f>
        <v>0</v>
      </c>
      <c r="O91" s="42"/>
      <c r="P91" s="42"/>
      <c r="Q91" s="42"/>
    </row>
    <row r="92" spans="1:17" x14ac:dyDescent="0.25">
      <c r="A92" s="42"/>
      <c r="B92">
        <f t="shared" si="2"/>
        <v>7600</v>
      </c>
      <c r="C92" s="13">
        <f>(+'Sch 8.x Bill Count'!R87*'S6.2b PRevenue (1 in) '!$K$9)+('Sch 8.x Bill Count'!R87*($B92+50)/100*$K$11)-(0.64*5*'Sch 8.x Bill Count'!R87)</f>
        <v>0</v>
      </c>
      <c r="D92" s="13">
        <f>(+'Sch 8.x Bill Count'!S87*'S6.2b PRevenue (1 in) '!$K$9)+('Sch 8.x Bill Count'!S87*($B92+50)/100*$K$11)-(0.64*5*'Sch 8.x Bill Count'!S87)</f>
        <v>0</v>
      </c>
      <c r="E92" s="13">
        <f>(+'Sch 8.x Bill Count'!T87*'S6.2b PRevenue (1 in) '!$K$9)+('Sch 8.x Bill Count'!T87*($B92+50)/100*$K$11)-(0.64*5*'Sch 8.x Bill Count'!T87)</f>
        <v>0</v>
      </c>
      <c r="F92" s="13">
        <f>(+'Sch 8.x Bill Count'!U87*'S6.2b PRevenue (1 in) '!$K$9)+('Sch 8.x Bill Count'!U87*($B92+50)/100*$K$11)-(0.64*5*'Sch 8.x Bill Count'!U87)</f>
        <v>0</v>
      </c>
      <c r="G92" s="13">
        <f>(+'Sch 8.x Bill Count'!V87*'S6.2b PRevenue (1 in) '!$K$9)+('Sch 8.x Bill Count'!V87*($B92+50)/100*$K$11)-(0.64*5*'Sch 8.x Bill Count'!V87)</f>
        <v>0</v>
      </c>
      <c r="H92" s="13">
        <f>(+'Sch 8.x Bill Count'!W87*'S6.2b PRevenue (1 in) '!$K$9)+('Sch 8.x Bill Count'!W87*($B92+50)/100*$K$11)-(0.64*5*'Sch 8.x Bill Count'!W87)</f>
        <v>0</v>
      </c>
      <c r="I92" s="13">
        <f>(+'Sch 8.x Bill Count'!X87*'S6.2b PRevenue (1 in) '!$K$9)+('Sch 8.x Bill Count'!X87*($B92+50)/100*$K$11)-(0.64*5*'Sch 8.x Bill Count'!X87)</f>
        <v>0</v>
      </c>
      <c r="J92" s="13">
        <f>(+'Sch 8.x Bill Count'!Y87*'S6.2b PRevenue (1 in) '!$K$9)+('Sch 8.x Bill Count'!Y87*($B92+50)/100*$K$11)-(0.64*5*'Sch 8.x Bill Count'!Y87)</f>
        <v>0</v>
      </c>
      <c r="K92" s="13">
        <f>(+'Sch 8.x Bill Count'!Z87*'S6.2b PRevenue (1 in) '!$K$9)+('Sch 8.x Bill Count'!Z87*($B92+50)/100*$K$11)-(0.64*5*'Sch 8.x Bill Count'!Z87)</f>
        <v>0</v>
      </c>
      <c r="L92" s="13">
        <f>(+'Sch 8.x Bill Count'!AA87*'S6.2b PRevenue (1 in) '!$K$9)+('Sch 8.x Bill Count'!AA87*($B92+50)/100*$K$11)-(0.64*5*'Sch 8.x Bill Count'!AA87)</f>
        <v>0</v>
      </c>
      <c r="M92" s="13">
        <f>(+'Sch 8.x Bill Count'!AB87*'S6.2b PRevenue (1 in) '!$K$9)+('Sch 8.x Bill Count'!AB87*($B92+50)/100*$K$11)-(0.64*5*'Sch 8.x Bill Count'!AB87)</f>
        <v>0</v>
      </c>
      <c r="N92" s="13">
        <f>(+'Sch 8.x Bill Count'!AC87*'S6.2b PRevenue (1 in) '!$K$9)+('Sch 8.x Bill Count'!AC87*($B92+50)/100*$K$11)-(0.64*5*'Sch 8.x Bill Count'!AC87)</f>
        <v>0</v>
      </c>
      <c r="O92" s="42"/>
      <c r="P92" s="42"/>
      <c r="Q92" s="42"/>
    </row>
    <row r="93" spans="1:17" x14ac:dyDescent="0.25">
      <c r="A93" s="42"/>
      <c r="B93">
        <f t="shared" si="2"/>
        <v>7700</v>
      </c>
      <c r="C93" s="13">
        <f>(+'Sch 8.x Bill Count'!R88*'S6.2b PRevenue (1 in) '!$K$9)+('Sch 8.x Bill Count'!R88*($B93+50)/100*$K$11)-(0.64*5*'Sch 8.x Bill Count'!R88)</f>
        <v>0</v>
      </c>
      <c r="D93" s="13">
        <f>(+'Sch 8.x Bill Count'!S88*'S6.2b PRevenue (1 in) '!$K$9)+('Sch 8.x Bill Count'!S88*($B93+50)/100*$K$11)-(0.64*5*'Sch 8.x Bill Count'!S88)</f>
        <v>0</v>
      </c>
      <c r="E93" s="13">
        <f>(+'Sch 8.x Bill Count'!T88*'S6.2b PRevenue (1 in) '!$K$9)+('Sch 8.x Bill Count'!T88*($B93+50)/100*$K$11)-(0.64*5*'Sch 8.x Bill Count'!T88)</f>
        <v>0</v>
      </c>
      <c r="F93" s="13">
        <f>(+'Sch 8.x Bill Count'!U88*'S6.2b PRevenue (1 in) '!$K$9)+('Sch 8.x Bill Count'!U88*($B93+50)/100*$K$11)-(0.64*5*'Sch 8.x Bill Count'!U88)</f>
        <v>0</v>
      </c>
      <c r="G93" s="13">
        <f>(+'Sch 8.x Bill Count'!V88*'S6.2b PRevenue (1 in) '!$K$9)+('Sch 8.x Bill Count'!V88*($B93+50)/100*$K$11)-(0.64*5*'Sch 8.x Bill Count'!V88)</f>
        <v>0</v>
      </c>
      <c r="H93" s="13">
        <f>(+'Sch 8.x Bill Count'!W88*'S6.2b PRevenue (1 in) '!$K$9)+('Sch 8.x Bill Count'!W88*($B93+50)/100*$K$11)-(0.64*5*'Sch 8.x Bill Count'!W88)</f>
        <v>0</v>
      </c>
      <c r="I93" s="13">
        <f>(+'Sch 8.x Bill Count'!X88*'S6.2b PRevenue (1 in) '!$K$9)+('Sch 8.x Bill Count'!X88*($B93+50)/100*$K$11)-(0.64*5*'Sch 8.x Bill Count'!X88)</f>
        <v>0</v>
      </c>
      <c r="J93" s="13">
        <f>(+'Sch 8.x Bill Count'!Y88*'S6.2b PRevenue (1 in) '!$K$9)+('Sch 8.x Bill Count'!Y88*($B93+50)/100*$K$11)-(0.64*5*'Sch 8.x Bill Count'!Y88)</f>
        <v>0</v>
      </c>
      <c r="K93" s="13">
        <f>(+'Sch 8.x Bill Count'!Z88*'S6.2b PRevenue (1 in) '!$K$9)+('Sch 8.x Bill Count'!Z88*($B93+50)/100*$K$11)-(0.64*5*'Sch 8.x Bill Count'!Z88)</f>
        <v>0</v>
      </c>
      <c r="L93" s="13">
        <f>(+'Sch 8.x Bill Count'!AA88*'S6.2b PRevenue (1 in) '!$K$9)+('Sch 8.x Bill Count'!AA88*($B93+50)/100*$K$11)-(0.64*5*'Sch 8.x Bill Count'!AA88)</f>
        <v>0</v>
      </c>
      <c r="M93" s="13">
        <f>(+'Sch 8.x Bill Count'!AB88*'S6.2b PRevenue (1 in) '!$K$9)+('Sch 8.x Bill Count'!AB88*($B93+50)/100*$K$11)-(0.64*5*'Sch 8.x Bill Count'!AB88)</f>
        <v>0</v>
      </c>
      <c r="N93" s="13">
        <f>(+'Sch 8.x Bill Count'!AC88*'S6.2b PRevenue (1 in) '!$K$9)+('Sch 8.x Bill Count'!AC88*($B93+50)/100*$K$11)-(0.64*5*'Sch 8.x Bill Count'!AC88)</f>
        <v>0</v>
      </c>
      <c r="O93" s="42"/>
      <c r="P93" s="42"/>
      <c r="Q93" s="42"/>
    </row>
    <row r="94" spans="1:17" x14ac:dyDescent="0.25">
      <c r="A94" s="42"/>
      <c r="B94">
        <f t="shared" si="2"/>
        <v>7800</v>
      </c>
      <c r="C94" s="13">
        <f>(+'Sch 8.x Bill Count'!R89*'S6.2b PRevenue (1 in) '!$K$9)+('Sch 8.x Bill Count'!R89*($B94+50)/100*$K$11)-(0.64*5*'Sch 8.x Bill Count'!R89)</f>
        <v>0</v>
      </c>
      <c r="D94" s="13">
        <f>(+'Sch 8.x Bill Count'!S89*'S6.2b PRevenue (1 in) '!$K$9)+('Sch 8.x Bill Count'!S89*($B94+50)/100*$K$11)-(0.64*5*'Sch 8.x Bill Count'!S89)</f>
        <v>0</v>
      </c>
      <c r="E94" s="13">
        <f>(+'Sch 8.x Bill Count'!T89*'S6.2b PRevenue (1 in) '!$K$9)+('Sch 8.x Bill Count'!T89*($B94+50)/100*$K$11)-(0.64*5*'Sch 8.x Bill Count'!T89)</f>
        <v>0</v>
      </c>
      <c r="F94" s="13">
        <f>(+'Sch 8.x Bill Count'!U89*'S6.2b PRevenue (1 in) '!$K$9)+('Sch 8.x Bill Count'!U89*($B94+50)/100*$K$11)-(0.64*5*'Sch 8.x Bill Count'!U89)</f>
        <v>0</v>
      </c>
      <c r="G94" s="13">
        <f>(+'Sch 8.x Bill Count'!V89*'S6.2b PRevenue (1 in) '!$K$9)+('Sch 8.x Bill Count'!V89*($B94+50)/100*$K$11)-(0.64*5*'Sch 8.x Bill Count'!V89)</f>
        <v>0</v>
      </c>
      <c r="H94" s="13">
        <f>(+'Sch 8.x Bill Count'!W89*'S6.2b PRevenue (1 in) '!$K$9)+('Sch 8.x Bill Count'!W89*($B94+50)/100*$K$11)-(0.64*5*'Sch 8.x Bill Count'!W89)</f>
        <v>0</v>
      </c>
      <c r="I94" s="13">
        <f>(+'Sch 8.x Bill Count'!X89*'S6.2b PRevenue (1 in) '!$K$9)+('Sch 8.x Bill Count'!X89*($B94+50)/100*$K$11)-(0.64*5*'Sch 8.x Bill Count'!X89)</f>
        <v>0</v>
      </c>
      <c r="J94" s="13">
        <f>(+'Sch 8.x Bill Count'!Y89*'S6.2b PRevenue (1 in) '!$K$9)+('Sch 8.x Bill Count'!Y89*($B94+50)/100*$K$11)-(0.64*5*'Sch 8.x Bill Count'!Y89)</f>
        <v>0</v>
      </c>
      <c r="K94" s="13">
        <f>(+'Sch 8.x Bill Count'!Z89*'S6.2b PRevenue (1 in) '!$K$9)+('Sch 8.x Bill Count'!Z89*($B94+50)/100*$K$11)-(0.64*5*'Sch 8.x Bill Count'!Z89)</f>
        <v>0</v>
      </c>
      <c r="L94" s="13">
        <f>(+'Sch 8.x Bill Count'!AA89*'S6.2b PRevenue (1 in) '!$K$9)+('Sch 8.x Bill Count'!AA89*($B94+50)/100*$K$11)-(0.64*5*'Sch 8.x Bill Count'!AA89)</f>
        <v>0</v>
      </c>
      <c r="M94" s="13">
        <f>(+'Sch 8.x Bill Count'!AB89*'S6.2b PRevenue (1 in) '!$K$9)+('Sch 8.x Bill Count'!AB89*($B94+50)/100*$K$11)-(0.64*5*'Sch 8.x Bill Count'!AB89)</f>
        <v>0</v>
      </c>
      <c r="N94" s="13">
        <f>(+'Sch 8.x Bill Count'!AC89*'S6.2b PRevenue (1 in) '!$K$9)+('Sch 8.x Bill Count'!AC89*($B94+50)/100*$K$11)-(0.64*5*'Sch 8.x Bill Count'!AC89)</f>
        <v>0</v>
      </c>
      <c r="O94" s="42"/>
      <c r="P94" s="42"/>
      <c r="Q94" s="42"/>
    </row>
    <row r="95" spans="1:17" x14ac:dyDescent="0.25">
      <c r="A95" s="42"/>
      <c r="B95">
        <f t="shared" si="2"/>
        <v>7900</v>
      </c>
      <c r="C95" s="13">
        <f>(+'Sch 8.x Bill Count'!R90*'S6.2b PRevenue (1 in) '!$K$9)+('Sch 8.x Bill Count'!R90*($B95+50)/100*$K$11)-(0.64*5*'Sch 8.x Bill Count'!R90)</f>
        <v>0</v>
      </c>
      <c r="D95" s="13">
        <f>(+'Sch 8.x Bill Count'!S90*'S6.2b PRevenue (1 in) '!$K$9)+('Sch 8.x Bill Count'!S90*($B95+50)/100*$K$11)-(0.64*5*'Sch 8.x Bill Count'!S90)</f>
        <v>0</v>
      </c>
      <c r="E95" s="13">
        <f>(+'Sch 8.x Bill Count'!T90*'S6.2b PRevenue (1 in) '!$K$9)+('Sch 8.x Bill Count'!T90*($B95+50)/100*$K$11)-(0.64*5*'Sch 8.x Bill Count'!T90)</f>
        <v>0</v>
      </c>
      <c r="F95" s="13">
        <f>(+'Sch 8.x Bill Count'!U90*'S6.2b PRevenue (1 in) '!$K$9)+('Sch 8.x Bill Count'!U90*($B95+50)/100*$K$11)-(0.64*5*'Sch 8.x Bill Count'!U90)</f>
        <v>0</v>
      </c>
      <c r="G95" s="13">
        <f>(+'Sch 8.x Bill Count'!V90*'S6.2b PRevenue (1 in) '!$K$9)+('Sch 8.x Bill Count'!V90*($B95+50)/100*$K$11)-(0.64*5*'Sch 8.x Bill Count'!V90)</f>
        <v>0</v>
      </c>
      <c r="H95" s="13">
        <f>(+'Sch 8.x Bill Count'!W90*'S6.2b PRevenue (1 in) '!$K$9)+('Sch 8.x Bill Count'!W90*($B95+50)/100*$K$11)-(0.64*5*'Sch 8.x Bill Count'!W90)</f>
        <v>0</v>
      </c>
      <c r="I95" s="13">
        <f>(+'Sch 8.x Bill Count'!X90*'S6.2b PRevenue (1 in) '!$K$9)+('Sch 8.x Bill Count'!X90*($B95+50)/100*$K$11)-(0.64*5*'Sch 8.x Bill Count'!X90)</f>
        <v>0</v>
      </c>
      <c r="J95" s="13">
        <f>(+'Sch 8.x Bill Count'!Y90*'S6.2b PRevenue (1 in) '!$K$9)+('Sch 8.x Bill Count'!Y90*($B95+50)/100*$K$11)-(0.64*5*'Sch 8.x Bill Count'!Y90)</f>
        <v>0</v>
      </c>
      <c r="K95" s="13">
        <f>(+'Sch 8.x Bill Count'!Z90*'S6.2b PRevenue (1 in) '!$K$9)+('Sch 8.x Bill Count'!Z90*($B95+50)/100*$K$11)-(0.64*5*'Sch 8.x Bill Count'!Z90)</f>
        <v>0</v>
      </c>
      <c r="L95" s="13">
        <f>(+'Sch 8.x Bill Count'!AA90*'S6.2b PRevenue (1 in) '!$K$9)+('Sch 8.x Bill Count'!AA90*($B95+50)/100*$K$11)-(0.64*5*'Sch 8.x Bill Count'!AA90)</f>
        <v>0</v>
      </c>
      <c r="M95" s="13">
        <f>(+'Sch 8.x Bill Count'!AB90*'S6.2b PRevenue (1 in) '!$K$9)+('Sch 8.x Bill Count'!AB90*($B95+50)/100*$K$11)-(0.64*5*'Sch 8.x Bill Count'!AB90)</f>
        <v>0</v>
      </c>
      <c r="N95" s="13">
        <f>(+'Sch 8.x Bill Count'!AC90*'S6.2b PRevenue (1 in) '!$K$9)+('Sch 8.x Bill Count'!AC90*($B95+50)/100*$K$11)-(0.64*5*'Sch 8.x Bill Count'!AC90)</f>
        <v>0</v>
      </c>
      <c r="O95" s="42"/>
      <c r="P95" s="42"/>
      <c r="Q95" s="42"/>
    </row>
    <row r="96" spans="1:17" x14ac:dyDescent="0.25">
      <c r="A96" s="42"/>
      <c r="B96">
        <f t="shared" si="2"/>
        <v>8000</v>
      </c>
      <c r="C96" s="13">
        <f>(+'Sch 8.x Bill Count'!R91*'S6.2b PRevenue (1 in) '!$K$9)+('Sch 8.x Bill Count'!R91*($B96+50)/100*$K$11)-(0.64*5*'Sch 8.x Bill Count'!R91)</f>
        <v>0</v>
      </c>
      <c r="D96" s="13">
        <f>(+'Sch 8.x Bill Count'!S91*'S6.2b PRevenue (1 in) '!$K$9)+('Sch 8.x Bill Count'!S91*($B96+50)/100*$K$11)-(0.64*5*'Sch 8.x Bill Count'!S91)</f>
        <v>0</v>
      </c>
      <c r="E96" s="13">
        <f>(+'Sch 8.x Bill Count'!T91*'S6.2b PRevenue (1 in) '!$K$9)+('Sch 8.x Bill Count'!T91*($B96+50)/100*$K$11)-(0.64*5*'Sch 8.x Bill Count'!T91)</f>
        <v>0</v>
      </c>
      <c r="F96" s="13">
        <f>(+'Sch 8.x Bill Count'!U91*'S6.2b PRevenue (1 in) '!$K$9)+('Sch 8.x Bill Count'!U91*($B96+50)/100*$K$11)-(0.64*5*'Sch 8.x Bill Count'!U91)</f>
        <v>0</v>
      </c>
      <c r="G96" s="13">
        <f>(+'Sch 8.x Bill Count'!V91*'S6.2b PRevenue (1 in) '!$K$9)+('Sch 8.x Bill Count'!V91*($B96+50)/100*$K$11)-(0.64*5*'Sch 8.x Bill Count'!V91)</f>
        <v>0</v>
      </c>
      <c r="H96" s="13">
        <f>(+'Sch 8.x Bill Count'!W91*'S6.2b PRevenue (1 in) '!$K$9)+('Sch 8.x Bill Count'!W91*($B96+50)/100*$K$11)-(0.64*5*'Sch 8.x Bill Count'!W91)</f>
        <v>0</v>
      </c>
      <c r="I96" s="13">
        <f>(+'Sch 8.x Bill Count'!X91*'S6.2b PRevenue (1 in) '!$K$9)+('Sch 8.x Bill Count'!X91*($B96+50)/100*$K$11)-(0.64*5*'Sch 8.x Bill Count'!X91)</f>
        <v>0</v>
      </c>
      <c r="J96" s="13">
        <f>(+'Sch 8.x Bill Count'!Y91*'S6.2b PRevenue (1 in) '!$K$9)+('Sch 8.x Bill Count'!Y91*($B96+50)/100*$K$11)-(0.64*5*'Sch 8.x Bill Count'!Y91)</f>
        <v>0</v>
      </c>
      <c r="K96" s="13">
        <f>(+'Sch 8.x Bill Count'!Z91*'S6.2b PRevenue (1 in) '!$K$9)+('Sch 8.x Bill Count'!Z91*($B96+50)/100*$K$11)-(0.64*5*'Sch 8.x Bill Count'!Z91)</f>
        <v>0</v>
      </c>
      <c r="L96" s="13">
        <f>(+'Sch 8.x Bill Count'!AA91*'S6.2b PRevenue (1 in) '!$K$9)+('Sch 8.x Bill Count'!AA91*($B96+50)/100*$K$11)-(0.64*5*'Sch 8.x Bill Count'!AA91)</f>
        <v>0</v>
      </c>
      <c r="M96" s="13">
        <f>(+'Sch 8.x Bill Count'!AB91*'S6.2b PRevenue (1 in) '!$K$9)+('Sch 8.x Bill Count'!AB91*($B96+50)/100*$K$11)-(0.64*5*'Sch 8.x Bill Count'!AB91)</f>
        <v>0</v>
      </c>
      <c r="N96" s="13">
        <f>(+'Sch 8.x Bill Count'!AC91*'S6.2b PRevenue (1 in) '!$K$9)+('Sch 8.x Bill Count'!AC91*($B96+50)/100*$K$11)-(0.64*5*'Sch 8.x Bill Count'!AC91)</f>
        <v>0</v>
      </c>
      <c r="O96" s="42"/>
      <c r="P96" s="42"/>
      <c r="Q96" s="42"/>
    </row>
    <row r="97" spans="1:17" x14ac:dyDescent="0.25">
      <c r="A97" s="42"/>
      <c r="B97">
        <f t="shared" si="2"/>
        <v>8100</v>
      </c>
      <c r="C97" s="13">
        <f>(+'Sch 8.x Bill Count'!R92*'S6.2b PRevenue (1 in) '!$K$9)+('Sch 8.x Bill Count'!R92*($B97+50)/100*$K$11)-(0.64*5*'Sch 8.x Bill Count'!R92)</f>
        <v>0</v>
      </c>
      <c r="D97" s="13">
        <f>(+'Sch 8.x Bill Count'!S92*'S6.2b PRevenue (1 in) '!$K$9)+('Sch 8.x Bill Count'!S92*($B97+50)/100*$K$11)-(0.64*5*'Sch 8.x Bill Count'!S92)</f>
        <v>0</v>
      </c>
      <c r="E97" s="13">
        <f>(+'Sch 8.x Bill Count'!T92*'S6.2b PRevenue (1 in) '!$K$9)+('Sch 8.x Bill Count'!T92*($B97+50)/100*$K$11)-(0.64*5*'Sch 8.x Bill Count'!T92)</f>
        <v>0</v>
      </c>
      <c r="F97" s="13">
        <f>(+'Sch 8.x Bill Count'!U92*'S6.2b PRevenue (1 in) '!$K$9)+('Sch 8.x Bill Count'!U92*($B97+50)/100*$K$11)-(0.64*5*'Sch 8.x Bill Count'!U92)</f>
        <v>0</v>
      </c>
      <c r="G97" s="13">
        <f>(+'Sch 8.x Bill Count'!V92*'S6.2b PRevenue (1 in) '!$K$9)+('Sch 8.x Bill Count'!V92*($B97+50)/100*$K$11)-(0.64*5*'Sch 8.x Bill Count'!V92)</f>
        <v>0</v>
      </c>
      <c r="H97" s="13">
        <f>(+'Sch 8.x Bill Count'!W92*'S6.2b PRevenue (1 in) '!$K$9)+('Sch 8.x Bill Count'!W92*($B97+50)/100*$K$11)-(0.64*5*'Sch 8.x Bill Count'!W92)</f>
        <v>0</v>
      </c>
      <c r="I97" s="13">
        <f>(+'Sch 8.x Bill Count'!X92*'S6.2b PRevenue (1 in) '!$K$9)+('Sch 8.x Bill Count'!X92*($B97+50)/100*$K$11)-(0.64*5*'Sch 8.x Bill Count'!X92)</f>
        <v>0</v>
      </c>
      <c r="J97" s="13">
        <f>(+'Sch 8.x Bill Count'!Y92*'S6.2b PRevenue (1 in) '!$K$9)+('Sch 8.x Bill Count'!Y92*($B97+50)/100*$K$11)-(0.64*5*'Sch 8.x Bill Count'!Y92)</f>
        <v>0</v>
      </c>
      <c r="K97" s="13">
        <f>(+'Sch 8.x Bill Count'!Z92*'S6.2b PRevenue (1 in) '!$K$9)+('Sch 8.x Bill Count'!Z92*($B97+50)/100*$K$11)-(0.64*5*'Sch 8.x Bill Count'!Z92)</f>
        <v>0</v>
      </c>
      <c r="L97" s="13">
        <f>(+'Sch 8.x Bill Count'!AA92*'S6.2b PRevenue (1 in) '!$K$9)+('Sch 8.x Bill Count'!AA92*($B97+50)/100*$K$11)-(0.64*5*'Sch 8.x Bill Count'!AA92)</f>
        <v>0</v>
      </c>
      <c r="M97" s="13">
        <f>(+'Sch 8.x Bill Count'!AB92*'S6.2b PRevenue (1 in) '!$K$9)+('Sch 8.x Bill Count'!AB92*($B97+50)/100*$K$11)-(0.64*5*'Sch 8.x Bill Count'!AB92)</f>
        <v>0</v>
      </c>
      <c r="N97" s="13">
        <f>(+'Sch 8.x Bill Count'!AC92*'S6.2b PRevenue (1 in) '!$K$9)+('Sch 8.x Bill Count'!AC92*($B97+50)/100*$K$11)-(0.64*5*'Sch 8.x Bill Count'!AC92)</f>
        <v>0</v>
      </c>
      <c r="O97" s="42"/>
      <c r="P97" s="42"/>
      <c r="Q97" s="42"/>
    </row>
    <row r="98" spans="1:17" x14ac:dyDescent="0.25">
      <c r="A98" s="42"/>
      <c r="B98">
        <f t="shared" si="2"/>
        <v>8200</v>
      </c>
      <c r="C98" s="13">
        <f>(+'Sch 8.x Bill Count'!R93*'S6.2b PRevenue (1 in) '!$K$9)+('Sch 8.x Bill Count'!R93*($B98+50)/100*$K$11)-(0.64*5*'Sch 8.x Bill Count'!R93)</f>
        <v>0</v>
      </c>
      <c r="D98" s="13">
        <f>(+'Sch 8.x Bill Count'!S93*'S6.2b PRevenue (1 in) '!$K$9)+('Sch 8.x Bill Count'!S93*($B98+50)/100*$K$11)-(0.64*5*'Sch 8.x Bill Count'!S93)</f>
        <v>0</v>
      </c>
      <c r="E98" s="13">
        <f>(+'Sch 8.x Bill Count'!T93*'S6.2b PRevenue (1 in) '!$K$9)+('Sch 8.x Bill Count'!T93*($B98+50)/100*$K$11)-(0.64*5*'Sch 8.x Bill Count'!T93)</f>
        <v>0</v>
      </c>
      <c r="F98" s="13">
        <f>(+'Sch 8.x Bill Count'!U93*'S6.2b PRevenue (1 in) '!$K$9)+('Sch 8.x Bill Count'!U93*($B98+50)/100*$K$11)-(0.64*5*'Sch 8.x Bill Count'!U93)</f>
        <v>0</v>
      </c>
      <c r="G98" s="13">
        <f>(+'Sch 8.x Bill Count'!V93*'S6.2b PRevenue (1 in) '!$K$9)+('Sch 8.x Bill Count'!V93*($B98+50)/100*$K$11)-(0.64*5*'Sch 8.x Bill Count'!V93)</f>
        <v>0</v>
      </c>
      <c r="H98" s="13">
        <f>(+'Sch 8.x Bill Count'!W93*'S6.2b PRevenue (1 in) '!$K$9)+('Sch 8.x Bill Count'!W93*($B98+50)/100*$K$11)-(0.64*5*'Sch 8.x Bill Count'!W93)</f>
        <v>0</v>
      </c>
      <c r="I98" s="13">
        <f>(+'Sch 8.x Bill Count'!X93*'S6.2b PRevenue (1 in) '!$K$9)+('Sch 8.x Bill Count'!X93*($B98+50)/100*$K$11)-(0.64*5*'Sch 8.x Bill Count'!X93)</f>
        <v>0</v>
      </c>
      <c r="J98" s="13">
        <f>(+'Sch 8.x Bill Count'!Y93*'S6.2b PRevenue (1 in) '!$K$9)+('Sch 8.x Bill Count'!Y93*($B98+50)/100*$K$11)-(0.64*5*'Sch 8.x Bill Count'!Y93)</f>
        <v>0</v>
      </c>
      <c r="K98" s="13">
        <f>(+'Sch 8.x Bill Count'!Z93*'S6.2b PRevenue (1 in) '!$K$9)+('Sch 8.x Bill Count'!Z93*($B98+50)/100*$K$11)-(0.64*5*'Sch 8.x Bill Count'!Z93)</f>
        <v>0</v>
      </c>
      <c r="L98" s="13">
        <f>(+'Sch 8.x Bill Count'!AA93*'S6.2b PRevenue (1 in) '!$K$9)+('Sch 8.x Bill Count'!AA93*($B98+50)/100*$K$11)-(0.64*5*'Sch 8.x Bill Count'!AA93)</f>
        <v>0</v>
      </c>
      <c r="M98" s="13">
        <f>(+'Sch 8.x Bill Count'!AB93*'S6.2b PRevenue (1 in) '!$K$9)+('Sch 8.x Bill Count'!AB93*($B98+50)/100*$K$11)-(0.64*5*'Sch 8.x Bill Count'!AB93)</f>
        <v>0</v>
      </c>
      <c r="N98" s="13">
        <f>(+'Sch 8.x Bill Count'!AC93*'S6.2b PRevenue (1 in) '!$K$9)+('Sch 8.x Bill Count'!AC93*($B98+50)/100*$K$11)-(0.64*5*'Sch 8.x Bill Count'!AC93)</f>
        <v>0</v>
      </c>
      <c r="O98" s="42"/>
      <c r="P98" s="42"/>
      <c r="Q98" s="42"/>
    </row>
    <row r="99" spans="1:17" x14ac:dyDescent="0.25">
      <c r="A99" s="42"/>
      <c r="B99">
        <f t="shared" si="2"/>
        <v>8300</v>
      </c>
      <c r="C99" s="13">
        <f>(+'Sch 8.x Bill Count'!R94*'S6.2b PRevenue (1 in) '!$K$9)+('Sch 8.x Bill Count'!R94*($B99+50)/100*$K$11)-(0.64*5*'Sch 8.x Bill Count'!R94)</f>
        <v>0</v>
      </c>
      <c r="D99" s="13">
        <f>(+'Sch 8.x Bill Count'!S94*'S6.2b PRevenue (1 in) '!$K$9)+('Sch 8.x Bill Count'!S94*($B99+50)/100*$K$11)-(0.64*5*'Sch 8.x Bill Count'!S94)</f>
        <v>0</v>
      </c>
      <c r="E99" s="13">
        <f>(+'Sch 8.x Bill Count'!T94*'S6.2b PRevenue (1 in) '!$K$9)+('Sch 8.x Bill Count'!T94*($B99+50)/100*$K$11)-(0.64*5*'Sch 8.x Bill Count'!T94)</f>
        <v>0</v>
      </c>
      <c r="F99" s="13">
        <f>(+'Sch 8.x Bill Count'!U94*'S6.2b PRevenue (1 in) '!$K$9)+('Sch 8.x Bill Count'!U94*($B99+50)/100*$K$11)-(0.64*5*'Sch 8.x Bill Count'!U94)</f>
        <v>0</v>
      </c>
      <c r="G99" s="13">
        <f>(+'Sch 8.x Bill Count'!V94*'S6.2b PRevenue (1 in) '!$K$9)+('Sch 8.x Bill Count'!V94*($B99+50)/100*$K$11)-(0.64*5*'Sch 8.x Bill Count'!V94)</f>
        <v>0</v>
      </c>
      <c r="H99" s="13">
        <f>(+'Sch 8.x Bill Count'!W94*'S6.2b PRevenue (1 in) '!$K$9)+('Sch 8.x Bill Count'!W94*($B99+50)/100*$K$11)-(0.64*5*'Sch 8.x Bill Count'!W94)</f>
        <v>0</v>
      </c>
      <c r="I99" s="13">
        <f>(+'Sch 8.x Bill Count'!X94*'S6.2b PRevenue (1 in) '!$K$9)+('Sch 8.x Bill Count'!X94*($B99+50)/100*$K$11)-(0.64*5*'Sch 8.x Bill Count'!X94)</f>
        <v>0</v>
      </c>
      <c r="J99" s="13">
        <f>(+'Sch 8.x Bill Count'!Y94*'S6.2b PRevenue (1 in) '!$K$9)+('Sch 8.x Bill Count'!Y94*($B99+50)/100*$K$11)-(0.64*5*'Sch 8.x Bill Count'!Y94)</f>
        <v>0</v>
      </c>
      <c r="K99" s="13">
        <f>(+'Sch 8.x Bill Count'!Z94*'S6.2b PRevenue (1 in) '!$K$9)+('Sch 8.x Bill Count'!Z94*($B99+50)/100*$K$11)-(0.64*5*'Sch 8.x Bill Count'!Z94)</f>
        <v>0</v>
      </c>
      <c r="L99" s="13">
        <f>(+'Sch 8.x Bill Count'!AA94*'S6.2b PRevenue (1 in) '!$K$9)+('Sch 8.x Bill Count'!AA94*($B99+50)/100*$K$11)-(0.64*5*'Sch 8.x Bill Count'!AA94)</f>
        <v>0</v>
      </c>
      <c r="M99" s="13">
        <f>(+'Sch 8.x Bill Count'!AB94*'S6.2b PRevenue (1 in) '!$K$9)+('Sch 8.x Bill Count'!AB94*($B99+50)/100*$K$11)-(0.64*5*'Sch 8.x Bill Count'!AB94)</f>
        <v>0</v>
      </c>
      <c r="N99" s="13">
        <f>(+'Sch 8.x Bill Count'!AC94*'S6.2b PRevenue (1 in) '!$K$9)+('Sch 8.x Bill Count'!AC94*($B99+50)/100*$K$11)-(0.64*5*'Sch 8.x Bill Count'!AC94)</f>
        <v>0</v>
      </c>
      <c r="O99" s="42"/>
      <c r="P99" s="42"/>
      <c r="Q99" s="42"/>
    </row>
    <row r="100" spans="1:17" x14ac:dyDescent="0.25">
      <c r="A100" s="42"/>
      <c r="B100">
        <f t="shared" si="2"/>
        <v>8400</v>
      </c>
      <c r="C100" s="13">
        <f>(+'Sch 8.x Bill Count'!R95*'S6.2b PRevenue (1 in) '!$K$9)+('Sch 8.x Bill Count'!R95*($B100+50)/100*$K$11)-(0.64*5*'Sch 8.x Bill Count'!R95)</f>
        <v>0</v>
      </c>
      <c r="D100" s="13">
        <f>(+'Sch 8.x Bill Count'!S95*'S6.2b PRevenue (1 in) '!$K$9)+('Sch 8.x Bill Count'!S95*($B100+50)/100*$K$11)-(0.64*5*'Sch 8.x Bill Count'!S95)</f>
        <v>0</v>
      </c>
      <c r="E100" s="13">
        <f>(+'Sch 8.x Bill Count'!T95*'S6.2b PRevenue (1 in) '!$K$9)+('Sch 8.x Bill Count'!T95*($B100+50)/100*$K$11)-(0.64*5*'Sch 8.x Bill Count'!T95)</f>
        <v>0</v>
      </c>
      <c r="F100" s="13">
        <f>(+'Sch 8.x Bill Count'!U95*'S6.2b PRevenue (1 in) '!$K$9)+('Sch 8.x Bill Count'!U95*($B100+50)/100*$K$11)-(0.64*5*'Sch 8.x Bill Count'!U95)</f>
        <v>0</v>
      </c>
      <c r="G100" s="13">
        <f>(+'Sch 8.x Bill Count'!V95*'S6.2b PRevenue (1 in) '!$K$9)+('Sch 8.x Bill Count'!V95*($B100+50)/100*$K$11)-(0.64*5*'Sch 8.x Bill Count'!V95)</f>
        <v>0</v>
      </c>
      <c r="H100" s="13">
        <f>(+'Sch 8.x Bill Count'!W95*'S6.2b PRevenue (1 in) '!$K$9)+('Sch 8.x Bill Count'!W95*($B100+50)/100*$K$11)-(0.64*5*'Sch 8.x Bill Count'!W95)</f>
        <v>0</v>
      </c>
      <c r="I100" s="13">
        <f>(+'Sch 8.x Bill Count'!X95*'S6.2b PRevenue (1 in) '!$K$9)+('Sch 8.x Bill Count'!X95*($B100+50)/100*$K$11)-(0.64*5*'Sch 8.x Bill Count'!X95)</f>
        <v>0</v>
      </c>
      <c r="J100" s="13">
        <f>(+'Sch 8.x Bill Count'!Y95*'S6.2b PRevenue (1 in) '!$K$9)+('Sch 8.x Bill Count'!Y95*($B100+50)/100*$K$11)-(0.64*5*'Sch 8.x Bill Count'!Y95)</f>
        <v>0</v>
      </c>
      <c r="K100" s="13">
        <f>(+'Sch 8.x Bill Count'!Z95*'S6.2b PRevenue (1 in) '!$K$9)+('Sch 8.x Bill Count'!Z95*($B100+50)/100*$K$11)-(0.64*5*'Sch 8.x Bill Count'!Z95)</f>
        <v>0</v>
      </c>
      <c r="L100" s="13">
        <f>(+'Sch 8.x Bill Count'!AA95*'S6.2b PRevenue (1 in) '!$K$9)+('Sch 8.x Bill Count'!AA95*($B100+50)/100*$K$11)-(0.64*5*'Sch 8.x Bill Count'!AA95)</f>
        <v>0</v>
      </c>
      <c r="M100" s="13">
        <f>(+'Sch 8.x Bill Count'!AB95*'S6.2b PRevenue (1 in) '!$K$9)+('Sch 8.x Bill Count'!AB95*($B100+50)/100*$K$11)-(0.64*5*'Sch 8.x Bill Count'!AB95)</f>
        <v>0</v>
      </c>
      <c r="N100" s="13">
        <f>(+'Sch 8.x Bill Count'!AC95*'S6.2b PRevenue (1 in) '!$K$9)+('Sch 8.x Bill Count'!AC95*($B100+50)/100*$K$11)-(0.64*5*'Sch 8.x Bill Count'!AC95)</f>
        <v>0</v>
      </c>
      <c r="O100" s="42"/>
      <c r="P100" s="42"/>
      <c r="Q100" s="42"/>
    </row>
    <row r="101" spans="1:17" x14ac:dyDescent="0.25">
      <c r="A101" s="42"/>
      <c r="B101">
        <f t="shared" si="2"/>
        <v>8500</v>
      </c>
      <c r="C101" s="13">
        <f>(+'Sch 8.x Bill Count'!R96*'S6.2b PRevenue (1 in) '!$K$9)+('Sch 8.x Bill Count'!R96*($B101+50)/100*$K$11)-(0.64*5*'Sch 8.x Bill Count'!R96)</f>
        <v>0</v>
      </c>
      <c r="D101" s="13">
        <f>(+'Sch 8.x Bill Count'!S96*'S6.2b PRevenue (1 in) '!$K$9)+('Sch 8.x Bill Count'!S96*($B101+50)/100*$K$11)-(0.64*5*'Sch 8.x Bill Count'!S96)</f>
        <v>0</v>
      </c>
      <c r="E101" s="13">
        <f>(+'Sch 8.x Bill Count'!T96*'S6.2b PRevenue (1 in) '!$K$9)+('Sch 8.x Bill Count'!T96*($B101+50)/100*$K$11)-(0.64*5*'Sch 8.x Bill Count'!T96)</f>
        <v>0</v>
      </c>
      <c r="F101" s="13">
        <f>(+'Sch 8.x Bill Count'!U96*'S6.2b PRevenue (1 in) '!$K$9)+('Sch 8.x Bill Count'!U96*($B101+50)/100*$K$11)-(0.64*5*'Sch 8.x Bill Count'!U96)</f>
        <v>0</v>
      </c>
      <c r="G101" s="13">
        <f>(+'Sch 8.x Bill Count'!V96*'S6.2b PRevenue (1 in) '!$K$9)+('Sch 8.x Bill Count'!V96*($B101+50)/100*$K$11)-(0.64*5*'Sch 8.x Bill Count'!V96)</f>
        <v>0</v>
      </c>
      <c r="H101" s="13">
        <f>(+'Sch 8.x Bill Count'!W96*'S6.2b PRevenue (1 in) '!$K$9)+('Sch 8.x Bill Count'!W96*($B101+50)/100*$K$11)-(0.64*5*'Sch 8.x Bill Count'!W96)</f>
        <v>0</v>
      </c>
      <c r="I101" s="13">
        <f>(+'Sch 8.x Bill Count'!X96*'S6.2b PRevenue (1 in) '!$K$9)+('Sch 8.x Bill Count'!X96*($B101+50)/100*$K$11)-(0.64*5*'Sch 8.x Bill Count'!X96)</f>
        <v>0</v>
      </c>
      <c r="J101" s="13">
        <f>(+'Sch 8.x Bill Count'!Y96*'S6.2b PRevenue (1 in) '!$K$9)+('Sch 8.x Bill Count'!Y96*($B101+50)/100*$K$11)-(0.64*5*'Sch 8.x Bill Count'!Y96)</f>
        <v>0</v>
      </c>
      <c r="K101" s="13">
        <f>(+'Sch 8.x Bill Count'!Z96*'S6.2b PRevenue (1 in) '!$K$9)+('Sch 8.x Bill Count'!Z96*($B101+50)/100*$K$11)-(0.64*5*'Sch 8.x Bill Count'!Z96)</f>
        <v>0</v>
      </c>
      <c r="L101" s="13">
        <f>(+'Sch 8.x Bill Count'!AA96*'S6.2b PRevenue (1 in) '!$K$9)+('Sch 8.x Bill Count'!AA96*($B101+50)/100*$K$11)-(0.64*5*'Sch 8.x Bill Count'!AA96)</f>
        <v>0</v>
      </c>
      <c r="M101" s="13">
        <f>(+'Sch 8.x Bill Count'!AB96*'S6.2b PRevenue (1 in) '!$K$9)+('Sch 8.x Bill Count'!AB96*($B101+50)/100*$K$11)-(0.64*5*'Sch 8.x Bill Count'!AB96)</f>
        <v>0</v>
      </c>
      <c r="N101" s="13">
        <f>(+'Sch 8.x Bill Count'!AC96*'S6.2b PRevenue (1 in) '!$K$9)+('Sch 8.x Bill Count'!AC96*($B101+50)/100*$K$11)-(0.64*5*'Sch 8.x Bill Count'!AC96)</f>
        <v>0</v>
      </c>
      <c r="O101" s="42"/>
      <c r="P101" s="42"/>
      <c r="Q101" s="42"/>
    </row>
    <row r="102" spans="1:17" x14ac:dyDescent="0.25">
      <c r="A102" s="42"/>
      <c r="B102">
        <f t="shared" si="2"/>
        <v>8600</v>
      </c>
      <c r="C102" s="13">
        <f>(+'Sch 8.x Bill Count'!R97*'S6.2b PRevenue (1 in) '!$K$9)+('Sch 8.x Bill Count'!R97*($B102+50)/100*$K$11)-(0.64*5*'Sch 8.x Bill Count'!R97)</f>
        <v>0</v>
      </c>
      <c r="D102" s="13">
        <f>(+'Sch 8.x Bill Count'!S97*'S6.2b PRevenue (1 in) '!$K$9)+('Sch 8.x Bill Count'!S97*($B102+50)/100*$K$11)-(0.64*5*'Sch 8.x Bill Count'!S97)</f>
        <v>0</v>
      </c>
      <c r="E102" s="13">
        <f>(+'Sch 8.x Bill Count'!T97*'S6.2b PRevenue (1 in) '!$K$9)+('Sch 8.x Bill Count'!T97*($B102+50)/100*$K$11)-(0.64*5*'Sch 8.x Bill Count'!T97)</f>
        <v>0</v>
      </c>
      <c r="F102" s="13">
        <f>(+'Sch 8.x Bill Count'!U97*'S6.2b PRevenue (1 in) '!$K$9)+('Sch 8.x Bill Count'!U97*($B102+50)/100*$K$11)-(0.64*5*'Sch 8.x Bill Count'!U97)</f>
        <v>0</v>
      </c>
      <c r="G102" s="13">
        <f>(+'Sch 8.x Bill Count'!V97*'S6.2b PRevenue (1 in) '!$K$9)+('Sch 8.x Bill Count'!V97*($B102+50)/100*$K$11)-(0.64*5*'Sch 8.x Bill Count'!V97)</f>
        <v>0</v>
      </c>
      <c r="H102" s="13">
        <f>(+'Sch 8.x Bill Count'!W97*'S6.2b PRevenue (1 in) '!$K$9)+('Sch 8.x Bill Count'!W97*($B102+50)/100*$K$11)-(0.64*5*'Sch 8.x Bill Count'!W97)</f>
        <v>0</v>
      </c>
      <c r="I102" s="13">
        <f>(+'Sch 8.x Bill Count'!X97*'S6.2b PRevenue (1 in) '!$K$9)+('Sch 8.x Bill Count'!X97*($B102+50)/100*$K$11)-(0.64*5*'Sch 8.x Bill Count'!X97)</f>
        <v>0</v>
      </c>
      <c r="J102" s="13">
        <f>(+'Sch 8.x Bill Count'!Y97*'S6.2b PRevenue (1 in) '!$K$9)+('Sch 8.x Bill Count'!Y97*($B102+50)/100*$K$11)-(0.64*5*'Sch 8.x Bill Count'!Y97)</f>
        <v>0</v>
      </c>
      <c r="K102" s="13">
        <f>(+'Sch 8.x Bill Count'!Z97*'S6.2b PRevenue (1 in) '!$K$9)+('Sch 8.x Bill Count'!Z97*($B102+50)/100*$K$11)-(0.64*5*'Sch 8.x Bill Count'!Z97)</f>
        <v>0</v>
      </c>
      <c r="L102" s="13">
        <f>(+'Sch 8.x Bill Count'!AA97*'S6.2b PRevenue (1 in) '!$K$9)+('Sch 8.x Bill Count'!AA97*($B102+50)/100*$K$11)-(0.64*5*'Sch 8.x Bill Count'!AA97)</f>
        <v>0</v>
      </c>
      <c r="M102" s="13">
        <f>(+'Sch 8.x Bill Count'!AB97*'S6.2b PRevenue (1 in) '!$K$9)+('Sch 8.x Bill Count'!AB97*($B102+50)/100*$K$11)-(0.64*5*'Sch 8.x Bill Count'!AB97)</f>
        <v>0</v>
      </c>
      <c r="N102" s="13">
        <f>(+'Sch 8.x Bill Count'!AC97*'S6.2b PRevenue (1 in) '!$K$9)+('Sch 8.x Bill Count'!AC97*($B102+50)/100*$K$11)-(0.64*5*'Sch 8.x Bill Count'!AC97)</f>
        <v>0</v>
      </c>
      <c r="O102" s="42"/>
      <c r="P102" s="42"/>
      <c r="Q102" s="42"/>
    </row>
    <row r="103" spans="1:17" x14ac:dyDescent="0.25">
      <c r="A103" s="42"/>
      <c r="B103">
        <f t="shared" si="2"/>
        <v>8700</v>
      </c>
      <c r="C103" s="13">
        <f>(+'Sch 8.x Bill Count'!R98*'S6.2b PRevenue (1 in) '!$K$9)+('Sch 8.x Bill Count'!R98*($B103+50)/100*$K$11)-(0.64*5*'Sch 8.x Bill Count'!R98)</f>
        <v>0</v>
      </c>
      <c r="D103" s="13">
        <f>(+'Sch 8.x Bill Count'!S98*'S6.2b PRevenue (1 in) '!$K$9)+('Sch 8.x Bill Count'!S98*($B103+50)/100*$K$11)-(0.64*5*'Sch 8.x Bill Count'!S98)</f>
        <v>0</v>
      </c>
      <c r="E103" s="13">
        <f>(+'Sch 8.x Bill Count'!T98*'S6.2b PRevenue (1 in) '!$K$9)+('Sch 8.x Bill Count'!T98*($B103+50)/100*$K$11)-(0.64*5*'Sch 8.x Bill Count'!T98)</f>
        <v>0</v>
      </c>
      <c r="F103" s="13">
        <f>(+'Sch 8.x Bill Count'!U98*'S6.2b PRevenue (1 in) '!$K$9)+('Sch 8.x Bill Count'!U98*($B103+50)/100*$K$11)-(0.64*5*'Sch 8.x Bill Count'!U98)</f>
        <v>0</v>
      </c>
      <c r="G103" s="13">
        <f>(+'Sch 8.x Bill Count'!V98*'S6.2b PRevenue (1 in) '!$K$9)+('Sch 8.x Bill Count'!V98*($B103+50)/100*$K$11)-(0.64*5*'Sch 8.x Bill Count'!V98)</f>
        <v>0</v>
      </c>
      <c r="H103" s="13">
        <f>(+'Sch 8.x Bill Count'!W98*'S6.2b PRevenue (1 in) '!$K$9)+('Sch 8.x Bill Count'!W98*($B103+50)/100*$K$11)-(0.64*5*'Sch 8.x Bill Count'!W98)</f>
        <v>0</v>
      </c>
      <c r="I103" s="13">
        <f>(+'Sch 8.x Bill Count'!X98*'S6.2b PRevenue (1 in) '!$K$9)+('Sch 8.x Bill Count'!X98*($B103+50)/100*$K$11)-(0.64*5*'Sch 8.x Bill Count'!X98)</f>
        <v>0</v>
      </c>
      <c r="J103" s="13">
        <f>(+'Sch 8.x Bill Count'!Y98*'S6.2b PRevenue (1 in) '!$K$9)+('Sch 8.x Bill Count'!Y98*($B103+50)/100*$K$11)-(0.64*5*'Sch 8.x Bill Count'!Y98)</f>
        <v>0</v>
      </c>
      <c r="K103" s="13">
        <f>(+'Sch 8.x Bill Count'!Z98*'S6.2b PRevenue (1 in) '!$K$9)+('Sch 8.x Bill Count'!Z98*($B103+50)/100*$K$11)-(0.64*5*'Sch 8.x Bill Count'!Z98)</f>
        <v>0</v>
      </c>
      <c r="L103" s="13">
        <f>(+'Sch 8.x Bill Count'!AA98*'S6.2b PRevenue (1 in) '!$K$9)+('Sch 8.x Bill Count'!AA98*($B103+50)/100*$K$11)-(0.64*5*'Sch 8.x Bill Count'!AA98)</f>
        <v>0</v>
      </c>
      <c r="M103" s="13">
        <f>(+'Sch 8.x Bill Count'!AB98*'S6.2b PRevenue (1 in) '!$K$9)+('Sch 8.x Bill Count'!AB98*($B103+50)/100*$K$11)-(0.64*5*'Sch 8.x Bill Count'!AB98)</f>
        <v>0</v>
      </c>
      <c r="N103" s="13">
        <f>(+'Sch 8.x Bill Count'!AC98*'S6.2b PRevenue (1 in) '!$K$9)+('Sch 8.x Bill Count'!AC98*($B103+50)/100*$K$11)-(0.64*5*'Sch 8.x Bill Count'!AC98)</f>
        <v>0</v>
      </c>
      <c r="O103" s="42"/>
      <c r="P103" s="42"/>
      <c r="Q103" s="42"/>
    </row>
    <row r="104" spans="1:17" x14ac:dyDescent="0.25">
      <c r="A104" s="42"/>
      <c r="B104">
        <f t="shared" si="2"/>
        <v>8800</v>
      </c>
      <c r="C104" s="13">
        <f>(+'Sch 8.x Bill Count'!R99*'S6.2b PRevenue (1 in) '!$K$9)+('Sch 8.x Bill Count'!R99*($B104+50)/100*$K$11)-(0.64*5*'Sch 8.x Bill Count'!R99)</f>
        <v>0</v>
      </c>
      <c r="D104" s="13">
        <f>(+'Sch 8.x Bill Count'!S99*'S6.2b PRevenue (1 in) '!$K$9)+('Sch 8.x Bill Count'!S99*($B104+50)/100*$K$11)-(0.64*5*'Sch 8.x Bill Count'!S99)</f>
        <v>0</v>
      </c>
      <c r="E104" s="13">
        <f>(+'Sch 8.x Bill Count'!T99*'S6.2b PRevenue (1 in) '!$K$9)+('Sch 8.x Bill Count'!T99*($B104+50)/100*$K$11)-(0.64*5*'Sch 8.x Bill Count'!T99)</f>
        <v>0</v>
      </c>
      <c r="F104" s="13">
        <f>(+'Sch 8.x Bill Count'!U99*'S6.2b PRevenue (1 in) '!$K$9)+('Sch 8.x Bill Count'!U99*($B104+50)/100*$K$11)-(0.64*5*'Sch 8.x Bill Count'!U99)</f>
        <v>0</v>
      </c>
      <c r="G104" s="13">
        <f>(+'Sch 8.x Bill Count'!V99*'S6.2b PRevenue (1 in) '!$K$9)+('Sch 8.x Bill Count'!V99*($B104+50)/100*$K$11)-(0.64*5*'Sch 8.x Bill Count'!V99)</f>
        <v>0</v>
      </c>
      <c r="H104" s="13">
        <f>(+'Sch 8.x Bill Count'!W99*'S6.2b PRevenue (1 in) '!$K$9)+('Sch 8.x Bill Count'!W99*($B104+50)/100*$K$11)-(0.64*5*'Sch 8.x Bill Count'!W99)</f>
        <v>0</v>
      </c>
      <c r="I104" s="13">
        <f>(+'Sch 8.x Bill Count'!X99*'S6.2b PRevenue (1 in) '!$K$9)+('Sch 8.x Bill Count'!X99*($B104+50)/100*$K$11)-(0.64*5*'Sch 8.x Bill Count'!X99)</f>
        <v>0</v>
      </c>
      <c r="J104" s="13">
        <f>(+'Sch 8.x Bill Count'!Y99*'S6.2b PRevenue (1 in) '!$K$9)+('Sch 8.x Bill Count'!Y99*($B104+50)/100*$K$11)-(0.64*5*'Sch 8.x Bill Count'!Y99)</f>
        <v>0</v>
      </c>
      <c r="K104" s="13">
        <f>(+'Sch 8.x Bill Count'!Z99*'S6.2b PRevenue (1 in) '!$K$9)+('Sch 8.x Bill Count'!Z99*($B104+50)/100*$K$11)-(0.64*5*'Sch 8.x Bill Count'!Z99)</f>
        <v>0</v>
      </c>
      <c r="L104" s="13">
        <f>(+'Sch 8.x Bill Count'!AA99*'S6.2b PRevenue (1 in) '!$K$9)+('Sch 8.x Bill Count'!AA99*($B104+50)/100*$K$11)-(0.64*5*'Sch 8.x Bill Count'!AA99)</f>
        <v>0</v>
      </c>
      <c r="M104" s="13">
        <f>(+'Sch 8.x Bill Count'!AB99*'S6.2b PRevenue (1 in) '!$K$9)+('Sch 8.x Bill Count'!AB99*($B104+50)/100*$K$11)-(0.64*5*'Sch 8.x Bill Count'!AB99)</f>
        <v>0</v>
      </c>
      <c r="N104" s="13">
        <f>(+'Sch 8.x Bill Count'!AC99*'S6.2b PRevenue (1 in) '!$K$9)+('Sch 8.x Bill Count'!AC99*($B104+50)/100*$K$11)-(0.64*5*'Sch 8.x Bill Count'!AC99)</f>
        <v>0</v>
      </c>
      <c r="O104" s="42"/>
      <c r="P104" s="42"/>
      <c r="Q104" s="42"/>
    </row>
    <row r="105" spans="1:17" x14ac:dyDescent="0.25">
      <c r="A105" s="42"/>
      <c r="B105">
        <f t="shared" si="2"/>
        <v>8900</v>
      </c>
      <c r="C105" s="13">
        <f>(+'Sch 8.x Bill Count'!R100*'S6.2b PRevenue (1 in) '!$K$9)+('Sch 8.x Bill Count'!R100*($B105+50)/100*$K$11)-(0.64*5*'Sch 8.x Bill Count'!R100)</f>
        <v>0</v>
      </c>
      <c r="D105" s="13">
        <f>(+'Sch 8.x Bill Count'!S100*'S6.2b PRevenue (1 in) '!$K$9)+('Sch 8.x Bill Count'!S100*($B105+50)/100*$K$11)-(0.64*5*'Sch 8.x Bill Count'!S100)</f>
        <v>0</v>
      </c>
      <c r="E105" s="13">
        <f>(+'Sch 8.x Bill Count'!T100*'S6.2b PRevenue (1 in) '!$K$9)+('Sch 8.x Bill Count'!T100*($B105+50)/100*$K$11)-(0.64*5*'Sch 8.x Bill Count'!T100)</f>
        <v>0</v>
      </c>
      <c r="F105" s="13">
        <f>(+'Sch 8.x Bill Count'!U100*'S6.2b PRevenue (1 in) '!$K$9)+('Sch 8.x Bill Count'!U100*($B105+50)/100*$K$11)-(0.64*5*'Sch 8.x Bill Count'!U100)</f>
        <v>0</v>
      </c>
      <c r="G105" s="13">
        <f>(+'Sch 8.x Bill Count'!V100*'S6.2b PRevenue (1 in) '!$K$9)+('Sch 8.x Bill Count'!V100*($B105+50)/100*$K$11)-(0.64*5*'Sch 8.x Bill Count'!V100)</f>
        <v>0</v>
      </c>
      <c r="H105" s="13">
        <f>(+'Sch 8.x Bill Count'!W100*'S6.2b PRevenue (1 in) '!$K$9)+('Sch 8.x Bill Count'!W100*($B105+50)/100*$K$11)-(0.64*5*'Sch 8.x Bill Count'!W100)</f>
        <v>0</v>
      </c>
      <c r="I105" s="13">
        <f>(+'Sch 8.x Bill Count'!X100*'S6.2b PRevenue (1 in) '!$K$9)+('Sch 8.x Bill Count'!X100*($B105+50)/100*$K$11)-(0.64*5*'Sch 8.x Bill Count'!X100)</f>
        <v>0</v>
      </c>
      <c r="J105" s="13">
        <f>(+'Sch 8.x Bill Count'!Y100*'S6.2b PRevenue (1 in) '!$K$9)+('Sch 8.x Bill Count'!Y100*($B105+50)/100*$K$11)-(0.64*5*'Sch 8.x Bill Count'!Y100)</f>
        <v>0</v>
      </c>
      <c r="K105" s="13">
        <f>(+'Sch 8.x Bill Count'!Z100*'S6.2b PRevenue (1 in) '!$K$9)+('Sch 8.x Bill Count'!Z100*($B105+50)/100*$K$11)-(0.64*5*'Sch 8.x Bill Count'!Z100)</f>
        <v>0</v>
      </c>
      <c r="L105" s="13">
        <f>(+'Sch 8.x Bill Count'!AA100*'S6.2b PRevenue (1 in) '!$K$9)+('Sch 8.x Bill Count'!AA100*($B105+50)/100*$K$11)-(0.64*5*'Sch 8.x Bill Count'!AA100)</f>
        <v>0</v>
      </c>
      <c r="M105" s="13">
        <f>(+'Sch 8.x Bill Count'!AB100*'S6.2b PRevenue (1 in) '!$K$9)+('Sch 8.x Bill Count'!AB100*($B105+50)/100*$K$11)-(0.64*5*'Sch 8.x Bill Count'!AB100)</f>
        <v>0</v>
      </c>
      <c r="N105" s="13">
        <f>(+'Sch 8.x Bill Count'!AC100*'S6.2b PRevenue (1 in) '!$K$9)+('Sch 8.x Bill Count'!AC100*($B105+50)/100*$K$11)-(0.64*5*'Sch 8.x Bill Count'!AC100)</f>
        <v>0</v>
      </c>
      <c r="O105" s="42"/>
      <c r="P105" s="42"/>
      <c r="Q105" s="42"/>
    </row>
    <row r="106" spans="1:17" x14ac:dyDescent="0.25">
      <c r="A106" s="42"/>
      <c r="B106">
        <f t="shared" si="2"/>
        <v>9000</v>
      </c>
      <c r="C106" s="13">
        <f>(+'Sch 8.x Bill Count'!R101*'S6.2b PRevenue (1 in) '!$K$9)+('Sch 8.x Bill Count'!R101*($B106+50)/100*$K$11)-(0.64*5*'Sch 8.x Bill Count'!R101)</f>
        <v>0</v>
      </c>
      <c r="D106" s="13">
        <f>(+'Sch 8.x Bill Count'!S101*'S6.2b PRevenue (1 in) '!$K$9)+('Sch 8.x Bill Count'!S101*($B106+50)/100*$K$11)-(0.64*5*'Sch 8.x Bill Count'!S101)</f>
        <v>0</v>
      </c>
      <c r="E106" s="13">
        <f>(+'Sch 8.x Bill Count'!T101*'S6.2b PRevenue (1 in) '!$K$9)+('Sch 8.x Bill Count'!T101*($B106+50)/100*$K$11)-(0.64*5*'Sch 8.x Bill Count'!T101)</f>
        <v>0</v>
      </c>
      <c r="F106" s="13">
        <f>(+'Sch 8.x Bill Count'!U101*'S6.2b PRevenue (1 in) '!$K$9)+('Sch 8.x Bill Count'!U101*($B106+50)/100*$K$11)-(0.64*5*'Sch 8.x Bill Count'!U101)</f>
        <v>0</v>
      </c>
      <c r="G106" s="13">
        <f>(+'Sch 8.x Bill Count'!V101*'S6.2b PRevenue (1 in) '!$K$9)+('Sch 8.x Bill Count'!V101*($B106+50)/100*$K$11)-(0.64*5*'Sch 8.x Bill Count'!V101)</f>
        <v>0</v>
      </c>
      <c r="H106" s="13">
        <f>(+'Sch 8.x Bill Count'!W101*'S6.2b PRevenue (1 in) '!$K$9)+('Sch 8.x Bill Count'!W101*($B106+50)/100*$K$11)-(0.64*5*'Sch 8.x Bill Count'!W101)</f>
        <v>0</v>
      </c>
      <c r="I106" s="13">
        <f>(+'Sch 8.x Bill Count'!X101*'S6.2b PRevenue (1 in) '!$K$9)+('Sch 8.x Bill Count'!X101*($B106+50)/100*$K$11)-(0.64*5*'Sch 8.x Bill Count'!X101)</f>
        <v>0</v>
      </c>
      <c r="J106" s="13">
        <f>(+'Sch 8.x Bill Count'!Y101*'S6.2b PRevenue (1 in) '!$K$9)+('Sch 8.x Bill Count'!Y101*($B106+50)/100*$K$11)-(0.64*5*'Sch 8.x Bill Count'!Y101)</f>
        <v>0</v>
      </c>
      <c r="K106" s="13">
        <f>(+'Sch 8.x Bill Count'!Z101*'S6.2b PRevenue (1 in) '!$K$9)+('Sch 8.x Bill Count'!Z101*($B106+50)/100*$K$11)-(0.64*5*'Sch 8.x Bill Count'!Z101)</f>
        <v>0</v>
      </c>
      <c r="L106" s="13">
        <f>(+'Sch 8.x Bill Count'!AA101*'S6.2b PRevenue (1 in) '!$K$9)+('Sch 8.x Bill Count'!AA101*($B106+50)/100*$K$11)-(0.64*5*'Sch 8.x Bill Count'!AA101)</f>
        <v>0</v>
      </c>
      <c r="M106" s="13">
        <f>(+'Sch 8.x Bill Count'!AB101*'S6.2b PRevenue (1 in) '!$K$9)+('Sch 8.x Bill Count'!AB101*($B106+50)/100*$K$11)-(0.64*5*'Sch 8.x Bill Count'!AB101)</f>
        <v>0</v>
      </c>
      <c r="N106" s="13">
        <f>(+'Sch 8.x Bill Count'!AC101*'S6.2b PRevenue (1 in) '!$K$9)+('Sch 8.x Bill Count'!AC101*($B106+50)/100*$K$11)-(0.64*5*'Sch 8.x Bill Count'!AC101)</f>
        <v>0</v>
      </c>
      <c r="O106" s="42"/>
      <c r="P106" s="42"/>
      <c r="Q106" s="42"/>
    </row>
    <row r="107" spans="1:17" x14ac:dyDescent="0.25">
      <c r="A107" s="42"/>
      <c r="B107">
        <f t="shared" si="2"/>
        <v>9100</v>
      </c>
      <c r="C107" s="13">
        <f>(+'Sch 8.x Bill Count'!R102*'S6.2b PRevenue (1 in) '!$K$9)+('Sch 8.x Bill Count'!R102*($B107+50)/100*$K$11)-(0.64*5*'Sch 8.x Bill Count'!R102)</f>
        <v>0</v>
      </c>
      <c r="D107" s="13">
        <f>(+'Sch 8.x Bill Count'!S102*'S6.2b PRevenue (1 in) '!$K$9)+('Sch 8.x Bill Count'!S102*($B107+50)/100*$K$11)-(0.64*5*'Sch 8.x Bill Count'!S102)</f>
        <v>0</v>
      </c>
      <c r="E107" s="13">
        <f>(+'Sch 8.x Bill Count'!T102*'S6.2b PRevenue (1 in) '!$K$9)+('Sch 8.x Bill Count'!T102*($B107+50)/100*$K$11)-(0.64*5*'Sch 8.x Bill Count'!T102)</f>
        <v>0</v>
      </c>
      <c r="F107" s="13">
        <f>(+'Sch 8.x Bill Count'!U102*'S6.2b PRevenue (1 in) '!$K$9)+('Sch 8.x Bill Count'!U102*($B107+50)/100*$K$11)-(0.64*5*'Sch 8.x Bill Count'!U102)</f>
        <v>0</v>
      </c>
      <c r="G107" s="13">
        <f>(+'Sch 8.x Bill Count'!V102*'S6.2b PRevenue (1 in) '!$K$9)+('Sch 8.x Bill Count'!V102*($B107+50)/100*$K$11)-(0.64*5*'Sch 8.x Bill Count'!V102)</f>
        <v>0</v>
      </c>
      <c r="H107" s="13">
        <f>(+'Sch 8.x Bill Count'!W102*'S6.2b PRevenue (1 in) '!$K$9)+('Sch 8.x Bill Count'!W102*($B107+50)/100*$K$11)-(0.64*5*'Sch 8.x Bill Count'!W102)</f>
        <v>0</v>
      </c>
      <c r="I107" s="13">
        <f>(+'Sch 8.x Bill Count'!X102*'S6.2b PRevenue (1 in) '!$K$9)+('Sch 8.x Bill Count'!X102*($B107+50)/100*$K$11)-(0.64*5*'Sch 8.x Bill Count'!X102)</f>
        <v>0</v>
      </c>
      <c r="J107" s="13">
        <f>(+'Sch 8.x Bill Count'!Y102*'S6.2b PRevenue (1 in) '!$K$9)+('Sch 8.x Bill Count'!Y102*($B107+50)/100*$K$11)-(0.64*5*'Sch 8.x Bill Count'!Y102)</f>
        <v>0</v>
      </c>
      <c r="K107" s="13">
        <f>(+'Sch 8.x Bill Count'!Z102*'S6.2b PRevenue (1 in) '!$K$9)+('Sch 8.x Bill Count'!Z102*($B107+50)/100*$K$11)-(0.64*5*'Sch 8.x Bill Count'!Z102)</f>
        <v>0</v>
      </c>
      <c r="L107" s="13">
        <f>(+'Sch 8.x Bill Count'!AA102*'S6.2b PRevenue (1 in) '!$K$9)+('Sch 8.x Bill Count'!AA102*($B107+50)/100*$K$11)-(0.64*5*'Sch 8.x Bill Count'!AA102)</f>
        <v>0</v>
      </c>
      <c r="M107" s="13">
        <f>(+'Sch 8.x Bill Count'!AB102*'S6.2b PRevenue (1 in) '!$K$9)+('Sch 8.x Bill Count'!AB102*($B107+50)/100*$K$11)-(0.64*5*'Sch 8.x Bill Count'!AB102)</f>
        <v>0</v>
      </c>
      <c r="N107" s="13">
        <f>(+'Sch 8.x Bill Count'!AC102*'S6.2b PRevenue (1 in) '!$K$9)+('Sch 8.x Bill Count'!AC102*($B107+50)/100*$K$11)-(0.64*5*'Sch 8.x Bill Count'!AC102)</f>
        <v>0</v>
      </c>
      <c r="O107" s="42"/>
      <c r="P107" s="42"/>
      <c r="Q107" s="42"/>
    </row>
    <row r="108" spans="1:17" x14ac:dyDescent="0.25">
      <c r="A108" s="42"/>
      <c r="B108">
        <f t="shared" si="2"/>
        <v>9200</v>
      </c>
      <c r="C108" s="13">
        <f>(+'Sch 8.x Bill Count'!R103*'S6.2b PRevenue (1 in) '!$K$9)+('Sch 8.x Bill Count'!R103*($B108+50)/100*$K$11)-(0.64*5*'Sch 8.x Bill Count'!R103)</f>
        <v>0</v>
      </c>
      <c r="D108" s="13">
        <f>(+'Sch 8.x Bill Count'!S103*'S6.2b PRevenue (1 in) '!$K$9)+('Sch 8.x Bill Count'!S103*($B108+50)/100*$K$11)-(0.64*5*'Sch 8.x Bill Count'!S103)</f>
        <v>0</v>
      </c>
      <c r="E108" s="13">
        <f>(+'Sch 8.x Bill Count'!T103*'S6.2b PRevenue (1 in) '!$K$9)+('Sch 8.x Bill Count'!T103*($B108+50)/100*$K$11)-(0.64*5*'Sch 8.x Bill Count'!T103)</f>
        <v>0</v>
      </c>
      <c r="F108" s="13">
        <f>(+'Sch 8.x Bill Count'!U103*'S6.2b PRevenue (1 in) '!$K$9)+('Sch 8.x Bill Count'!U103*($B108+50)/100*$K$11)-(0.64*5*'Sch 8.x Bill Count'!U103)</f>
        <v>0</v>
      </c>
      <c r="G108" s="13">
        <f>(+'Sch 8.x Bill Count'!V103*'S6.2b PRevenue (1 in) '!$K$9)+('Sch 8.x Bill Count'!V103*($B108+50)/100*$K$11)-(0.64*5*'Sch 8.x Bill Count'!V103)</f>
        <v>0</v>
      </c>
      <c r="H108" s="13">
        <f>(+'Sch 8.x Bill Count'!W103*'S6.2b PRevenue (1 in) '!$K$9)+('Sch 8.x Bill Count'!W103*($B108+50)/100*$K$11)-(0.64*5*'Sch 8.x Bill Count'!W103)</f>
        <v>0</v>
      </c>
      <c r="I108" s="13">
        <f>(+'Sch 8.x Bill Count'!X103*'S6.2b PRevenue (1 in) '!$K$9)+('Sch 8.x Bill Count'!X103*($B108+50)/100*$K$11)-(0.64*5*'Sch 8.x Bill Count'!X103)</f>
        <v>0</v>
      </c>
      <c r="J108" s="13">
        <f>(+'Sch 8.x Bill Count'!Y103*'S6.2b PRevenue (1 in) '!$K$9)+('Sch 8.x Bill Count'!Y103*($B108+50)/100*$K$11)-(0.64*5*'Sch 8.x Bill Count'!Y103)</f>
        <v>0</v>
      </c>
      <c r="K108" s="13">
        <f>(+'Sch 8.x Bill Count'!Z103*'S6.2b PRevenue (1 in) '!$K$9)+('Sch 8.x Bill Count'!Z103*($B108+50)/100*$K$11)-(0.64*5*'Sch 8.x Bill Count'!Z103)</f>
        <v>0</v>
      </c>
      <c r="L108" s="13">
        <f>(+'Sch 8.x Bill Count'!AA103*'S6.2b PRevenue (1 in) '!$K$9)+('Sch 8.x Bill Count'!AA103*($B108+50)/100*$K$11)-(0.64*5*'Sch 8.x Bill Count'!AA103)</f>
        <v>0</v>
      </c>
      <c r="M108" s="13">
        <f>(+'Sch 8.x Bill Count'!AB103*'S6.2b PRevenue (1 in) '!$K$9)+('Sch 8.x Bill Count'!AB103*($B108+50)/100*$K$11)-(0.64*5*'Sch 8.x Bill Count'!AB103)</f>
        <v>0</v>
      </c>
      <c r="N108" s="13">
        <f>(+'Sch 8.x Bill Count'!AC103*'S6.2b PRevenue (1 in) '!$K$9)+('Sch 8.x Bill Count'!AC103*($B108+50)/100*$K$11)-(0.64*5*'Sch 8.x Bill Count'!AC103)</f>
        <v>0</v>
      </c>
      <c r="O108" s="42"/>
      <c r="P108" s="42"/>
      <c r="Q108" s="42"/>
    </row>
    <row r="109" spans="1:17" x14ac:dyDescent="0.25">
      <c r="A109" s="42"/>
      <c r="B109">
        <f t="shared" si="2"/>
        <v>9300</v>
      </c>
      <c r="C109" s="13">
        <f>(+'Sch 8.x Bill Count'!R104*'S6.2b PRevenue (1 in) '!$K$9)+('Sch 8.x Bill Count'!R104*($B109+50)/100*$K$11)-(0.64*5*'Sch 8.x Bill Count'!R104)</f>
        <v>0</v>
      </c>
      <c r="D109" s="13">
        <f>(+'Sch 8.x Bill Count'!S104*'S6.2b PRevenue (1 in) '!$K$9)+('Sch 8.x Bill Count'!S104*($B109+50)/100*$K$11)-(0.64*5*'Sch 8.x Bill Count'!S104)</f>
        <v>0</v>
      </c>
      <c r="E109" s="13">
        <f>(+'Sch 8.x Bill Count'!T104*'S6.2b PRevenue (1 in) '!$K$9)+('Sch 8.x Bill Count'!T104*($B109+50)/100*$K$11)-(0.64*5*'Sch 8.x Bill Count'!T104)</f>
        <v>0</v>
      </c>
      <c r="F109" s="13">
        <f>(+'Sch 8.x Bill Count'!U104*'S6.2b PRevenue (1 in) '!$K$9)+('Sch 8.x Bill Count'!U104*($B109+50)/100*$K$11)-(0.64*5*'Sch 8.x Bill Count'!U104)</f>
        <v>0</v>
      </c>
      <c r="G109" s="13">
        <f>(+'Sch 8.x Bill Count'!V104*'S6.2b PRevenue (1 in) '!$K$9)+('Sch 8.x Bill Count'!V104*($B109+50)/100*$K$11)-(0.64*5*'Sch 8.x Bill Count'!V104)</f>
        <v>0</v>
      </c>
      <c r="H109" s="13">
        <f>(+'Sch 8.x Bill Count'!W104*'S6.2b PRevenue (1 in) '!$K$9)+('Sch 8.x Bill Count'!W104*($B109+50)/100*$K$11)-(0.64*5*'Sch 8.x Bill Count'!W104)</f>
        <v>0</v>
      </c>
      <c r="I109" s="13">
        <f>(+'Sch 8.x Bill Count'!X104*'S6.2b PRevenue (1 in) '!$K$9)+('Sch 8.x Bill Count'!X104*($B109+50)/100*$K$11)-(0.64*5*'Sch 8.x Bill Count'!X104)</f>
        <v>0</v>
      </c>
      <c r="J109" s="13">
        <f>(+'Sch 8.x Bill Count'!Y104*'S6.2b PRevenue (1 in) '!$K$9)+('Sch 8.x Bill Count'!Y104*($B109+50)/100*$K$11)-(0.64*5*'Sch 8.x Bill Count'!Y104)</f>
        <v>0</v>
      </c>
      <c r="K109" s="13">
        <f>(+'Sch 8.x Bill Count'!Z104*'S6.2b PRevenue (1 in) '!$K$9)+('Sch 8.x Bill Count'!Z104*($B109+50)/100*$K$11)-(0.64*5*'Sch 8.x Bill Count'!Z104)</f>
        <v>0</v>
      </c>
      <c r="L109" s="13">
        <f>(+'Sch 8.x Bill Count'!AA104*'S6.2b PRevenue (1 in) '!$K$9)+('Sch 8.x Bill Count'!AA104*($B109+50)/100*$K$11)-(0.64*5*'Sch 8.x Bill Count'!AA104)</f>
        <v>0</v>
      </c>
      <c r="M109" s="13">
        <f>(+'Sch 8.x Bill Count'!AB104*'S6.2b PRevenue (1 in) '!$K$9)+('Sch 8.x Bill Count'!AB104*($B109+50)/100*$K$11)-(0.64*5*'Sch 8.x Bill Count'!AB104)</f>
        <v>0</v>
      </c>
      <c r="N109" s="13">
        <f>(+'Sch 8.x Bill Count'!AC104*'S6.2b PRevenue (1 in) '!$K$9)+('Sch 8.x Bill Count'!AC104*($B109+50)/100*$K$11)-(0.64*5*'Sch 8.x Bill Count'!AC104)</f>
        <v>0</v>
      </c>
      <c r="O109" s="42"/>
      <c r="P109" s="42"/>
      <c r="Q109" s="42"/>
    </row>
    <row r="110" spans="1:17" x14ac:dyDescent="0.25">
      <c r="A110" s="42"/>
      <c r="B110">
        <f t="shared" si="2"/>
        <v>9400</v>
      </c>
      <c r="C110" s="13">
        <f>(+'Sch 8.x Bill Count'!R105*'S6.2b PRevenue (1 in) '!$K$9)+('Sch 8.x Bill Count'!R105*($B110+50)/100*$K$11)-(0.64*5*'Sch 8.x Bill Count'!R105)</f>
        <v>0</v>
      </c>
      <c r="D110" s="13">
        <f>(+'Sch 8.x Bill Count'!S105*'S6.2b PRevenue (1 in) '!$K$9)+('Sch 8.x Bill Count'!S105*($B110+50)/100*$K$11)-(0.64*5*'Sch 8.x Bill Count'!S105)</f>
        <v>0</v>
      </c>
      <c r="E110" s="13">
        <f>(+'Sch 8.x Bill Count'!T105*'S6.2b PRevenue (1 in) '!$K$9)+('Sch 8.x Bill Count'!T105*($B110+50)/100*$K$11)-(0.64*5*'Sch 8.x Bill Count'!T105)</f>
        <v>0</v>
      </c>
      <c r="F110" s="13">
        <f>(+'Sch 8.x Bill Count'!U105*'S6.2b PRevenue (1 in) '!$K$9)+('Sch 8.x Bill Count'!U105*($B110+50)/100*$K$11)-(0.64*5*'Sch 8.x Bill Count'!U105)</f>
        <v>0</v>
      </c>
      <c r="G110" s="13">
        <f>(+'Sch 8.x Bill Count'!V105*'S6.2b PRevenue (1 in) '!$K$9)+('Sch 8.x Bill Count'!V105*($B110+50)/100*$K$11)-(0.64*5*'Sch 8.x Bill Count'!V105)</f>
        <v>0</v>
      </c>
      <c r="H110" s="13">
        <f>(+'Sch 8.x Bill Count'!W105*'S6.2b PRevenue (1 in) '!$K$9)+('Sch 8.x Bill Count'!W105*($B110+50)/100*$K$11)-(0.64*5*'Sch 8.x Bill Count'!W105)</f>
        <v>0</v>
      </c>
      <c r="I110" s="13">
        <f>(+'Sch 8.x Bill Count'!X105*'S6.2b PRevenue (1 in) '!$K$9)+('Sch 8.x Bill Count'!X105*($B110+50)/100*$K$11)-(0.64*5*'Sch 8.x Bill Count'!X105)</f>
        <v>0</v>
      </c>
      <c r="J110" s="13">
        <f>(+'Sch 8.x Bill Count'!Y105*'S6.2b PRevenue (1 in) '!$K$9)+('Sch 8.x Bill Count'!Y105*($B110+50)/100*$K$11)-(0.64*5*'Sch 8.x Bill Count'!Y105)</f>
        <v>0</v>
      </c>
      <c r="K110" s="13">
        <f>(+'Sch 8.x Bill Count'!Z105*'S6.2b PRevenue (1 in) '!$K$9)+('Sch 8.x Bill Count'!Z105*($B110+50)/100*$K$11)-(0.64*5*'Sch 8.x Bill Count'!Z105)</f>
        <v>0</v>
      </c>
      <c r="L110" s="13">
        <f>(+'Sch 8.x Bill Count'!AA105*'S6.2b PRevenue (1 in) '!$K$9)+('Sch 8.x Bill Count'!AA105*($B110+50)/100*$K$11)-(0.64*5*'Sch 8.x Bill Count'!AA105)</f>
        <v>0</v>
      </c>
      <c r="M110" s="13">
        <f>(+'Sch 8.x Bill Count'!AB105*'S6.2b PRevenue (1 in) '!$K$9)+('Sch 8.x Bill Count'!AB105*($B110+50)/100*$K$11)-(0.64*5*'Sch 8.x Bill Count'!AB105)</f>
        <v>0</v>
      </c>
      <c r="N110" s="13">
        <f>(+'Sch 8.x Bill Count'!AC105*'S6.2b PRevenue (1 in) '!$K$9)+('Sch 8.x Bill Count'!AC105*($B110+50)/100*$K$11)-(0.64*5*'Sch 8.x Bill Count'!AC105)</f>
        <v>0</v>
      </c>
      <c r="O110" s="42"/>
      <c r="P110" s="42"/>
      <c r="Q110" s="42"/>
    </row>
    <row r="111" spans="1:17" x14ac:dyDescent="0.25">
      <c r="A111" s="42"/>
      <c r="B111">
        <f t="shared" si="2"/>
        <v>9500</v>
      </c>
      <c r="C111" s="13">
        <f>(+'Sch 8.x Bill Count'!R106*'S6.2b PRevenue (1 in) '!$K$9)+('Sch 8.x Bill Count'!R106*($B111+50)/100*$K$11)-(0.64*5*'Sch 8.x Bill Count'!R106)</f>
        <v>0</v>
      </c>
      <c r="D111" s="13">
        <f>(+'Sch 8.x Bill Count'!S106*'S6.2b PRevenue (1 in) '!$K$9)+('Sch 8.x Bill Count'!S106*($B111+50)/100*$K$11)-(0.64*5*'Sch 8.x Bill Count'!S106)</f>
        <v>0</v>
      </c>
      <c r="E111" s="13">
        <f>(+'Sch 8.x Bill Count'!T106*'S6.2b PRevenue (1 in) '!$K$9)+('Sch 8.x Bill Count'!T106*($B111+50)/100*$K$11)-(0.64*5*'Sch 8.x Bill Count'!T106)</f>
        <v>0</v>
      </c>
      <c r="F111" s="13">
        <f>(+'Sch 8.x Bill Count'!U106*'S6.2b PRevenue (1 in) '!$K$9)+('Sch 8.x Bill Count'!U106*($B111+50)/100*$K$11)-(0.64*5*'Sch 8.x Bill Count'!U106)</f>
        <v>0</v>
      </c>
      <c r="G111" s="13">
        <f>(+'Sch 8.x Bill Count'!V106*'S6.2b PRevenue (1 in) '!$K$9)+('Sch 8.x Bill Count'!V106*($B111+50)/100*$K$11)-(0.64*5*'Sch 8.x Bill Count'!V106)</f>
        <v>0</v>
      </c>
      <c r="H111" s="13">
        <f>(+'Sch 8.x Bill Count'!W106*'S6.2b PRevenue (1 in) '!$K$9)+('Sch 8.x Bill Count'!W106*($B111+50)/100*$K$11)-(0.64*5*'Sch 8.x Bill Count'!W106)</f>
        <v>0</v>
      </c>
      <c r="I111" s="13">
        <f>(+'Sch 8.x Bill Count'!X106*'S6.2b PRevenue (1 in) '!$K$9)+('Sch 8.x Bill Count'!X106*($B111+50)/100*$K$11)-(0.64*5*'Sch 8.x Bill Count'!X106)</f>
        <v>0</v>
      </c>
      <c r="J111" s="13">
        <f>(+'Sch 8.x Bill Count'!Y106*'S6.2b PRevenue (1 in) '!$K$9)+('Sch 8.x Bill Count'!Y106*($B111+50)/100*$K$11)-(0.64*5*'Sch 8.x Bill Count'!Y106)</f>
        <v>0</v>
      </c>
      <c r="K111" s="13">
        <f>(+'Sch 8.x Bill Count'!Z106*'S6.2b PRevenue (1 in) '!$K$9)+('Sch 8.x Bill Count'!Z106*($B111+50)/100*$K$11)-(0.64*5*'Sch 8.x Bill Count'!Z106)</f>
        <v>0</v>
      </c>
      <c r="L111" s="13">
        <f>(+'Sch 8.x Bill Count'!AA106*'S6.2b PRevenue (1 in) '!$K$9)+('Sch 8.x Bill Count'!AA106*($B111+50)/100*$K$11)-(0.64*5*'Sch 8.x Bill Count'!AA106)</f>
        <v>0</v>
      </c>
      <c r="M111" s="13">
        <f>(+'Sch 8.x Bill Count'!AB106*'S6.2b PRevenue (1 in) '!$K$9)+('Sch 8.x Bill Count'!AB106*($B111+50)/100*$K$11)-(0.64*5*'Sch 8.x Bill Count'!AB106)</f>
        <v>0</v>
      </c>
      <c r="N111" s="13">
        <f>(+'Sch 8.x Bill Count'!AC106*'S6.2b PRevenue (1 in) '!$K$9)+('Sch 8.x Bill Count'!AC106*($B111+50)/100*$K$11)-(0.64*5*'Sch 8.x Bill Count'!AC106)</f>
        <v>0</v>
      </c>
      <c r="O111" s="42"/>
      <c r="P111" s="42"/>
      <c r="Q111" s="42"/>
    </row>
    <row r="112" spans="1:17" x14ac:dyDescent="0.25">
      <c r="A112" s="42"/>
      <c r="B112">
        <f t="shared" si="2"/>
        <v>9600</v>
      </c>
      <c r="C112" s="13">
        <f>(+'Sch 8.x Bill Count'!R107*'S6.2b PRevenue (1 in) '!$K$9)+('Sch 8.x Bill Count'!R107*($B112+50)/100*$K$11)-(0.64*5*'Sch 8.x Bill Count'!R107)</f>
        <v>0</v>
      </c>
      <c r="D112" s="13">
        <f>(+'Sch 8.x Bill Count'!S107*'S6.2b PRevenue (1 in) '!$K$9)+('Sch 8.x Bill Count'!S107*($B112+50)/100*$K$11)-(0.64*5*'Sch 8.x Bill Count'!S107)</f>
        <v>0</v>
      </c>
      <c r="E112" s="13">
        <f>(+'Sch 8.x Bill Count'!T107*'S6.2b PRevenue (1 in) '!$K$9)+('Sch 8.x Bill Count'!T107*($B112+50)/100*$K$11)-(0.64*5*'Sch 8.x Bill Count'!T107)</f>
        <v>0</v>
      </c>
      <c r="F112" s="13">
        <f>(+'Sch 8.x Bill Count'!U107*'S6.2b PRevenue (1 in) '!$K$9)+('Sch 8.x Bill Count'!U107*($B112+50)/100*$K$11)-(0.64*5*'Sch 8.x Bill Count'!U107)</f>
        <v>0</v>
      </c>
      <c r="G112" s="13">
        <f>(+'Sch 8.x Bill Count'!V107*'S6.2b PRevenue (1 in) '!$K$9)+('Sch 8.x Bill Count'!V107*($B112+50)/100*$K$11)-(0.64*5*'Sch 8.x Bill Count'!V107)</f>
        <v>0</v>
      </c>
      <c r="H112" s="13">
        <f>(+'Sch 8.x Bill Count'!W107*'S6.2b PRevenue (1 in) '!$K$9)+('Sch 8.x Bill Count'!W107*($B112+50)/100*$K$11)-(0.64*5*'Sch 8.x Bill Count'!W107)</f>
        <v>0</v>
      </c>
      <c r="I112" s="13">
        <f>(+'Sch 8.x Bill Count'!X107*'S6.2b PRevenue (1 in) '!$K$9)+('Sch 8.x Bill Count'!X107*($B112+50)/100*$K$11)-(0.64*5*'Sch 8.x Bill Count'!X107)</f>
        <v>0</v>
      </c>
      <c r="J112" s="13">
        <f>(+'Sch 8.x Bill Count'!Y107*'S6.2b PRevenue (1 in) '!$K$9)+('Sch 8.x Bill Count'!Y107*($B112+50)/100*$K$11)-(0.64*5*'Sch 8.x Bill Count'!Y107)</f>
        <v>0</v>
      </c>
      <c r="K112" s="13">
        <f>(+'Sch 8.x Bill Count'!Z107*'S6.2b PRevenue (1 in) '!$K$9)+('Sch 8.x Bill Count'!Z107*($B112+50)/100*$K$11)-(0.64*5*'Sch 8.x Bill Count'!Z107)</f>
        <v>0</v>
      </c>
      <c r="L112" s="13">
        <f>(+'Sch 8.x Bill Count'!AA107*'S6.2b PRevenue (1 in) '!$K$9)+('Sch 8.x Bill Count'!AA107*($B112+50)/100*$K$11)-(0.64*5*'Sch 8.x Bill Count'!AA107)</f>
        <v>0</v>
      </c>
      <c r="M112" s="13">
        <f>(+'Sch 8.x Bill Count'!AB107*'S6.2b PRevenue (1 in) '!$K$9)+('Sch 8.x Bill Count'!AB107*($B112+50)/100*$K$11)-(0.64*5*'Sch 8.x Bill Count'!AB107)</f>
        <v>0</v>
      </c>
      <c r="N112" s="13">
        <f>(+'Sch 8.x Bill Count'!AC107*'S6.2b PRevenue (1 in) '!$K$9)+('Sch 8.x Bill Count'!AC107*($B112+50)/100*$K$11)-(0.64*5*'Sch 8.x Bill Count'!AC107)</f>
        <v>0</v>
      </c>
      <c r="O112" s="42"/>
      <c r="P112" s="42"/>
      <c r="Q112" s="42"/>
    </row>
    <row r="113" spans="1:17" x14ac:dyDescent="0.25">
      <c r="A113" s="42"/>
      <c r="B113">
        <f t="shared" si="2"/>
        <v>9700</v>
      </c>
      <c r="C113" s="13">
        <f>(+'Sch 8.x Bill Count'!R108*'S6.2b PRevenue (1 in) '!$K$9)+('Sch 8.x Bill Count'!R108*($B113+50)/100*$K$11)-(0.64*5*'Sch 8.x Bill Count'!R108)</f>
        <v>0</v>
      </c>
      <c r="D113" s="13">
        <f>(+'Sch 8.x Bill Count'!S108*'S6.2b PRevenue (1 in) '!$K$9)+('Sch 8.x Bill Count'!S108*($B113+50)/100*$K$11)-(0.64*5*'Sch 8.x Bill Count'!S108)</f>
        <v>0</v>
      </c>
      <c r="E113" s="13">
        <f>(+'Sch 8.x Bill Count'!T108*'S6.2b PRevenue (1 in) '!$K$9)+('Sch 8.x Bill Count'!T108*($B113+50)/100*$K$11)-(0.64*5*'Sch 8.x Bill Count'!T108)</f>
        <v>0</v>
      </c>
      <c r="F113" s="13">
        <f>(+'Sch 8.x Bill Count'!U108*'S6.2b PRevenue (1 in) '!$K$9)+('Sch 8.x Bill Count'!U108*($B113+50)/100*$K$11)-(0.64*5*'Sch 8.x Bill Count'!U108)</f>
        <v>0</v>
      </c>
      <c r="G113" s="13">
        <f>(+'Sch 8.x Bill Count'!V108*'S6.2b PRevenue (1 in) '!$K$9)+('Sch 8.x Bill Count'!V108*($B113+50)/100*$K$11)-(0.64*5*'Sch 8.x Bill Count'!V108)</f>
        <v>0</v>
      </c>
      <c r="H113" s="13">
        <f>(+'Sch 8.x Bill Count'!W108*'S6.2b PRevenue (1 in) '!$K$9)+('Sch 8.x Bill Count'!W108*($B113+50)/100*$K$11)-(0.64*5*'Sch 8.x Bill Count'!W108)</f>
        <v>0</v>
      </c>
      <c r="I113" s="13">
        <f>(+'Sch 8.x Bill Count'!X108*'S6.2b PRevenue (1 in) '!$K$9)+('Sch 8.x Bill Count'!X108*($B113+50)/100*$K$11)-(0.64*5*'Sch 8.x Bill Count'!X108)</f>
        <v>0</v>
      </c>
      <c r="J113" s="13">
        <f>(+'Sch 8.x Bill Count'!Y108*'S6.2b PRevenue (1 in) '!$K$9)+('Sch 8.x Bill Count'!Y108*($B113+50)/100*$K$11)-(0.64*5*'Sch 8.x Bill Count'!Y108)</f>
        <v>0</v>
      </c>
      <c r="K113" s="13">
        <f>(+'Sch 8.x Bill Count'!Z108*'S6.2b PRevenue (1 in) '!$K$9)+('Sch 8.x Bill Count'!Z108*($B113+50)/100*$K$11)-(0.64*5*'Sch 8.x Bill Count'!Z108)</f>
        <v>0</v>
      </c>
      <c r="L113" s="13">
        <f>(+'Sch 8.x Bill Count'!AA108*'S6.2b PRevenue (1 in) '!$K$9)+('Sch 8.x Bill Count'!AA108*($B113+50)/100*$K$11)-(0.64*5*'Sch 8.x Bill Count'!AA108)</f>
        <v>0</v>
      </c>
      <c r="M113" s="13">
        <f>(+'Sch 8.x Bill Count'!AB108*'S6.2b PRevenue (1 in) '!$K$9)+('Sch 8.x Bill Count'!AB108*($B113+50)/100*$K$11)-(0.64*5*'Sch 8.x Bill Count'!AB108)</f>
        <v>0</v>
      </c>
      <c r="N113" s="13">
        <f>(+'Sch 8.x Bill Count'!AC108*'S6.2b PRevenue (1 in) '!$K$9)+('Sch 8.x Bill Count'!AC108*($B113+50)/100*$K$11)-(0.64*5*'Sch 8.x Bill Count'!AC108)</f>
        <v>0</v>
      </c>
      <c r="O113" s="42"/>
      <c r="P113" s="42"/>
      <c r="Q113" s="42"/>
    </row>
    <row r="114" spans="1:17" x14ac:dyDescent="0.25">
      <c r="A114" s="42"/>
      <c r="B114">
        <f t="shared" si="2"/>
        <v>9800</v>
      </c>
      <c r="C114" s="13">
        <f>(+'Sch 8.x Bill Count'!R109*'S6.2b PRevenue (1 in) '!$K$9)+('Sch 8.x Bill Count'!R109*($B114+50)/100*$K$11)-(0.64*5*'Sch 8.x Bill Count'!R109)</f>
        <v>0</v>
      </c>
      <c r="D114" s="13">
        <f>(+'Sch 8.x Bill Count'!S109*'S6.2b PRevenue (1 in) '!$K$9)+('Sch 8.x Bill Count'!S109*($B114+50)/100*$K$11)-(0.64*5*'Sch 8.x Bill Count'!S109)</f>
        <v>0</v>
      </c>
      <c r="E114" s="13">
        <f>(+'Sch 8.x Bill Count'!T109*'S6.2b PRevenue (1 in) '!$K$9)+('Sch 8.x Bill Count'!T109*($B114+50)/100*$K$11)-(0.64*5*'Sch 8.x Bill Count'!T109)</f>
        <v>0</v>
      </c>
      <c r="F114" s="13">
        <f>(+'Sch 8.x Bill Count'!U109*'S6.2b PRevenue (1 in) '!$K$9)+('Sch 8.x Bill Count'!U109*($B114+50)/100*$K$11)-(0.64*5*'Sch 8.x Bill Count'!U109)</f>
        <v>0</v>
      </c>
      <c r="G114" s="13">
        <f>(+'Sch 8.x Bill Count'!V109*'S6.2b PRevenue (1 in) '!$K$9)+('Sch 8.x Bill Count'!V109*($B114+50)/100*$K$11)-(0.64*5*'Sch 8.x Bill Count'!V109)</f>
        <v>0</v>
      </c>
      <c r="H114" s="13">
        <f>(+'Sch 8.x Bill Count'!W109*'S6.2b PRevenue (1 in) '!$K$9)+('Sch 8.x Bill Count'!W109*($B114+50)/100*$K$11)-(0.64*5*'Sch 8.x Bill Count'!W109)</f>
        <v>0</v>
      </c>
      <c r="I114" s="13">
        <f>(+'Sch 8.x Bill Count'!X109*'S6.2b PRevenue (1 in) '!$K$9)+('Sch 8.x Bill Count'!X109*($B114+50)/100*$K$11)-(0.64*5*'Sch 8.x Bill Count'!X109)</f>
        <v>0</v>
      </c>
      <c r="J114" s="13">
        <f>(+'Sch 8.x Bill Count'!Y109*'S6.2b PRevenue (1 in) '!$K$9)+('Sch 8.x Bill Count'!Y109*($B114+50)/100*$K$11)-(0.64*5*'Sch 8.x Bill Count'!Y109)</f>
        <v>0</v>
      </c>
      <c r="K114" s="13">
        <f>(+'Sch 8.x Bill Count'!Z109*'S6.2b PRevenue (1 in) '!$K$9)+('Sch 8.x Bill Count'!Z109*($B114+50)/100*$K$11)-(0.64*5*'Sch 8.x Bill Count'!Z109)</f>
        <v>0</v>
      </c>
      <c r="L114" s="13">
        <f>(+'Sch 8.x Bill Count'!AA109*'S6.2b PRevenue (1 in) '!$K$9)+('Sch 8.x Bill Count'!AA109*($B114+50)/100*$K$11)-(0.64*5*'Sch 8.x Bill Count'!AA109)</f>
        <v>0</v>
      </c>
      <c r="M114" s="13">
        <f>(+'Sch 8.x Bill Count'!AB109*'S6.2b PRevenue (1 in) '!$K$9)+('Sch 8.x Bill Count'!AB109*($B114+50)/100*$K$11)-(0.64*5*'Sch 8.x Bill Count'!AB109)</f>
        <v>0</v>
      </c>
      <c r="N114" s="13">
        <f>(+'Sch 8.x Bill Count'!AC109*'S6.2b PRevenue (1 in) '!$K$9)+('Sch 8.x Bill Count'!AC109*($B114+50)/100*$K$11)-(0.64*5*'Sch 8.x Bill Count'!AC109)</f>
        <v>0</v>
      </c>
      <c r="O114" s="42"/>
      <c r="P114" s="42"/>
      <c r="Q114" s="42"/>
    </row>
    <row r="115" spans="1:17" x14ac:dyDescent="0.25">
      <c r="A115" s="42"/>
      <c r="B115">
        <f t="shared" si="2"/>
        <v>9900</v>
      </c>
      <c r="C115" s="13">
        <f>(+'Sch 8.x Bill Count'!R110*'S6.2b PRevenue (1 in) '!$K$9)+('Sch 8.x Bill Count'!R110*($B115+50)/100*$K$11)-(0.64*5*'Sch 8.x Bill Count'!R110)</f>
        <v>0</v>
      </c>
      <c r="D115" s="13">
        <f>(+'Sch 8.x Bill Count'!S110*'S6.2b PRevenue (1 in) '!$K$9)+('Sch 8.x Bill Count'!S110*($B115+50)/100*$K$11)-(0.64*5*'Sch 8.x Bill Count'!S110)</f>
        <v>0</v>
      </c>
      <c r="E115" s="13">
        <f>(+'Sch 8.x Bill Count'!T110*'S6.2b PRevenue (1 in) '!$K$9)+('Sch 8.x Bill Count'!T110*($B115+50)/100*$K$11)-(0.64*5*'Sch 8.x Bill Count'!T110)</f>
        <v>0</v>
      </c>
      <c r="F115" s="13">
        <f>(+'Sch 8.x Bill Count'!U110*'S6.2b PRevenue (1 in) '!$K$9)+('Sch 8.x Bill Count'!U110*($B115+50)/100*$K$11)-(0.64*5*'Sch 8.x Bill Count'!U110)</f>
        <v>0</v>
      </c>
      <c r="G115" s="13">
        <f>(+'Sch 8.x Bill Count'!V110*'S6.2b PRevenue (1 in) '!$K$9)+('Sch 8.x Bill Count'!V110*($B115+50)/100*$K$11)-(0.64*5*'Sch 8.x Bill Count'!V110)</f>
        <v>0</v>
      </c>
      <c r="H115" s="13">
        <f>(+'Sch 8.x Bill Count'!W110*'S6.2b PRevenue (1 in) '!$K$9)+('Sch 8.x Bill Count'!W110*($B115+50)/100*$K$11)-(0.64*5*'Sch 8.x Bill Count'!W110)</f>
        <v>0</v>
      </c>
      <c r="I115" s="13">
        <f>(+'Sch 8.x Bill Count'!X110*'S6.2b PRevenue (1 in) '!$K$9)+('Sch 8.x Bill Count'!X110*($B115+50)/100*$K$11)-(0.64*5*'Sch 8.x Bill Count'!X110)</f>
        <v>0</v>
      </c>
      <c r="J115" s="13">
        <f>(+'Sch 8.x Bill Count'!Y110*'S6.2b PRevenue (1 in) '!$K$9)+('Sch 8.x Bill Count'!Y110*($B115+50)/100*$K$11)-(0.64*5*'Sch 8.x Bill Count'!Y110)</f>
        <v>0</v>
      </c>
      <c r="K115" s="13">
        <f>(+'Sch 8.x Bill Count'!Z110*'S6.2b PRevenue (1 in) '!$K$9)+('Sch 8.x Bill Count'!Z110*($B115+50)/100*$K$11)-(0.64*5*'Sch 8.x Bill Count'!Z110)</f>
        <v>0</v>
      </c>
      <c r="L115" s="13">
        <f>(+'Sch 8.x Bill Count'!AA110*'S6.2b PRevenue (1 in) '!$K$9)+('Sch 8.x Bill Count'!AA110*($B115+50)/100*$K$11)-(0.64*5*'Sch 8.x Bill Count'!AA110)</f>
        <v>0</v>
      </c>
      <c r="M115" s="13">
        <f>(+'Sch 8.x Bill Count'!AB110*'S6.2b PRevenue (1 in) '!$K$9)+('Sch 8.x Bill Count'!AB110*($B115+50)/100*$K$11)-(0.64*5*'Sch 8.x Bill Count'!AB110)</f>
        <v>0</v>
      </c>
      <c r="N115" s="13">
        <f>(+'Sch 8.x Bill Count'!AC110*'S6.2b PRevenue (1 in) '!$K$9)+('Sch 8.x Bill Count'!AC110*($B115+50)/100*$K$11)-(0.64*5*'Sch 8.x Bill Count'!AC110)</f>
        <v>0</v>
      </c>
      <c r="O115" s="42"/>
      <c r="P115" s="42"/>
      <c r="Q115" s="42"/>
    </row>
    <row r="116" spans="1:17" x14ac:dyDescent="0.25">
      <c r="A116" s="42"/>
      <c r="B116">
        <f t="shared" si="2"/>
        <v>10000</v>
      </c>
      <c r="C116" s="13">
        <f>(+'Sch 8.x Bill Count'!R111*'S6.2b PRevenue (1 in) '!$K$9)+('Sch 8.x Bill Count'!R111*($B116+50)/100*$K$11)-(0.64*5*'Sch 8.x Bill Count'!R111)</f>
        <v>0</v>
      </c>
      <c r="D116" s="13">
        <f>(+'Sch 8.x Bill Count'!S111*'S6.2b PRevenue (1 in) '!$K$9)+('Sch 8.x Bill Count'!S111*($B116+50)/100*$K$11)-(0.64*5*'Sch 8.x Bill Count'!S111)</f>
        <v>0</v>
      </c>
      <c r="E116" s="13">
        <f>(+'Sch 8.x Bill Count'!T111*'S6.2b PRevenue (1 in) '!$K$9)+('Sch 8.x Bill Count'!T111*($B116+50)/100*$K$11)-(0.64*5*'Sch 8.x Bill Count'!T111)</f>
        <v>0</v>
      </c>
      <c r="F116" s="13">
        <f>(+'Sch 8.x Bill Count'!U111*'S6.2b PRevenue (1 in) '!$K$9)+('Sch 8.x Bill Count'!U111*($B116+50)/100*$K$11)-(0.64*5*'Sch 8.x Bill Count'!U111)</f>
        <v>0</v>
      </c>
      <c r="G116" s="13">
        <f>(+'Sch 8.x Bill Count'!V111*'S6.2b PRevenue (1 in) '!$K$9)+('Sch 8.x Bill Count'!V111*($B116+50)/100*$K$11)-(0.64*5*'Sch 8.x Bill Count'!V111)</f>
        <v>0</v>
      </c>
      <c r="H116" s="13">
        <f>(+'Sch 8.x Bill Count'!W111*'S6.2b PRevenue (1 in) '!$K$9)+('Sch 8.x Bill Count'!W111*($B116+50)/100*$K$11)-(0.64*5*'Sch 8.x Bill Count'!W111)</f>
        <v>0</v>
      </c>
      <c r="I116" s="13">
        <f>(+'Sch 8.x Bill Count'!X111*'S6.2b PRevenue (1 in) '!$K$9)+('Sch 8.x Bill Count'!X111*($B116+50)/100*$K$11)-(0.64*5*'Sch 8.x Bill Count'!X111)</f>
        <v>0</v>
      </c>
      <c r="J116" s="13">
        <f>(+'Sch 8.x Bill Count'!Y111*'S6.2b PRevenue (1 in) '!$K$9)+('Sch 8.x Bill Count'!Y111*($B116+50)/100*$K$11)-(0.64*5*'Sch 8.x Bill Count'!Y111)</f>
        <v>0</v>
      </c>
      <c r="K116" s="13">
        <f>(+'Sch 8.x Bill Count'!Z111*'S6.2b PRevenue (1 in) '!$K$9)+('Sch 8.x Bill Count'!Z111*($B116+50)/100*$K$11)-(0.64*5*'Sch 8.x Bill Count'!Z111)</f>
        <v>0</v>
      </c>
      <c r="L116" s="13">
        <f>(+'Sch 8.x Bill Count'!AA111*'S6.2b PRevenue (1 in) '!$K$9)+('Sch 8.x Bill Count'!AA111*($B116+50)/100*$K$11)-(0.64*5*'Sch 8.x Bill Count'!AA111)</f>
        <v>0</v>
      </c>
      <c r="M116" s="13">
        <f>(+'Sch 8.x Bill Count'!AB111*'S6.2b PRevenue (1 in) '!$K$9)+('Sch 8.x Bill Count'!AB111*($B116+50)/100*$K$11)-(0.64*5*'Sch 8.x Bill Count'!AB111)</f>
        <v>0</v>
      </c>
      <c r="N116" s="13">
        <f>(+'Sch 8.x Bill Count'!AC111*'S6.2b PRevenue (1 in) '!$K$9)+('Sch 8.x Bill Count'!AC111*($B116+50)/100*$K$11)-(0.64*5*'Sch 8.x Bill Count'!AC111)</f>
        <v>0</v>
      </c>
      <c r="O116" s="42"/>
      <c r="P116" s="42"/>
      <c r="Q116" s="42"/>
    </row>
    <row r="117" spans="1:17" x14ac:dyDescent="0.25">
      <c r="A117" s="42"/>
      <c r="B117">
        <f t="shared" si="2"/>
        <v>10100</v>
      </c>
      <c r="C117" s="13">
        <f>(+'Sch 8.x Bill Count'!R112*'S6.2b PRevenue (1 in) '!$K$9)+('Sch 8.x Bill Count'!R112*($B117+50)/100*$K$11)-(0.64*5*'Sch 8.x Bill Count'!R112)</f>
        <v>0</v>
      </c>
      <c r="D117" s="13">
        <f>(+'Sch 8.x Bill Count'!S112*'S6.2b PRevenue (1 in) '!$K$9)+('Sch 8.x Bill Count'!S112*($B117+50)/100*$K$11)-(0.64*5*'Sch 8.x Bill Count'!S112)</f>
        <v>0</v>
      </c>
      <c r="E117" s="13">
        <f>(+'Sch 8.x Bill Count'!T112*'S6.2b PRevenue (1 in) '!$K$9)+('Sch 8.x Bill Count'!T112*($B117+50)/100*$K$11)-(0.64*5*'Sch 8.x Bill Count'!T112)</f>
        <v>0</v>
      </c>
      <c r="F117" s="13">
        <f>(+'Sch 8.x Bill Count'!U112*'S6.2b PRevenue (1 in) '!$K$9)+('Sch 8.x Bill Count'!U112*($B117+50)/100*$K$11)-(0.64*5*'Sch 8.x Bill Count'!U112)</f>
        <v>0</v>
      </c>
      <c r="G117" s="13">
        <f>(+'Sch 8.x Bill Count'!V112*'S6.2b PRevenue (1 in) '!$K$9)+('Sch 8.x Bill Count'!V112*($B117+50)/100*$K$11)-(0.64*5*'Sch 8.x Bill Count'!V112)</f>
        <v>0</v>
      </c>
      <c r="H117" s="13">
        <f>(+'Sch 8.x Bill Count'!W112*'S6.2b PRevenue (1 in) '!$K$9)+('Sch 8.x Bill Count'!W112*($B117+50)/100*$K$11)-(0.64*5*'Sch 8.x Bill Count'!W112)</f>
        <v>0</v>
      </c>
      <c r="I117" s="13">
        <f>(+'Sch 8.x Bill Count'!X112*'S6.2b PRevenue (1 in) '!$K$9)+('Sch 8.x Bill Count'!X112*($B117+50)/100*$K$11)-(0.64*5*'Sch 8.x Bill Count'!X112)</f>
        <v>0</v>
      </c>
      <c r="J117" s="13">
        <f>(+'Sch 8.x Bill Count'!Y112*'S6.2b PRevenue (1 in) '!$K$9)+('Sch 8.x Bill Count'!Y112*($B117+50)/100*$K$11)-(0.64*5*'Sch 8.x Bill Count'!Y112)</f>
        <v>0</v>
      </c>
      <c r="K117" s="13">
        <f>(+'Sch 8.x Bill Count'!Z112*'S6.2b PRevenue (1 in) '!$K$9)+('Sch 8.x Bill Count'!Z112*($B117+50)/100*$K$11)-(0.64*5*'Sch 8.x Bill Count'!Z112)</f>
        <v>0</v>
      </c>
      <c r="L117" s="13">
        <f>(+'Sch 8.x Bill Count'!AA112*'S6.2b PRevenue (1 in) '!$K$9)+('Sch 8.x Bill Count'!AA112*($B117+50)/100*$K$11)-(0.64*5*'Sch 8.x Bill Count'!AA112)</f>
        <v>0</v>
      </c>
      <c r="M117" s="13">
        <f>(+'Sch 8.x Bill Count'!AB112*'S6.2b PRevenue (1 in) '!$K$9)+('Sch 8.x Bill Count'!AB112*($B117+50)/100*$K$11)-(0.64*5*'Sch 8.x Bill Count'!AB112)</f>
        <v>0</v>
      </c>
      <c r="N117" s="13">
        <f>(+'Sch 8.x Bill Count'!AC112*'S6.2b PRevenue (1 in) '!$K$9)+('Sch 8.x Bill Count'!AC112*($B117+50)/100*$K$11)-(0.64*5*'Sch 8.x Bill Count'!AC112)</f>
        <v>0</v>
      </c>
      <c r="O117" s="42"/>
      <c r="P117" s="42"/>
      <c r="Q117" s="42"/>
    </row>
    <row r="118" spans="1:17" x14ac:dyDescent="0.25">
      <c r="A118" s="42"/>
      <c r="B118">
        <f t="shared" si="2"/>
        <v>10200</v>
      </c>
      <c r="C118" s="13">
        <f>(+'Sch 8.x Bill Count'!R113*'S6.2b PRevenue (1 in) '!$K$9)+('Sch 8.x Bill Count'!R113*($B118+50)/100*$K$11)-(0.64*5*'Sch 8.x Bill Count'!R113)</f>
        <v>0</v>
      </c>
      <c r="D118" s="13">
        <f>(+'Sch 8.x Bill Count'!S113*'S6.2b PRevenue (1 in) '!$K$9)+('Sch 8.x Bill Count'!S113*($B118+50)/100*$K$11)-(0.64*5*'Sch 8.x Bill Count'!S113)</f>
        <v>0</v>
      </c>
      <c r="E118" s="13">
        <f>(+'Sch 8.x Bill Count'!T113*'S6.2b PRevenue (1 in) '!$K$9)+('Sch 8.x Bill Count'!T113*($B118+50)/100*$K$11)-(0.64*5*'Sch 8.x Bill Count'!T113)</f>
        <v>0</v>
      </c>
      <c r="F118" s="13">
        <f>(+'Sch 8.x Bill Count'!U113*'S6.2b PRevenue (1 in) '!$K$9)+('Sch 8.x Bill Count'!U113*($B118+50)/100*$K$11)-(0.64*5*'Sch 8.x Bill Count'!U113)</f>
        <v>0</v>
      </c>
      <c r="G118" s="13">
        <f>(+'Sch 8.x Bill Count'!V113*'S6.2b PRevenue (1 in) '!$K$9)+('Sch 8.x Bill Count'!V113*($B118+50)/100*$K$11)-(0.64*5*'Sch 8.x Bill Count'!V113)</f>
        <v>0</v>
      </c>
      <c r="H118" s="13">
        <f>(+'Sch 8.x Bill Count'!W113*'S6.2b PRevenue (1 in) '!$K$9)+('Sch 8.x Bill Count'!W113*($B118+50)/100*$K$11)-(0.64*5*'Sch 8.x Bill Count'!W113)</f>
        <v>0</v>
      </c>
      <c r="I118" s="13">
        <f>(+'Sch 8.x Bill Count'!X113*'S6.2b PRevenue (1 in) '!$K$9)+('Sch 8.x Bill Count'!X113*($B118+50)/100*$K$11)-(0.64*5*'Sch 8.x Bill Count'!X113)</f>
        <v>0</v>
      </c>
      <c r="J118" s="13">
        <f>(+'Sch 8.x Bill Count'!Y113*'S6.2b PRevenue (1 in) '!$K$9)+('Sch 8.x Bill Count'!Y113*($B118+50)/100*$K$11)-(0.64*5*'Sch 8.x Bill Count'!Y113)</f>
        <v>0</v>
      </c>
      <c r="K118" s="13">
        <f>(+'Sch 8.x Bill Count'!Z113*'S6.2b PRevenue (1 in) '!$K$9)+('Sch 8.x Bill Count'!Z113*($B118+50)/100*$K$11)-(0.64*5*'Sch 8.x Bill Count'!Z113)</f>
        <v>0</v>
      </c>
      <c r="L118" s="13">
        <f>(+'Sch 8.x Bill Count'!AA113*'S6.2b PRevenue (1 in) '!$K$9)+('Sch 8.x Bill Count'!AA113*($B118+50)/100*$K$11)-(0.64*5*'Sch 8.x Bill Count'!AA113)</f>
        <v>0</v>
      </c>
      <c r="M118" s="13">
        <f>(+'Sch 8.x Bill Count'!AB113*'S6.2b PRevenue (1 in) '!$K$9)+('Sch 8.x Bill Count'!AB113*($B118+50)/100*$K$11)-(0.64*5*'Sch 8.x Bill Count'!AB113)</f>
        <v>0</v>
      </c>
      <c r="N118" s="13">
        <f>(+'Sch 8.x Bill Count'!AC113*'S6.2b PRevenue (1 in) '!$K$9)+('Sch 8.x Bill Count'!AC113*($B118+50)/100*$K$11)-(0.64*5*'Sch 8.x Bill Count'!AC113)</f>
        <v>0</v>
      </c>
      <c r="O118" s="42"/>
      <c r="P118" s="42"/>
      <c r="Q118" s="42"/>
    </row>
    <row r="119" spans="1:17" x14ac:dyDescent="0.25">
      <c r="A119" s="42"/>
      <c r="B119">
        <f t="shared" si="2"/>
        <v>10300</v>
      </c>
      <c r="C119" s="13">
        <f>(+'Sch 8.x Bill Count'!R114*'S6.2b PRevenue (1 in) '!$K$9)+('Sch 8.x Bill Count'!R114*($B119+50)/100*$K$11)-(0.64*5*'Sch 8.x Bill Count'!R114)</f>
        <v>0</v>
      </c>
      <c r="D119" s="13">
        <f>(+'Sch 8.x Bill Count'!S114*'S6.2b PRevenue (1 in) '!$K$9)+('Sch 8.x Bill Count'!S114*($B119+50)/100*$K$11)-(0.64*5*'Sch 8.x Bill Count'!S114)</f>
        <v>0</v>
      </c>
      <c r="E119" s="13">
        <f>(+'Sch 8.x Bill Count'!T114*'S6.2b PRevenue (1 in) '!$K$9)+('Sch 8.x Bill Count'!T114*($B119+50)/100*$K$11)-(0.64*5*'Sch 8.x Bill Count'!T114)</f>
        <v>0</v>
      </c>
      <c r="F119" s="13">
        <f>(+'Sch 8.x Bill Count'!U114*'S6.2b PRevenue (1 in) '!$K$9)+('Sch 8.x Bill Count'!U114*($B119+50)/100*$K$11)-(0.64*5*'Sch 8.x Bill Count'!U114)</f>
        <v>0</v>
      </c>
      <c r="G119" s="13">
        <f>(+'Sch 8.x Bill Count'!V114*'S6.2b PRevenue (1 in) '!$K$9)+('Sch 8.x Bill Count'!V114*($B119+50)/100*$K$11)-(0.64*5*'Sch 8.x Bill Count'!V114)</f>
        <v>0</v>
      </c>
      <c r="H119" s="13">
        <f>(+'Sch 8.x Bill Count'!W114*'S6.2b PRevenue (1 in) '!$K$9)+('Sch 8.x Bill Count'!W114*($B119+50)/100*$K$11)-(0.64*5*'Sch 8.x Bill Count'!W114)</f>
        <v>0</v>
      </c>
      <c r="I119" s="13">
        <f>(+'Sch 8.x Bill Count'!X114*'S6.2b PRevenue (1 in) '!$K$9)+('Sch 8.x Bill Count'!X114*($B119+50)/100*$K$11)-(0.64*5*'Sch 8.x Bill Count'!X114)</f>
        <v>0</v>
      </c>
      <c r="J119" s="13">
        <f>(+'Sch 8.x Bill Count'!Y114*'S6.2b PRevenue (1 in) '!$K$9)+('Sch 8.x Bill Count'!Y114*($B119+50)/100*$K$11)-(0.64*5*'Sch 8.x Bill Count'!Y114)</f>
        <v>0</v>
      </c>
      <c r="K119" s="13">
        <f>(+'Sch 8.x Bill Count'!Z114*'S6.2b PRevenue (1 in) '!$K$9)+('Sch 8.x Bill Count'!Z114*($B119+50)/100*$K$11)-(0.64*5*'Sch 8.x Bill Count'!Z114)</f>
        <v>0</v>
      </c>
      <c r="L119" s="13">
        <f>(+'Sch 8.x Bill Count'!AA114*'S6.2b PRevenue (1 in) '!$K$9)+('Sch 8.x Bill Count'!AA114*($B119+50)/100*$K$11)-(0.64*5*'Sch 8.x Bill Count'!AA114)</f>
        <v>0</v>
      </c>
      <c r="M119" s="13">
        <f>(+'Sch 8.x Bill Count'!AB114*'S6.2b PRevenue (1 in) '!$K$9)+('Sch 8.x Bill Count'!AB114*($B119+50)/100*$K$11)-(0.64*5*'Sch 8.x Bill Count'!AB114)</f>
        <v>0</v>
      </c>
      <c r="N119" s="13">
        <f>(+'Sch 8.x Bill Count'!AC114*'S6.2b PRevenue (1 in) '!$K$9)+('Sch 8.x Bill Count'!AC114*($B119+50)/100*$K$11)-(0.64*5*'Sch 8.x Bill Count'!AC114)</f>
        <v>0</v>
      </c>
      <c r="O119" s="42"/>
      <c r="P119" s="42"/>
      <c r="Q119" s="42"/>
    </row>
    <row r="120" spans="1:17" x14ac:dyDescent="0.25">
      <c r="A120" s="42"/>
      <c r="B120">
        <f t="shared" si="2"/>
        <v>10400</v>
      </c>
      <c r="C120" s="13">
        <f>(+'Sch 8.x Bill Count'!R115*'S6.2b PRevenue (1 in) '!$K$9)+('Sch 8.x Bill Count'!R115*($B120+50)/100*$K$11)-(0.64*5*'Sch 8.x Bill Count'!R115)</f>
        <v>0</v>
      </c>
      <c r="D120" s="13">
        <f>(+'Sch 8.x Bill Count'!S115*'S6.2b PRevenue (1 in) '!$K$9)+('Sch 8.x Bill Count'!S115*($B120+50)/100*$K$11)-(0.64*5*'Sch 8.x Bill Count'!S115)</f>
        <v>0</v>
      </c>
      <c r="E120" s="13">
        <f>(+'Sch 8.x Bill Count'!T115*'S6.2b PRevenue (1 in) '!$K$9)+('Sch 8.x Bill Count'!T115*($B120+50)/100*$K$11)-(0.64*5*'Sch 8.x Bill Count'!T115)</f>
        <v>0</v>
      </c>
      <c r="F120" s="13">
        <f>(+'Sch 8.x Bill Count'!U115*'S6.2b PRevenue (1 in) '!$K$9)+('Sch 8.x Bill Count'!U115*($B120+50)/100*$K$11)-(0.64*5*'Sch 8.x Bill Count'!U115)</f>
        <v>0</v>
      </c>
      <c r="G120" s="13">
        <f>(+'Sch 8.x Bill Count'!V115*'S6.2b PRevenue (1 in) '!$K$9)+('Sch 8.x Bill Count'!V115*($B120+50)/100*$K$11)-(0.64*5*'Sch 8.x Bill Count'!V115)</f>
        <v>0</v>
      </c>
      <c r="H120" s="13">
        <f>(+'Sch 8.x Bill Count'!W115*'S6.2b PRevenue (1 in) '!$K$9)+('Sch 8.x Bill Count'!W115*($B120+50)/100*$K$11)-(0.64*5*'Sch 8.x Bill Count'!W115)</f>
        <v>0</v>
      </c>
      <c r="I120" s="13">
        <f>(+'Sch 8.x Bill Count'!X115*'S6.2b PRevenue (1 in) '!$K$9)+('Sch 8.x Bill Count'!X115*($B120+50)/100*$K$11)-(0.64*5*'Sch 8.x Bill Count'!X115)</f>
        <v>0</v>
      </c>
      <c r="J120" s="13">
        <f>(+'Sch 8.x Bill Count'!Y115*'S6.2b PRevenue (1 in) '!$K$9)+('Sch 8.x Bill Count'!Y115*($B120+50)/100*$K$11)-(0.64*5*'Sch 8.x Bill Count'!Y115)</f>
        <v>0</v>
      </c>
      <c r="K120" s="13">
        <f>(+'Sch 8.x Bill Count'!Z115*'S6.2b PRevenue (1 in) '!$K$9)+('Sch 8.x Bill Count'!Z115*($B120+50)/100*$K$11)-(0.64*5*'Sch 8.x Bill Count'!Z115)</f>
        <v>0</v>
      </c>
      <c r="L120" s="13">
        <f>(+'Sch 8.x Bill Count'!AA115*'S6.2b PRevenue (1 in) '!$K$9)+('Sch 8.x Bill Count'!AA115*($B120+50)/100*$K$11)-(0.64*5*'Sch 8.x Bill Count'!AA115)</f>
        <v>0</v>
      </c>
      <c r="M120" s="13">
        <f>(+'Sch 8.x Bill Count'!AB115*'S6.2b PRevenue (1 in) '!$K$9)+('Sch 8.x Bill Count'!AB115*($B120+50)/100*$K$11)-(0.64*5*'Sch 8.x Bill Count'!AB115)</f>
        <v>0</v>
      </c>
      <c r="N120" s="13">
        <f>(+'Sch 8.x Bill Count'!AC115*'S6.2b PRevenue (1 in) '!$K$9)+('Sch 8.x Bill Count'!AC115*($B120+50)/100*$K$11)-(0.64*5*'Sch 8.x Bill Count'!AC115)</f>
        <v>0</v>
      </c>
      <c r="O120" s="42"/>
      <c r="P120" s="42"/>
      <c r="Q120" s="42"/>
    </row>
    <row r="121" spans="1:17" x14ac:dyDescent="0.25">
      <c r="A121" s="42"/>
      <c r="B121">
        <f t="shared" si="2"/>
        <v>10500</v>
      </c>
      <c r="C121" s="13">
        <f>(+'Sch 8.x Bill Count'!R116*'S6.2b PRevenue (1 in) '!$K$9)+('Sch 8.x Bill Count'!R116*($B121+50)/100*$K$11)-(0.64*5*'Sch 8.x Bill Count'!R116)</f>
        <v>0</v>
      </c>
      <c r="D121" s="13">
        <f>(+'Sch 8.x Bill Count'!S116*'S6.2b PRevenue (1 in) '!$K$9)+('Sch 8.x Bill Count'!S116*($B121+50)/100*$K$11)-(0.64*5*'Sch 8.x Bill Count'!S116)</f>
        <v>0</v>
      </c>
      <c r="E121" s="13">
        <f>(+'Sch 8.x Bill Count'!T116*'S6.2b PRevenue (1 in) '!$K$9)+('Sch 8.x Bill Count'!T116*($B121+50)/100*$K$11)-(0.64*5*'Sch 8.x Bill Count'!T116)</f>
        <v>0</v>
      </c>
      <c r="F121" s="13">
        <f>(+'Sch 8.x Bill Count'!U116*'S6.2b PRevenue (1 in) '!$K$9)+('Sch 8.x Bill Count'!U116*($B121+50)/100*$K$11)-(0.64*5*'Sch 8.x Bill Count'!U116)</f>
        <v>0</v>
      </c>
      <c r="G121" s="13">
        <f>(+'Sch 8.x Bill Count'!V116*'S6.2b PRevenue (1 in) '!$K$9)+('Sch 8.x Bill Count'!V116*($B121+50)/100*$K$11)-(0.64*5*'Sch 8.x Bill Count'!V116)</f>
        <v>0</v>
      </c>
      <c r="H121" s="13">
        <f>(+'Sch 8.x Bill Count'!W116*'S6.2b PRevenue (1 in) '!$K$9)+('Sch 8.x Bill Count'!W116*($B121+50)/100*$K$11)-(0.64*5*'Sch 8.x Bill Count'!W116)</f>
        <v>0</v>
      </c>
      <c r="I121" s="13">
        <f>(+'Sch 8.x Bill Count'!X116*'S6.2b PRevenue (1 in) '!$K$9)+('Sch 8.x Bill Count'!X116*($B121+50)/100*$K$11)-(0.64*5*'Sch 8.x Bill Count'!X116)</f>
        <v>0</v>
      </c>
      <c r="J121" s="13">
        <f>(+'Sch 8.x Bill Count'!Y116*'S6.2b PRevenue (1 in) '!$K$9)+('Sch 8.x Bill Count'!Y116*($B121+50)/100*$K$11)-(0.64*5*'Sch 8.x Bill Count'!Y116)</f>
        <v>0</v>
      </c>
      <c r="K121" s="13">
        <f>(+'Sch 8.x Bill Count'!Z116*'S6.2b PRevenue (1 in) '!$K$9)+('Sch 8.x Bill Count'!Z116*($B121+50)/100*$K$11)-(0.64*5*'Sch 8.x Bill Count'!Z116)</f>
        <v>0</v>
      </c>
      <c r="L121" s="13">
        <f>(+'Sch 8.x Bill Count'!AA116*'S6.2b PRevenue (1 in) '!$K$9)+('Sch 8.x Bill Count'!AA116*($B121+50)/100*$K$11)-(0.64*5*'Sch 8.x Bill Count'!AA116)</f>
        <v>0</v>
      </c>
      <c r="M121" s="13">
        <f>(+'Sch 8.x Bill Count'!AB116*'S6.2b PRevenue (1 in) '!$K$9)+('Sch 8.x Bill Count'!AB116*($B121+50)/100*$K$11)-(0.64*5*'Sch 8.x Bill Count'!AB116)</f>
        <v>0</v>
      </c>
      <c r="N121" s="13">
        <f>(+'Sch 8.x Bill Count'!AC116*'S6.2b PRevenue (1 in) '!$K$9)+('Sch 8.x Bill Count'!AC116*($B121+50)/100*$K$11)-(0.64*5*'Sch 8.x Bill Count'!AC116)</f>
        <v>0</v>
      </c>
      <c r="O121" s="42"/>
      <c r="P121" s="42"/>
      <c r="Q121" s="42"/>
    </row>
    <row r="122" spans="1:17" x14ac:dyDescent="0.25">
      <c r="A122" s="42"/>
      <c r="B122">
        <f t="shared" si="2"/>
        <v>10600</v>
      </c>
      <c r="C122" s="13">
        <f>(+'Sch 8.x Bill Count'!R117*'S6.2b PRevenue (1 in) '!$K$9)+('Sch 8.x Bill Count'!R117*($B122+50)/100*$K$11)-(0.64*5*'Sch 8.x Bill Count'!R117)</f>
        <v>0</v>
      </c>
      <c r="D122" s="13">
        <f>(+'Sch 8.x Bill Count'!S117*'S6.2b PRevenue (1 in) '!$K$9)+('Sch 8.x Bill Count'!S117*($B122+50)/100*$K$11)-(0.64*5*'Sch 8.x Bill Count'!S117)</f>
        <v>0</v>
      </c>
      <c r="E122" s="13">
        <f>(+'Sch 8.x Bill Count'!T117*'S6.2b PRevenue (1 in) '!$K$9)+('Sch 8.x Bill Count'!T117*($B122+50)/100*$K$11)-(0.64*5*'Sch 8.x Bill Count'!T117)</f>
        <v>0</v>
      </c>
      <c r="F122" s="13">
        <f>(+'Sch 8.x Bill Count'!U117*'S6.2b PRevenue (1 in) '!$K$9)+('Sch 8.x Bill Count'!U117*($B122+50)/100*$K$11)-(0.64*5*'Sch 8.x Bill Count'!U117)</f>
        <v>0</v>
      </c>
      <c r="G122" s="13">
        <f>(+'Sch 8.x Bill Count'!V117*'S6.2b PRevenue (1 in) '!$K$9)+('Sch 8.x Bill Count'!V117*($B122+50)/100*$K$11)-(0.64*5*'Sch 8.x Bill Count'!V117)</f>
        <v>0</v>
      </c>
      <c r="H122" s="13">
        <f>(+'Sch 8.x Bill Count'!W117*'S6.2b PRevenue (1 in) '!$K$9)+('Sch 8.x Bill Count'!W117*($B122+50)/100*$K$11)-(0.64*5*'Sch 8.x Bill Count'!W117)</f>
        <v>0</v>
      </c>
      <c r="I122" s="13">
        <f>(+'Sch 8.x Bill Count'!X117*'S6.2b PRevenue (1 in) '!$K$9)+('Sch 8.x Bill Count'!X117*($B122+50)/100*$K$11)-(0.64*5*'Sch 8.x Bill Count'!X117)</f>
        <v>0</v>
      </c>
      <c r="J122" s="13">
        <f>(+'Sch 8.x Bill Count'!Y117*'S6.2b PRevenue (1 in) '!$K$9)+('Sch 8.x Bill Count'!Y117*($B122+50)/100*$K$11)-(0.64*5*'Sch 8.x Bill Count'!Y117)</f>
        <v>0</v>
      </c>
      <c r="K122" s="13">
        <f>(+'Sch 8.x Bill Count'!Z117*'S6.2b PRevenue (1 in) '!$K$9)+('Sch 8.x Bill Count'!Z117*($B122+50)/100*$K$11)-(0.64*5*'Sch 8.x Bill Count'!Z117)</f>
        <v>0</v>
      </c>
      <c r="L122" s="13">
        <f>(+'Sch 8.x Bill Count'!AA117*'S6.2b PRevenue (1 in) '!$K$9)+('Sch 8.x Bill Count'!AA117*($B122+50)/100*$K$11)-(0.64*5*'Sch 8.x Bill Count'!AA117)</f>
        <v>0</v>
      </c>
      <c r="M122" s="13">
        <f>(+'Sch 8.x Bill Count'!AB117*'S6.2b PRevenue (1 in) '!$K$9)+('Sch 8.x Bill Count'!AB117*($B122+50)/100*$K$11)-(0.64*5*'Sch 8.x Bill Count'!AB117)</f>
        <v>0</v>
      </c>
      <c r="N122" s="13">
        <f>(+'Sch 8.x Bill Count'!AC117*'S6.2b PRevenue (1 in) '!$K$9)+('Sch 8.x Bill Count'!AC117*($B122+50)/100*$K$11)-(0.64*5*'Sch 8.x Bill Count'!AC117)</f>
        <v>0</v>
      </c>
      <c r="O122" s="42"/>
      <c r="P122" s="42"/>
      <c r="Q122" s="42"/>
    </row>
    <row r="123" spans="1:17" x14ac:dyDescent="0.25">
      <c r="A123" s="42"/>
      <c r="B123">
        <f t="shared" si="2"/>
        <v>10700</v>
      </c>
      <c r="C123" s="13">
        <f>(+'Sch 8.x Bill Count'!R118*'S6.2b PRevenue (1 in) '!$K$9)+('Sch 8.x Bill Count'!R118*($B123+50)/100*$K$11)-(0.64*5*'Sch 8.x Bill Count'!R118)</f>
        <v>0</v>
      </c>
      <c r="D123" s="13">
        <f>(+'Sch 8.x Bill Count'!S118*'S6.2b PRevenue (1 in) '!$K$9)+('Sch 8.x Bill Count'!S118*($B123+50)/100*$K$11)-(0.64*5*'Sch 8.x Bill Count'!S118)</f>
        <v>0</v>
      </c>
      <c r="E123" s="13">
        <f>(+'Sch 8.x Bill Count'!T118*'S6.2b PRevenue (1 in) '!$K$9)+('Sch 8.x Bill Count'!T118*($B123+50)/100*$K$11)-(0.64*5*'Sch 8.x Bill Count'!T118)</f>
        <v>0</v>
      </c>
      <c r="F123" s="13">
        <f>(+'Sch 8.x Bill Count'!U118*'S6.2b PRevenue (1 in) '!$K$9)+('Sch 8.x Bill Count'!U118*($B123+50)/100*$K$11)-(0.64*5*'Sch 8.x Bill Count'!U118)</f>
        <v>0</v>
      </c>
      <c r="G123" s="13">
        <f>(+'Sch 8.x Bill Count'!V118*'S6.2b PRevenue (1 in) '!$K$9)+('Sch 8.x Bill Count'!V118*($B123+50)/100*$K$11)-(0.64*5*'Sch 8.x Bill Count'!V118)</f>
        <v>0</v>
      </c>
      <c r="H123" s="13">
        <f>(+'Sch 8.x Bill Count'!W118*'S6.2b PRevenue (1 in) '!$K$9)+('Sch 8.x Bill Count'!W118*($B123+50)/100*$K$11)-(0.64*5*'Sch 8.x Bill Count'!W118)</f>
        <v>0</v>
      </c>
      <c r="I123" s="13">
        <f>(+'Sch 8.x Bill Count'!X118*'S6.2b PRevenue (1 in) '!$K$9)+('Sch 8.x Bill Count'!X118*($B123+50)/100*$K$11)-(0.64*5*'Sch 8.x Bill Count'!X118)</f>
        <v>0</v>
      </c>
      <c r="J123" s="13">
        <f>(+'Sch 8.x Bill Count'!Y118*'S6.2b PRevenue (1 in) '!$K$9)+('Sch 8.x Bill Count'!Y118*($B123+50)/100*$K$11)-(0.64*5*'Sch 8.x Bill Count'!Y118)</f>
        <v>0</v>
      </c>
      <c r="K123" s="13">
        <f>(+'Sch 8.x Bill Count'!Z118*'S6.2b PRevenue (1 in) '!$K$9)+('Sch 8.x Bill Count'!Z118*($B123+50)/100*$K$11)-(0.64*5*'Sch 8.x Bill Count'!Z118)</f>
        <v>0</v>
      </c>
      <c r="L123" s="13">
        <f>(+'Sch 8.x Bill Count'!AA118*'S6.2b PRevenue (1 in) '!$K$9)+('Sch 8.x Bill Count'!AA118*($B123+50)/100*$K$11)-(0.64*5*'Sch 8.x Bill Count'!AA118)</f>
        <v>0</v>
      </c>
      <c r="M123" s="13">
        <f>(+'Sch 8.x Bill Count'!AB118*'S6.2b PRevenue (1 in) '!$K$9)+('Sch 8.x Bill Count'!AB118*($B123+50)/100*$K$11)-(0.64*5*'Sch 8.x Bill Count'!AB118)</f>
        <v>0</v>
      </c>
      <c r="N123" s="13">
        <f>(+'Sch 8.x Bill Count'!AC118*'S6.2b PRevenue (1 in) '!$K$9)+('Sch 8.x Bill Count'!AC118*($B123+50)/100*$K$11)-(0.64*5*'Sch 8.x Bill Count'!AC118)</f>
        <v>0</v>
      </c>
      <c r="O123" s="42"/>
      <c r="P123" s="42"/>
      <c r="Q123" s="42"/>
    </row>
    <row r="124" spans="1:17" x14ac:dyDescent="0.25">
      <c r="A124" s="42"/>
      <c r="B124">
        <f t="shared" si="2"/>
        <v>10800</v>
      </c>
      <c r="C124" s="13">
        <f>(+'Sch 8.x Bill Count'!R119*'S6.2b PRevenue (1 in) '!$K$9)+('Sch 8.x Bill Count'!R119*($B124+50)/100*$K$11)-(0.64*5*'Sch 8.x Bill Count'!R119)</f>
        <v>0</v>
      </c>
      <c r="D124" s="13">
        <f>(+'Sch 8.x Bill Count'!S119*'S6.2b PRevenue (1 in) '!$K$9)+('Sch 8.x Bill Count'!S119*($B124+50)/100*$K$11)-(0.64*5*'Sch 8.x Bill Count'!S119)</f>
        <v>0</v>
      </c>
      <c r="E124" s="13">
        <f>(+'Sch 8.x Bill Count'!T119*'S6.2b PRevenue (1 in) '!$K$9)+('Sch 8.x Bill Count'!T119*($B124+50)/100*$K$11)-(0.64*5*'Sch 8.x Bill Count'!T119)</f>
        <v>0</v>
      </c>
      <c r="F124" s="13">
        <f>(+'Sch 8.x Bill Count'!U119*'S6.2b PRevenue (1 in) '!$K$9)+('Sch 8.x Bill Count'!U119*($B124+50)/100*$K$11)-(0.64*5*'Sch 8.x Bill Count'!U119)</f>
        <v>0</v>
      </c>
      <c r="G124" s="13">
        <f>(+'Sch 8.x Bill Count'!V119*'S6.2b PRevenue (1 in) '!$K$9)+('Sch 8.x Bill Count'!V119*($B124+50)/100*$K$11)-(0.64*5*'Sch 8.x Bill Count'!V119)</f>
        <v>0</v>
      </c>
      <c r="H124" s="13">
        <f>(+'Sch 8.x Bill Count'!W119*'S6.2b PRevenue (1 in) '!$K$9)+('Sch 8.x Bill Count'!W119*($B124+50)/100*$K$11)-(0.64*5*'Sch 8.x Bill Count'!W119)</f>
        <v>0</v>
      </c>
      <c r="I124" s="13">
        <f>(+'Sch 8.x Bill Count'!X119*'S6.2b PRevenue (1 in) '!$K$9)+('Sch 8.x Bill Count'!X119*($B124+50)/100*$K$11)-(0.64*5*'Sch 8.x Bill Count'!X119)</f>
        <v>0</v>
      </c>
      <c r="J124" s="13">
        <f>(+'Sch 8.x Bill Count'!Y119*'S6.2b PRevenue (1 in) '!$K$9)+('Sch 8.x Bill Count'!Y119*($B124+50)/100*$K$11)-(0.64*5*'Sch 8.x Bill Count'!Y119)</f>
        <v>0</v>
      </c>
      <c r="K124" s="13">
        <f>(+'Sch 8.x Bill Count'!Z119*'S6.2b PRevenue (1 in) '!$K$9)+('Sch 8.x Bill Count'!Z119*($B124+50)/100*$K$11)-(0.64*5*'Sch 8.x Bill Count'!Z119)</f>
        <v>0</v>
      </c>
      <c r="L124" s="13">
        <f>(+'Sch 8.x Bill Count'!AA119*'S6.2b PRevenue (1 in) '!$K$9)+('Sch 8.x Bill Count'!AA119*($B124+50)/100*$K$11)-(0.64*5*'Sch 8.x Bill Count'!AA119)</f>
        <v>0</v>
      </c>
      <c r="M124" s="13">
        <f>(+'Sch 8.x Bill Count'!AB119*'S6.2b PRevenue (1 in) '!$K$9)+('Sch 8.x Bill Count'!AB119*($B124+50)/100*$K$11)-(0.64*5*'Sch 8.x Bill Count'!AB119)</f>
        <v>0</v>
      </c>
      <c r="N124" s="13">
        <f>(+'Sch 8.x Bill Count'!AC119*'S6.2b PRevenue (1 in) '!$K$9)+('Sch 8.x Bill Count'!AC119*($B124+50)/100*$K$11)-(0.64*5*'Sch 8.x Bill Count'!AC119)</f>
        <v>0</v>
      </c>
      <c r="O124" s="42"/>
      <c r="P124" s="42"/>
      <c r="Q124" s="42"/>
    </row>
    <row r="125" spans="1:17" x14ac:dyDescent="0.25">
      <c r="A125" s="42"/>
      <c r="B125">
        <f t="shared" si="2"/>
        <v>10900</v>
      </c>
      <c r="C125" s="13">
        <f>(+'Sch 8.x Bill Count'!R120*'S6.2b PRevenue (1 in) '!$K$9)+('Sch 8.x Bill Count'!R120*($B125+50)/100*$K$11)-(0.64*5*'Sch 8.x Bill Count'!R120)</f>
        <v>0</v>
      </c>
      <c r="D125" s="13">
        <f>(+'Sch 8.x Bill Count'!S120*'S6.2b PRevenue (1 in) '!$K$9)+('Sch 8.x Bill Count'!S120*($B125+50)/100*$K$11)-(0.64*5*'Sch 8.x Bill Count'!S120)</f>
        <v>0</v>
      </c>
      <c r="E125" s="13">
        <f>(+'Sch 8.x Bill Count'!T120*'S6.2b PRevenue (1 in) '!$K$9)+('Sch 8.x Bill Count'!T120*($B125+50)/100*$K$11)-(0.64*5*'Sch 8.x Bill Count'!T120)</f>
        <v>0</v>
      </c>
      <c r="F125" s="13">
        <f>(+'Sch 8.x Bill Count'!U120*'S6.2b PRevenue (1 in) '!$K$9)+('Sch 8.x Bill Count'!U120*($B125+50)/100*$K$11)-(0.64*5*'Sch 8.x Bill Count'!U120)</f>
        <v>0</v>
      </c>
      <c r="G125" s="13">
        <f>(+'Sch 8.x Bill Count'!V120*'S6.2b PRevenue (1 in) '!$K$9)+('Sch 8.x Bill Count'!V120*($B125+50)/100*$K$11)-(0.64*5*'Sch 8.x Bill Count'!V120)</f>
        <v>0</v>
      </c>
      <c r="H125" s="13">
        <f>(+'Sch 8.x Bill Count'!W120*'S6.2b PRevenue (1 in) '!$K$9)+('Sch 8.x Bill Count'!W120*($B125+50)/100*$K$11)-(0.64*5*'Sch 8.x Bill Count'!W120)</f>
        <v>0</v>
      </c>
      <c r="I125" s="13">
        <f>(+'Sch 8.x Bill Count'!X120*'S6.2b PRevenue (1 in) '!$K$9)+('Sch 8.x Bill Count'!X120*($B125+50)/100*$K$11)-(0.64*5*'Sch 8.x Bill Count'!X120)</f>
        <v>0</v>
      </c>
      <c r="J125" s="13">
        <f>(+'Sch 8.x Bill Count'!Y120*'S6.2b PRevenue (1 in) '!$K$9)+('Sch 8.x Bill Count'!Y120*($B125+50)/100*$K$11)-(0.64*5*'Sch 8.x Bill Count'!Y120)</f>
        <v>0</v>
      </c>
      <c r="K125" s="13">
        <f>(+'Sch 8.x Bill Count'!Z120*'S6.2b PRevenue (1 in) '!$K$9)+('Sch 8.x Bill Count'!Z120*($B125+50)/100*$K$11)-(0.64*5*'Sch 8.x Bill Count'!Z120)</f>
        <v>0</v>
      </c>
      <c r="L125" s="13">
        <f>(+'Sch 8.x Bill Count'!AA120*'S6.2b PRevenue (1 in) '!$K$9)+('Sch 8.x Bill Count'!AA120*($B125+50)/100*$K$11)-(0.64*5*'Sch 8.x Bill Count'!AA120)</f>
        <v>0</v>
      </c>
      <c r="M125" s="13">
        <f>(+'Sch 8.x Bill Count'!AB120*'S6.2b PRevenue (1 in) '!$K$9)+('Sch 8.x Bill Count'!AB120*($B125+50)/100*$K$11)-(0.64*5*'Sch 8.x Bill Count'!AB120)</f>
        <v>0</v>
      </c>
      <c r="N125" s="13">
        <f>(+'Sch 8.x Bill Count'!AC120*'S6.2b PRevenue (1 in) '!$K$9)+('Sch 8.x Bill Count'!AC120*($B125+50)/100*$K$11)-(0.64*5*'Sch 8.x Bill Count'!AC120)</f>
        <v>0</v>
      </c>
      <c r="O125" s="42"/>
      <c r="P125" s="42"/>
      <c r="Q125" s="42"/>
    </row>
    <row r="126" spans="1:17" x14ac:dyDescent="0.25">
      <c r="A126" s="42"/>
      <c r="B126">
        <f t="shared" si="2"/>
        <v>11000</v>
      </c>
      <c r="C126" s="13">
        <f>(+'Sch 8.x Bill Count'!R121*'S6.2b PRevenue (1 in) '!$K$9)+('Sch 8.x Bill Count'!R121*($B126+50)/100*$K$11)-(0.64*5*'Sch 8.x Bill Count'!R121)</f>
        <v>0</v>
      </c>
      <c r="D126" s="13">
        <f>(+'Sch 8.x Bill Count'!S121*'S6.2b PRevenue (1 in) '!$K$9)+('Sch 8.x Bill Count'!S121*($B126+50)/100*$K$11)-(0.64*5*'Sch 8.x Bill Count'!S121)</f>
        <v>0</v>
      </c>
      <c r="E126" s="13">
        <f>(+'Sch 8.x Bill Count'!T121*'S6.2b PRevenue (1 in) '!$K$9)+('Sch 8.x Bill Count'!T121*($B126+50)/100*$K$11)-(0.64*5*'Sch 8.x Bill Count'!T121)</f>
        <v>0</v>
      </c>
      <c r="F126" s="13">
        <f>(+'Sch 8.x Bill Count'!U121*'S6.2b PRevenue (1 in) '!$K$9)+('Sch 8.x Bill Count'!U121*($B126+50)/100*$K$11)-(0.64*5*'Sch 8.x Bill Count'!U121)</f>
        <v>0</v>
      </c>
      <c r="G126" s="13">
        <f>(+'Sch 8.x Bill Count'!V121*'S6.2b PRevenue (1 in) '!$K$9)+('Sch 8.x Bill Count'!V121*($B126+50)/100*$K$11)-(0.64*5*'Sch 8.x Bill Count'!V121)</f>
        <v>0</v>
      </c>
      <c r="H126" s="13">
        <f>(+'Sch 8.x Bill Count'!W121*'S6.2b PRevenue (1 in) '!$K$9)+('Sch 8.x Bill Count'!W121*($B126+50)/100*$K$11)-(0.64*5*'Sch 8.x Bill Count'!W121)</f>
        <v>0</v>
      </c>
      <c r="I126" s="13">
        <f>(+'Sch 8.x Bill Count'!X121*'S6.2b PRevenue (1 in) '!$K$9)+('Sch 8.x Bill Count'!X121*($B126+50)/100*$K$11)-(0.64*5*'Sch 8.x Bill Count'!X121)</f>
        <v>0</v>
      </c>
      <c r="J126" s="13">
        <f>(+'Sch 8.x Bill Count'!Y121*'S6.2b PRevenue (1 in) '!$K$9)+('Sch 8.x Bill Count'!Y121*($B126+50)/100*$K$11)-(0.64*5*'Sch 8.x Bill Count'!Y121)</f>
        <v>0</v>
      </c>
      <c r="K126" s="13">
        <f>(+'Sch 8.x Bill Count'!Z121*'S6.2b PRevenue (1 in) '!$K$9)+('Sch 8.x Bill Count'!Z121*($B126+50)/100*$K$11)-(0.64*5*'Sch 8.x Bill Count'!Z121)</f>
        <v>0</v>
      </c>
      <c r="L126" s="13">
        <f>(+'Sch 8.x Bill Count'!AA121*'S6.2b PRevenue (1 in) '!$K$9)+('Sch 8.x Bill Count'!AA121*($B126+50)/100*$K$11)-(0.64*5*'Sch 8.x Bill Count'!AA121)</f>
        <v>0</v>
      </c>
      <c r="M126" s="13">
        <f>(+'Sch 8.x Bill Count'!AB121*'S6.2b PRevenue (1 in) '!$K$9)+('Sch 8.x Bill Count'!AB121*($B126+50)/100*$K$11)-(0.64*5*'Sch 8.x Bill Count'!AB121)</f>
        <v>0</v>
      </c>
      <c r="N126" s="13">
        <f>(+'Sch 8.x Bill Count'!AC121*'S6.2b PRevenue (1 in) '!$K$9)+('Sch 8.x Bill Count'!AC121*($B126+50)/100*$K$11)-(0.64*5*'Sch 8.x Bill Count'!AC121)</f>
        <v>0</v>
      </c>
      <c r="O126" s="42"/>
      <c r="P126" s="42"/>
      <c r="Q126" s="42"/>
    </row>
    <row r="127" spans="1:17" x14ac:dyDescent="0.25">
      <c r="A127" s="42"/>
      <c r="B127" s="42"/>
      <c r="C127" s="42"/>
      <c r="D127" s="42"/>
      <c r="E127" s="42"/>
      <c r="F127" s="42"/>
      <c r="G127" s="42"/>
      <c r="H127" s="42"/>
      <c r="I127" s="42"/>
      <c r="J127" s="42"/>
      <c r="K127" s="42"/>
      <c r="L127" s="42"/>
      <c r="M127" s="42"/>
      <c r="N127" s="42"/>
      <c r="O127" s="42"/>
      <c r="P127" s="42"/>
      <c r="Q127" s="42"/>
    </row>
    <row r="128" spans="1:17" x14ac:dyDescent="0.25">
      <c r="A128" s="42"/>
      <c r="B128" s="42"/>
      <c r="C128" s="42"/>
      <c r="D128" s="42"/>
      <c r="E128" s="42"/>
      <c r="F128" s="42"/>
      <c r="G128" s="42"/>
      <c r="H128" s="42"/>
      <c r="I128" s="42"/>
      <c r="J128" s="42"/>
      <c r="K128" s="42"/>
      <c r="L128" s="42"/>
      <c r="M128" s="42"/>
      <c r="N128" s="42"/>
      <c r="O128" s="42"/>
      <c r="P128" s="42"/>
      <c r="Q128" s="42"/>
    </row>
    <row r="129" spans="1:17" x14ac:dyDescent="0.25">
      <c r="A129" s="42"/>
      <c r="B129" s="42"/>
      <c r="C129" s="42"/>
      <c r="D129" s="42"/>
      <c r="E129" s="42"/>
      <c r="F129" s="42"/>
      <c r="G129" s="42"/>
      <c r="H129" s="42"/>
      <c r="I129" s="42"/>
      <c r="J129" s="42"/>
      <c r="K129" s="42"/>
      <c r="L129" s="42"/>
      <c r="M129" s="42"/>
      <c r="N129" s="42"/>
      <c r="O129" s="42"/>
      <c r="P129" s="42"/>
      <c r="Q129" s="42"/>
    </row>
    <row r="130" spans="1:17" x14ac:dyDescent="0.25">
      <c r="A130" s="42"/>
      <c r="B130" s="42"/>
      <c r="C130" s="42"/>
      <c r="D130" s="42"/>
      <c r="E130" s="42"/>
      <c r="F130" s="42"/>
      <c r="G130" s="42"/>
      <c r="H130" s="42"/>
      <c r="I130" s="42"/>
      <c r="J130" s="42"/>
      <c r="K130" s="42"/>
      <c r="L130" s="42"/>
      <c r="M130" s="42"/>
      <c r="N130" s="42"/>
      <c r="O130" s="42"/>
      <c r="P130" s="42"/>
      <c r="Q130" s="42"/>
    </row>
    <row r="131" spans="1:17" x14ac:dyDescent="0.25">
      <c r="A131" s="42"/>
      <c r="B131" s="42"/>
      <c r="C131" s="42"/>
      <c r="D131" s="42"/>
      <c r="E131" s="42"/>
      <c r="F131" s="42"/>
      <c r="G131" s="42"/>
      <c r="H131" s="42"/>
      <c r="I131" s="42"/>
      <c r="J131" s="42"/>
      <c r="K131" s="42"/>
      <c r="L131" s="42"/>
      <c r="M131" s="42"/>
      <c r="N131" s="42"/>
      <c r="O131" s="42"/>
      <c r="P131" s="42"/>
      <c r="Q131" s="42"/>
    </row>
    <row r="132" spans="1:17" x14ac:dyDescent="0.25">
      <c r="A132" s="42"/>
      <c r="B132" s="42"/>
      <c r="C132" s="42"/>
      <c r="D132" s="42"/>
      <c r="E132" s="42"/>
      <c r="F132" s="42"/>
      <c r="G132" s="42"/>
      <c r="H132" s="42"/>
      <c r="I132" s="42"/>
      <c r="J132" s="42"/>
      <c r="K132" s="42"/>
      <c r="L132" s="42"/>
      <c r="M132" s="42"/>
      <c r="N132" s="42"/>
      <c r="O132" s="42"/>
      <c r="P132" s="42"/>
      <c r="Q132" s="42"/>
    </row>
    <row r="133" spans="1:17" x14ac:dyDescent="0.25">
      <c r="A133" s="42"/>
      <c r="B133" s="42"/>
      <c r="C133" s="42"/>
      <c r="D133" s="42"/>
      <c r="E133" s="42"/>
      <c r="F133" s="42"/>
      <c r="G133" s="42"/>
      <c r="H133" s="42"/>
      <c r="I133" s="42"/>
      <c r="J133" s="42"/>
      <c r="K133" s="42"/>
      <c r="L133" s="42"/>
      <c r="M133" s="42"/>
      <c r="N133" s="42"/>
      <c r="O133" s="42"/>
      <c r="P133" s="42"/>
      <c r="Q133" s="42"/>
    </row>
    <row r="134" spans="1:17" x14ac:dyDescent="0.25">
      <c r="A134" s="42"/>
      <c r="B134" s="42"/>
      <c r="C134" s="42"/>
      <c r="D134" s="42"/>
      <c r="E134" s="42"/>
      <c r="F134" s="42"/>
      <c r="G134" s="42"/>
      <c r="H134" s="42"/>
      <c r="I134" s="42"/>
      <c r="J134" s="42"/>
      <c r="K134" s="42"/>
      <c r="L134" s="42"/>
      <c r="M134" s="42"/>
      <c r="N134" s="42"/>
      <c r="O134" s="42"/>
      <c r="P134" s="42"/>
      <c r="Q134" s="42"/>
    </row>
    <row r="135" spans="1:17" x14ac:dyDescent="0.25">
      <c r="A135" s="42"/>
      <c r="B135" s="42"/>
      <c r="C135" s="42"/>
      <c r="D135" s="42"/>
      <c r="E135" s="42"/>
      <c r="F135" s="42"/>
      <c r="G135" s="42"/>
      <c r="H135" s="42"/>
      <c r="I135" s="42"/>
      <c r="J135" s="42"/>
      <c r="K135" s="42"/>
      <c r="L135" s="42"/>
      <c r="M135" s="42"/>
      <c r="N135" s="42"/>
      <c r="O135" s="42"/>
      <c r="P135" s="42"/>
      <c r="Q135" s="42"/>
    </row>
    <row r="136" spans="1:17" x14ac:dyDescent="0.25">
      <c r="A136" s="42"/>
      <c r="B136" s="42"/>
      <c r="C136" s="42"/>
      <c r="D136" s="42"/>
      <c r="E136" s="42"/>
      <c r="F136" s="42"/>
      <c r="G136" s="42"/>
      <c r="H136" s="42"/>
      <c r="I136" s="42"/>
      <c r="J136" s="42"/>
      <c r="K136" s="42"/>
      <c r="L136" s="42"/>
      <c r="M136" s="42"/>
      <c r="N136" s="42"/>
      <c r="O136" s="42"/>
      <c r="P136" s="42"/>
      <c r="Q136" s="42"/>
    </row>
  </sheetData>
  <pageMargins left="0.25" right="0.25" top="0.75" bottom="0.75" header="0.3" footer="0.3"/>
  <pageSetup scale="67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B93601-D99C-4C3C-88A5-3ED86B16632A}">
  <sheetPr>
    <pageSetUpPr fitToPage="1"/>
  </sheetPr>
  <dimension ref="A1:P688"/>
  <sheetViews>
    <sheetView showGridLines="0" workbookViewId="0">
      <selection activeCell="M3" sqref="M3:M4"/>
    </sheetView>
  </sheetViews>
  <sheetFormatPr defaultColWidth="8.85546875" defaultRowHeight="15" x14ac:dyDescent="0.25"/>
  <cols>
    <col min="1" max="1" width="8.85546875" style="110"/>
    <col min="2" max="2" width="2" style="49" bestFit="1" customWidth="1"/>
    <col min="3" max="3" width="8.85546875" style="49"/>
    <col min="4" max="4" width="12.85546875" style="49" customWidth="1"/>
    <col min="5" max="5" width="22.42578125" style="49" customWidth="1"/>
    <col min="6" max="6" width="11.42578125" style="49" bestFit="1" customWidth="1"/>
    <col min="7" max="7" width="7.7109375" style="50" customWidth="1"/>
    <col min="8" max="8" width="14.28515625" style="49" customWidth="1"/>
    <col min="9" max="9" width="12.5703125" style="49" bestFit="1" customWidth="1"/>
    <col min="10" max="10" width="12.28515625" style="49" customWidth="1"/>
    <col min="11" max="11" width="13.28515625" style="49" customWidth="1"/>
    <col min="12" max="12" width="13.140625" style="49" customWidth="1"/>
    <col min="13" max="16384" width="8.85546875" style="49"/>
  </cols>
  <sheetData>
    <row r="1" spans="2:16" x14ac:dyDescent="0.25"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</row>
    <row r="2" spans="2:16" x14ac:dyDescent="0.25"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</row>
    <row r="3" spans="2:16" ht="15.75" x14ac:dyDescent="0.25">
      <c r="D3" s="48" t="s">
        <v>2</v>
      </c>
      <c r="M3" s="170" t="s">
        <v>0</v>
      </c>
      <c r="N3" s="110"/>
      <c r="O3" s="110"/>
      <c r="P3" s="110"/>
    </row>
    <row r="4" spans="2:16" ht="15.75" x14ac:dyDescent="0.25">
      <c r="D4" s="48" t="s">
        <v>3</v>
      </c>
      <c r="G4" s="48" t="s">
        <v>352</v>
      </c>
      <c r="H4" s="50"/>
      <c r="I4" s="51"/>
      <c r="J4" s="52">
        <f>+'Sch 5.0a Rates'!M34</f>
        <v>514.5</v>
      </c>
      <c r="K4" s="53" t="s">
        <v>95</v>
      </c>
      <c r="M4" s="170" t="s">
        <v>1</v>
      </c>
      <c r="N4" s="110"/>
      <c r="O4" s="110"/>
      <c r="P4" s="110"/>
    </row>
    <row r="5" spans="2:16" ht="15.75" x14ac:dyDescent="0.25">
      <c r="D5" s="54" t="s">
        <v>353</v>
      </c>
      <c r="G5" s="55" t="s">
        <v>77</v>
      </c>
      <c r="H5" s="56">
        <f>+Table242[[#Totals],[Annual Rev]]</f>
        <v>843552.18137486931</v>
      </c>
      <c r="I5" s="53"/>
      <c r="J5" s="52">
        <f>+'Sch 5.0a Rates'!M35</f>
        <v>855.9</v>
      </c>
      <c r="K5" s="57" t="s">
        <v>96</v>
      </c>
      <c r="N5" s="110"/>
      <c r="O5" s="110"/>
      <c r="P5" s="110"/>
    </row>
    <row r="6" spans="2:16" x14ac:dyDescent="0.25">
      <c r="N6" s="110"/>
      <c r="O6" s="110"/>
      <c r="P6" s="110"/>
    </row>
    <row r="7" spans="2:16" x14ac:dyDescent="0.25">
      <c r="D7" s="87" t="s">
        <v>97</v>
      </c>
      <c r="E7" s="87" t="s">
        <v>98</v>
      </c>
      <c r="F7" s="87" t="s">
        <v>99</v>
      </c>
      <c r="G7" s="88" t="s">
        <v>100</v>
      </c>
      <c r="H7" s="87" t="s">
        <v>101</v>
      </c>
      <c r="I7" s="88" t="s">
        <v>102</v>
      </c>
      <c r="J7" s="87" t="s">
        <v>103</v>
      </c>
      <c r="K7" s="87" t="s">
        <v>104</v>
      </c>
      <c r="L7" s="87" t="s">
        <v>105</v>
      </c>
      <c r="N7" s="110"/>
      <c r="O7" s="110"/>
      <c r="P7" s="110"/>
    </row>
    <row r="8" spans="2:16" ht="18" customHeight="1" x14ac:dyDescent="0.25">
      <c r="D8" s="49" t="s">
        <v>106</v>
      </c>
      <c r="E8" s="49" t="s">
        <v>107</v>
      </c>
      <c r="F8" s="89">
        <v>35281</v>
      </c>
      <c r="G8" s="50">
        <v>1</v>
      </c>
      <c r="H8" s="90">
        <f>IF(G8=1,SUM(I8),0)</f>
        <v>0.80994031221303953</v>
      </c>
      <c r="I8" s="90">
        <f t="shared" ref="I8:I39" si="0">SUM(F8/43560)</f>
        <v>0.80994031221303953</v>
      </c>
      <c r="J8" s="91">
        <f t="shared" ref="J8:J71" si="1">+CBase</f>
        <v>514.5</v>
      </c>
      <c r="K8" s="91">
        <f t="shared" ref="K8" si="2">+I8*CAcreage</f>
        <v>693.22791322314049</v>
      </c>
      <c r="L8" s="86">
        <f t="shared" ref="L8" si="3">+K8+J8</f>
        <v>1207.7279132231406</v>
      </c>
      <c r="N8" s="110"/>
      <c r="O8" s="110"/>
      <c r="P8" s="110"/>
    </row>
    <row r="9" spans="2:16" x14ac:dyDescent="0.25">
      <c r="D9" s="49" t="s">
        <v>108</v>
      </c>
      <c r="E9" s="49" t="s">
        <v>107</v>
      </c>
      <c r="F9" s="89">
        <v>33205</v>
      </c>
      <c r="G9" s="50">
        <v>1</v>
      </c>
      <c r="H9" s="90">
        <f>SUM(F9/43560)</f>
        <v>0.76228191000918277</v>
      </c>
      <c r="I9" s="90">
        <f t="shared" si="0"/>
        <v>0.76228191000918277</v>
      </c>
      <c r="J9" s="91">
        <f t="shared" si="1"/>
        <v>514.5</v>
      </c>
      <c r="K9" s="91">
        <f t="shared" ref="K9:K71" si="4">+I9*CAcreage</f>
        <v>652.43708677685947</v>
      </c>
      <c r="L9" s="86">
        <f>+K9+J9</f>
        <v>1166.9370867768594</v>
      </c>
      <c r="N9" s="110"/>
      <c r="O9" s="110"/>
      <c r="P9" s="110"/>
    </row>
    <row r="10" spans="2:16" x14ac:dyDescent="0.25">
      <c r="D10" s="49" t="s">
        <v>109</v>
      </c>
      <c r="E10" s="49" t="s">
        <v>107</v>
      </c>
      <c r="F10" s="89">
        <v>37574</v>
      </c>
      <c r="G10" s="50">
        <v>1</v>
      </c>
      <c r="H10" s="90">
        <f t="shared" ref="H10:H45" si="5">IF(G10=1,SUM(I10),0)</f>
        <v>0.86258034894398528</v>
      </c>
      <c r="I10" s="90">
        <f t="shared" si="0"/>
        <v>0.86258034894398528</v>
      </c>
      <c r="J10" s="91">
        <f t="shared" si="1"/>
        <v>514.5</v>
      </c>
      <c r="K10" s="91">
        <f t="shared" si="4"/>
        <v>738.28252066115692</v>
      </c>
      <c r="L10" s="86">
        <f t="shared" ref="L10:L73" si="6">+K10+J10</f>
        <v>1252.7825206611569</v>
      </c>
      <c r="N10" s="110"/>
      <c r="O10" s="110"/>
      <c r="P10" s="110"/>
    </row>
    <row r="11" spans="2:16" x14ac:dyDescent="0.25">
      <c r="D11" s="49" t="s">
        <v>110</v>
      </c>
      <c r="E11" s="49" t="s">
        <v>107</v>
      </c>
      <c r="F11" s="89">
        <v>36510</v>
      </c>
      <c r="G11" s="50">
        <v>1</v>
      </c>
      <c r="H11" s="90">
        <f t="shared" si="5"/>
        <v>0.83815426997245179</v>
      </c>
      <c r="I11" s="90">
        <f t="shared" si="0"/>
        <v>0.83815426997245179</v>
      </c>
      <c r="J11" s="91">
        <f t="shared" si="1"/>
        <v>514.5</v>
      </c>
      <c r="K11" s="91">
        <f t="shared" si="4"/>
        <v>717.37623966942147</v>
      </c>
      <c r="L11" s="86">
        <f t="shared" si="6"/>
        <v>1231.8762396694215</v>
      </c>
      <c r="N11" s="110"/>
      <c r="O11" s="110"/>
      <c r="P11" s="110"/>
    </row>
    <row r="12" spans="2:16" x14ac:dyDescent="0.25">
      <c r="D12" s="49" t="s">
        <v>111</v>
      </c>
      <c r="E12" s="49" t="s">
        <v>107</v>
      </c>
      <c r="F12" s="89">
        <v>36006</v>
      </c>
      <c r="G12" s="50">
        <v>1</v>
      </c>
      <c r="H12" s="90">
        <f t="shared" si="5"/>
        <v>0.82658402203856751</v>
      </c>
      <c r="I12" s="90">
        <f t="shared" si="0"/>
        <v>0.82658402203856751</v>
      </c>
      <c r="J12" s="91">
        <f t="shared" si="1"/>
        <v>514.5</v>
      </c>
      <c r="K12" s="91">
        <f t="shared" si="4"/>
        <v>707.47326446280988</v>
      </c>
      <c r="L12" s="86">
        <f t="shared" si="6"/>
        <v>1221.9732644628098</v>
      </c>
      <c r="N12" s="110"/>
      <c r="O12" s="110"/>
      <c r="P12" s="110"/>
    </row>
    <row r="13" spans="2:16" x14ac:dyDescent="0.25">
      <c r="D13" s="49" t="s">
        <v>112</v>
      </c>
      <c r="E13" s="49" t="s">
        <v>107</v>
      </c>
      <c r="F13" s="89">
        <v>38867</v>
      </c>
      <c r="G13" s="50">
        <v>1</v>
      </c>
      <c r="H13" s="90">
        <f t="shared" si="5"/>
        <v>0.89226354453627177</v>
      </c>
      <c r="I13" s="90">
        <f t="shared" si="0"/>
        <v>0.89226354453627177</v>
      </c>
      <c r="J13" s="91">
        <f t="shared" si="1"/>
        <v>514.5</v>
      </c>
      <c r="K13" s="91">
        <f t="shared" si="4"/>
        <v>763.68836776859496</v>
      </c>
      <c r="L13" s="86">
        <f t="shared" si="6"/>
        <v>1278.1883677685951</v>
      </c>
      <c r="N13" s="110"/>
      <c r="O13" s="110"/>
      <c r="P13" s="110"/>
    </row>
    <row r="14" spans="2:16" x14ac:dyDescent="0.25">
      <c r="D14" s="49" t="s">
        <v>113</v>
      </c>
      <c r="E14" s="49" t="s">
        <v>107</v>
      </c>
      <c r="F14" s="89">
        <v>34376</v>
      </c>
      <c r="G14" s="50">
        <v>1</v>
      </c>
      <c r="H14" s="90">
        <f t="shared" si="5"/>
        <v>0.78916437098255277</v>
      </c>
      <c r="I14" s="90">
        <f t="shared" si="0"/>
        <v>0.78916437098255277</v>
      </c>
      <c r="J14" s="91">
        <f t="shared" si="1"/>
        <v>514.5</v>
      </c>
      <c r="K14" s="91">
        <f t="shared" si="4"/>
        <v>675.44578512396686</v>
      </c>
      <c r="L14" s="86">
        <f t="shared" si="6"/>
        <v>1189.9457851239667</v>
      </c>
      <c r="N14" s="110"/>
      <c r="O14" s="110"/>
      <c r="P14" s="110"/>
    </row>
    <row r="15" spans="2:16" x14ac:dyDescent="0.25">
      <c r="D15" s="49" t="s">
        <v>114</v>
      </c>
      <c r="E15" s="49" t="s">
        <v>107</v>
      </c>
      <c r="F15" s="89">
        <v>31113</v>
      </c>
      <c r="G15" s="50">
        <v>1</v>
      </c>
      <c r="H15" s="90">
        <f t="shared" si="5"/>
        <v>0.71425619834710741</v>
      </c>
      <c r="I15" s="90">
        <f t="shared" si="0"/>
        <v>0.71425619834710741</v>
      </c>
      <c r="J15" s="91">
        <f t="shared" si="1"/>
        <v>514.5</v>
      </c>
      <c r="K15" s="91">
        <f t="shared" si="4"/>
        <v>611.33188016528925</v>
      </c>
      <c r="L15" s="86">
        <f t="shared" si="6"/>
        <v>1125.8318801652892</v>
      </c>
      <c r="N15" s="110"/>
      <c r="O15" s="110"/>
      <c r="P15" s="110"/>
    </row>
    <row r="16" spans="2:16" x14ac:dyDescent="0.25">
      <c r="D16" s="49" t="s">
        <v>115</v>
      </c>
      <c r="E16" s="49" t="s">
        <v>107</v>
      </c>
      <c r="F16" s="89">
        <v>26028</v>
      </c>
      <c r="G16" s="50">
        <v>1</v>
      </c>
      <c r="H16" s="90">
        <f t="shared" si="5"/>
        <v>0.59752066115702485</v>
      </c>
      <c r="I16" s="90">
        <f t="shared" si="0"/>
        <v>0.59752066115702485</v>
      </c>
      <c r="J16" s="91">
        <f t="shared" si="1"/>
        <v>514.5</v>
      </c>
      <c r="K16" s="91">
        <f t="shared" si="4"/>
        <v>511.41793388429755</v>
      </c>
      <c r="L16" s="86">
        <f t="shared" si="6"/>
        <v>1025.9179338842976</v>
      </c>
      <c r="N16" s="110"/>
      <c r="O16" s="110"/>
      <c r="P16" s="110"/>
    </row>
    <row r="17" spans="4:16" x14ac:dyDescent="0.25">
      <c r="D17" s="49" t="s">
        <v>116</v>
      </c>
      <c r="E17" s="49" t="s">
        <v>107</v>
      </c>
      <c r="F17" s="89">
        <v>26178</v>
      </c>
      <c r="G17" s="50">
        <v>1</v>
      </c>
      <c r="H17" s="90">
        <f t="shared" si="5"/>
        <v>0.60096418732782364</v>
      </c>
      <c r="I17" s="90">
        <f t="shared" si="0"/>
        <v>0.60096418732782364</v>
      </c>
      <c r="J17" s="91">
        <f t="shared" si="1"/>
        <v>514.5</v>
      </c>
      <c r="K17" s="91">
        <f t="shared" si="4"/>
        <v>514.36524793388423</v>
      </c>
      <c r="L17" s="86">
        <f t="shared" si="6"/>
        <v>1028.8652479338843</v>
      </c>
      <c r="N17" s="110"/>
      <c r="O17" s="110"/>
      <c r="P17" s="110"/>
    </row>
    <row r="18" spans="4:16" x14ac:dyDescent="0.25">
      <c r="D18" s="49" t="s">
        <v>117</v>
      </c>
      <c r="E18" s="49" t="s">
        <v>107</v>
      </c>
      <c r="F18" s="89">
        <v>26750</v>
      </c>
      <c r="G18" s="50">
        <v>1</v>
      </c>
      <c r="H18" s="90">
        <f t="shared" si="5"/>
        <v>0.61409550045913686</v>
      </c>
      <c r="I18" s="90">
        <f t="shared" si="0"/>
        <v>0.61409550045913686</v>
      </c>
      <c r="J18" s="91">
        <f t="shared" si="1"/>
        <v>514.5</v>
      </c>
      <c r="K18" s="91">
        <f t="shared" si="4"/>
        <v>525.60433884297527</v>
      </c>
      <c r="L18" s="86">
        <f t="shared" si="6"/>
        <v>1040.1043388429753</v>
      </c>
      <c r="N18" s="110"/>
      <c r="O18" s="110"/>
      <c r="P18" s="110"/>
    </row>
    <row r="19" spans="4:16" x14ac:dyDescent="0.25">
      <c r="D19" s="49" t="s">
        <v>118</v>
      </c>
      <c r="E19" s="49" t="s">
        <v>107</v>
      </c>
      <c r="F19" s="89">
        <v>28716</v>
      </c>
      <c r="G19" s="50">
        <v>1</v>
      </c>
      <c r="H19" s="90">
        <f t="shared" si="5"/>
        <v>0.65922865013774101</v>
      </c>
      <c r="I19" s="90">
        <f t="shared" si="0"/>
        <v>0.65922865013774101</v>
      </c>
      <c r="J19" s="91">
        <f t="shared" si="1"/>
        <v>514.5</v>
      </c>
      <c r="K19" s="91">
        <f t="shared" si="4"/>
        <v>564.23380165289257</v>
      </c>
      <c r="L19" s="86">
        <f t="shared" si="6"/>
        <v>1078.7338016528925</v>
      </c>
      <c r="N19" s="110"/>
      <c r="O19" s="110"/>
      <c r="P19" s="110"/>
    </row>
    <row r="20" spans="4:16" x14ac:dyDescent="0.25">
      <c r="D20" s="49" t="s">
        <v>119</v>
      </c>
      <c r="E20" s="49" t="s">
        <v>107</v>
      </c>
      <c r="F20" s="89">
        <v>42305</v>
      </c>
      <c r="G20" s="50">
        <v>1</v>
      </c>
      <c r="H20" s="90">
        <f t="shared" si="5"/>
        <v>0.97118916437098257</v>
      </c>
      <c r="I20" s="90">
        <f t="shared" si="0"/>
        <v>0.97118916437098257</v>
      </c>
      <c r="J20" s="91">
        <f t="shared" si="1"/>
        <v>514.5</v>
      </c>
      <c r="K20" s="91">
        <f t="shared" si="4"/>
        <v>831.24080578512394</v>
      </c>
      <c r="L20" s="86">
        <f t="shared" si="6"/>
        <v>1345.7408057851239</v>
      </c>
      <c r="N20" s="110"/>
      <c r="O20" s="110"/>
      <c r="P20" s="110"/>
    </row>
    <row r="21" spans="4:16" x14ac:dyDescent="0.25">
      <c r="D21" s="49" t="s">
        <v>120</v>
      </c>
      <c r="E21" s="49" t="s">
        <v>107</v>
      </c>
      <c r="F21" s="89">
        <v>37869</v>
      </c>
      <c r="G21" s="50">
        <v>1</v>
      </c>
      <c r="H21" s="90">
        <f t="shared" si="5"/>
        <v>0.86935261707988976</v>
      </c>
      <c r="I21" s="90">
        <f t="shared" si="0"/>
        <v>0.86935261707988976</v>
      </c>
      <c r="J21" s="91">
        <f t="shared" si="1"/>
        <v>514.5</v>
      </c>
      <c r="K21" s="91">
        <f t="shared" si="4"/>
        <v>744.07890495867764</v>
      </c>
      <c r="L21" s="86">
        <f t="shared" si="6"/>
        <v>1258.5789049586776</v>
      </c>
      <c r="N21" s="110"/>
      <c r="O21" s="110"/>
      <c r="P21" s="110"/>
    </row>
    <row r="22" spans="4:16" x14ac:dyDescent="0.25">
      <c r="D22" s="49" t="s">
        <v>121</v>
      </c>
      <c r="E22" s="49" t="s">
        <v>107</v>
      </c>
      <c r="F22" s="89">
        <v>40987</v>
      </c>
      <c r="G22" s="50">
        <v>1</v>
      </c>
      <c r="H22" s="90">
        <f t="shared" si="5"/>
        <v>0.94093204775022954</v>
      </c>
      <c r="I22" s="90">
        <f t="shared" si="0"/>
        <v>0.94093204775022954</v>
      </c>
      <c r="J22" s="91">
        <f t="shared" si="1"/>
        <v>514.5</v>
      </c>
      <c r="K22" s="91">
        <f t="shared" si="4"/>
        <v>805.34373966942144</v>
      </c>
      <c r="L22" s="86">
        <f t="shared" si="6"/>
        <v>1319.8437396694214</v>
      </c>
      <c r="N22" s="110"/>
      <c r="O22" s="110"/>
      <c r="P22" s="110"/>
    </row>
    <row r="23" spans="4:16" x14ac:dyDescent="0.25">
      <c r="D23" s="49" t="s">
        <v>122</v>
      </c>
      <c r="E23" s="49" t="s">
        <v>107</v>
      </c>
      <c r="F23" s="89">
        <v>36401</v>
      </c>
      <c r="G23" s="50">
        <v>1</v>
      </c>
      <c r="H23" s="90">
        <f t="shared" si="5"/>
        <v>0.83565197428833793</v>
      </c>
      <c r="I23" s="90">
        <f t="shared" si="0"/>
        <v>0.83565197428833793</v>
      </c>
      <c r="J23" s="91">
        <f t="shared" si="1"/>
        <v>514.5</v>
      </c>
      <c r="K23" s="91">
        <f t="shared" si="4"/>
        <v>715.23452479338846</v>
      </c>
      <c r="L23" s="86">
        <f t="shared" si="6"/>
        <v>1229.7345247933886</v>
      </c>
      <c r="N23" s="110"/>
      <c r="O23" s="110"/>
      <c r="P23" s="110"/>
    </row>
    <row r="24" spans="4:16" x14ac:dyDescent="0.25">
      <c r="D24" s="49" t="s">
        <v>123</v>
      </c>
      <c r="E24" s="49" t="s">
        <v>107</v>
      </c>
      <c r="F24" s="89">
        <v>40512</v>
      </c>
      <c r="G24" s="50">
        <v>1</v>
      </c>
      <c r="H24" s="90">
        <f t="shared" si="5"/>
        <v>0.93002754820936639</v>
      </c>
      <c r="I24" s="90">
        <f t="shared" si="0"/>
        <v>0.93002754820936639</v>
      </c>
      <c r="J24" s="91">
        <f t="shared" si="1"/>
        <v>514.5</v>
      </c>
      <c r="K24" s="91">
        <f t="shared" si="4"/>
        <v>796.01057851239671</v>
      </c>
      <c r="L24" s="86">
        <f t="shared" si="6"/>
        <v>1310.5105785123967</v>
      </c>
      <c r="N24" s="110"/>
      <c r="O24" s="110"/>
      <c r="P24" s="110"/>
    </row>
    <row r="25" spans="4:16" x14ac:dyDescent="0.25">
      <c r="D25" s="49" t="s">
        <v>124</v>
      </c>
      <c r="E25" s="49" t="s">
        <v>107</v>
      </c>
      <c r="F25" s="89">
        <v>50901</v>
      </c>
      <c r="G25" s="50">
        <v>1</v>
      </c>
      <c r="H25" s="90">
        <f t="shared" si="5"/>
        <v>1.1685261707988981</v>
      </c>
      <c r="I25" s="90">
        <f t="shared" si="0"/>
        <v>1.1685261707988981</v>
      </c>
      <c r="J25" s="91">
        <f t="shared" si="1"/>
        <v>514.5</v>
      </c>
      <c r="K25" s="91">
        <f t="shared" si="4"/>
        <v>1000.1415495867768</v>
      </c>
      <c r="L25" s="86">
        <f t="shared" si="6"/>
        <v>1514.6415495867768</v>
      </c>
      <c r="N25" s="110"/>
      <c r="O25" s="110"/>
      <c r="P25" s="110"/>
    </row>
    <row r="26" spans="4:16" x14ac:dyDescent="0.25">
      <c r="D26" s="49" t="s">
        <v>125</v>
      </c>
      <c r="E26" s="49" t="s">
        <v>107</v>
      </c>
      <c r="F26" s="89">
        <v>48138</v>
      </c>
      <c r="G26" s="50">
        <v>1</v>
      </c>
      <c r="H26" s="90">
        <f t="shared" si="5"/>
        <v>1.1050964187327823</v>
      </c>
      <c r="I26" s="90">
        <f t="shared" si="0"/>
        <v>1.1050964187327823</v>
      </c>
      <c r="J26" s="91">
        <f t="shared" si="1"/>
        <v>514.5</v>
      </c>
      <c r="K26" s="91">
        <f t="shared" si="4"/>
        <v>945.8520247933883</v>
      </c>
      <c r="L26" s="86">
        <f t="shared" si="6"/>
        <v>1460.3520247933884</v>
      </c>
      <c r="N26" s="110"/>
      <c r="O26" s="110"/>
      <c r="P26" s="110"/>
    </row>
    <row r="27" spans="4:16" x14ac:dyDescent="0.25">
      <c r="D27" s="49" t="s">
        <v>126</v>
      </c>
      <c r="E27" s="49" t="s">
        <v>107</v>
      </c>
      <c r="F27" s="89">
        <v>36874</v>
      </c>
      <c r="G27" s="50">
        <v>1</v>
      </c>
      <c r="H27" s="90">
        <f t="shared" si="5"/>
        <v>0.84651056014692383</v>
      </c>
      <c r="I27" s="90">
        <f t="shared" si="0"/>
        <v>0.84651056014692383</v>
      </c>
      <c r="J27" s="91">
        <f t="shared" si="1"/>
        <v>514.5</v>
      </c>
      <c r="K27" s="91">
        <f t="shared" si="4"/>
        <v>724.52838842975211</v>
      </c>
      <c r="L27" s="86">
        <f t="shared" si="6"/>
        <v>1239.0283884297521</v>
      </c>
      <c r="N27" s="110"/>
      <c r="O27" s="110"/>
      <c r="P27" s="110"/>
    </row>
    <row r="28" spans="4:16" x14ac:dyDescent="0.25">
      <c r="D28" s="49" t="s">
        <v>127</v>
      </c>
      <c r="E28" s="49" t="s">
        <v>107</v>
      </c>
      <c r="F28" s="89">
        <v>180068</v>
      </c>
      <c r="G28" s="50">
        <v>1</v>
      </c>
      <c r="H28" s="90">
        <f t="shared" si="5"/>
        <v>4.1337924701561066</v>
      </c>
      <c r="I28" s="90">
        <f t="shared" si="0"/>
        <v>4.1337924701561066</v>
      </c>
      <c r="J28" s="91">
        <f t="shared" si="1"/>
        <v>514.5</v>
      </c>
      <c r="K28" s="91">
        <f t="shared" si="4"/>
        <v>3538.1129752066117</v>
      </c>
      <c r="L28" s="86">
        <f t="shared" si="6"/>
        <v>4052.6129752066117</v>
      </c>
      <c r="N28" s="110"/>
      <c r="O28" s="110"/>
      <c r="P28" s="110"/>
    </row>
    <row r="29" spans="4:16" x14ac:dyDescent="0.25">
      <c r="D29" s="49" t="s">
        <v>128</v>
      </c>
      <c r="E29" s="49" t="s">
        <v>107</v>
      </c>
      <c r="F29" s="89">
        <v>34368</v>
      </c>
      <c r="G29" s="50">
        <v>1</v>
      </c>
      <c r="H29" s="90">
        <f t="shared" si="5"/>
        <v>0.78898071625344357</v>
      </c>
      <c r="I29" s="90">
        <f t="shared" si="0"/>
        <v>0.78898071625344357</v>
      </c>
      <c r="J29" s="91">
        <f t="shared" si="1"/>
        <v>514.5</v>
      </c>
      <c r="K29" s="91">
        <f t="shared" si="4"/>
        <v>675.28859504132231</v>
      </c>
      <c r="L29" s="86">
        <f t="shared" si="6"/>
        <v>1189.7885950413224</v>
      </c>
      <c r="N29" s="110"/>
      <c r="O29" s="110"/>
      <c r="P29" s="110"/>
    </row>
    <row r="30" spans="4:16" x14ac:dyDescent="0.25">
      <c r="D30" s="49" t="s">
        <v>129</v>
      </c>
      <c r="E30" s="49" t="s">
        <v>107</v>
      </c>
      <c r="F30" s="89">
        <v>51929</v>
      </c>
      <c r="G30" s="50">
        <v>1</v>
      </c>
      <c r="H30" s="90">
        <f t="shared" si="5"/>
        <v>1.1921258034894398</v>
      </c>
      <c r="I30" s="90">
        <f t="shared" si="0"/>
        <v>1.1921258034894398</v>
      </c>
      <c r="J30" s="91">
        <f t="shared" si="1"/>
        <v>514.5</v>
      </c>
      <c r="K30" s="91">
        <f t="shared" si="4"/>
        <v>1020.3404752066115</v>
      </c>
      <c r="L30" s="86">
        <f t="shared" si="6"/>
        <v>1534.8404752066115</v>
      </c>
      <c r="N30" s="110"/>
      <c r="O30" s="110"/>
      <c r="P30" s="110"/>
    </row>
    <row r="31" spans="4:16" x14ac:dyDescent="0.25">
      <c r="D31" s="49" t="s">
        <v>130</v>
      </c>
      <c r="E31" s="49" t="s">
        <v>107</v>
      </c>
      <c r="F31" s="89">
        <v>59131</v>
      </c>
      <c r="G31" s="50">
        <v>1</v>
      </c>
      <c r="H31" s="90">
        <f t="shared" si="5"/>
        <v>1.3574609733700642</v>
      </c>
      <c r="I31" s="90">
        <f t="shared" si="0"/>
        <v>1.3574609733700642</v>
      </c>
      <c r="J31" s="91">
        <f t="shared" si="1"/>
        <v>514.5</v>
      </c>
      <c r="K31" s="91">
        <f t="shared" si="4"/>
        <v>1161.8508471074379</v>
      </c>
      <c r="L31" s="86">
        <f t="shared" si="6"/>
        <v>1676.3508471074379</v>
      </c>
      <c r="N31" s="110"/>
      <c r="O31" s="110"/>
      <c r="P31" s="110"/>
    </row>
    <row r="32" spans="4:16" x14ac:dyDescent="0.25">
      <c r="D32" s="49" t="s">
        <v>131</v>
      </c>
      <c r="E32" s="49" t="s">
        <v>107</v>
      </c>
      <c r="F32" s="89">
        <v>68455</v>
      </c>
      <c r="G32" s="50">
        <v>1</v>
      </c>
      <c r="H32" s="90">
        <f t="shared" si="5"/>
        <v>1.5715105601469237</v>
      </c>
      <c r="I32" s="90">
        <f t="shared" si="0"/>
        <v>1.5715105601469237</v>
      </c>
      <c r="J32" s="91">
        <f t="shared" si="1"/>
        <v>514.5</v>
      </c>
      <c r="K32" s="91">
        <f t="shared" si="4"/>
        <v>1345.055888429752</v>
      </c>
      <c r="L32" s="86">
        <f t="shared" si="6"/>
        <v>1859.555888429752</v>
      </c>
      <c r="N32" s="110"/>
      <c r="O32" s="110"/>
      <c r="P32" s="110"/>
    </row>
    <row r="33" spans="4:16" x14ac:dyDescent="0.25">
      <c r="D33" s="49" t="s">
        <v>132</v>
      </c>
      <c r="E33" s="49" t="s">
        <v>107</v>
      </c>
      <c r="F33" s="89">
        <v>69117</v>
      </c>
      <c r="G33" s="50">
        <v>1</v>
      </c>
      <c r="H33" s="90">
        <f t="shared" si="5"/>
        <v>1.5867079889807163</v>
      </c>
      <c r="I33" s="90">
        <f t="shared" si="0"/>
        <v>1.5867079889807163</v>
      </c>
      <c r="J33" s="91">
        <f t="shared" si="1"/>
        <v>514.5</v>
      </c>
      <c r="K33" s="91">
        <f t="shared" si="4"/>
        <v>1358.0633677685951</v>
      </c>
      <c r="L33" s="86">
        <f t="shared" si="6"/>
        <v>1872.5633677685951</v>
      </c>
      <c r="N33" s="110"/>
      <c r="O33" s="110"/>
      <c r="P33" s="110"/>
    </row>
    <row r="34" spans="4:16" x14ac:dyDescent="0.25">
      <c r="D34" s="49" t="s">
        <v>133</v>
      </c>
      <c r="E34" s="49" t="s">
        <v>107</v>
      </c>
      <c r="F34" s="89">
        <v>64069</v>
      </c>
      <c r="G34" s="50">
        <v>1</v>
      </c>
      <c r="H34" s="90">
        <f t="shared" si="5"/>
        <v>1.4708218549127641</v>
      </c>
      <c r="I34" s="90">
        <f t="shared" si="0"/>
        <v>1.4708218549127641</v>
      </c>
      <c r="J34" s="91">
        <f t="shared" si="1"/>
        <v>514.5</v>
      </c>
      <c r="K34" s="91">
        <f t="shared" si="4"/>
        <v>1258.8764256198347</v>
      </c>
      <c r="L34" s="86">
        <f t="shared" si="6"/>
        <v>1773.3764256198347</v>
      </c>
      <c r="N34" s="110"/>
      <c r="O34" s="110"/>
      <c r="P34" s="110"/>
    </row>
    <row r="35" spans="4:16" x14ac:dyDescent="0.25">
      <c r="D35" s="49" t="s">
        <v>134</v>
      </c>
      <c r="E35" s="49" t="s">
        <v>107</v>
      </c>
      <c r="F35" s="89">
        <v>64601</v>
      </c>
      <c r="G35" s="50">
        <v>1</v>
      </c>
      <c r="H35" s="90">
        <f t="shared" si="5"/>
        <v>1.4830348943985308</v>
      </c>
      <c r="I35" s="90">
        <f t="shared" si="0"/>
        <v>1.4830348943985308</v>
      </c>
      <c r="J35" s="91">
        <f t="shared" si="1"/>
        <v>514.5</v>
      </c>
      <c r="K35" s="91">
        <f t="shared" si="4"/>
        <v>1269.3295661157024</v>
      </c>
      <c r="L35" s="86">
        <f t="shared" si="6"/>
        <v>1783.8295661157024</v>
      </c>
      <c r="N35" s="110"/>
      <c r="O35" s="110"/>
      <c r="P35" s="110"/>
    </row>
    <row r="36" spans="4:16" x14ac:dyDescent="0.25">
      <c r="D36" s="49" t="s">
        <v>135</v>
      </c>
      <c r="E36" s="49" t="s">
        <v>107</v>
      </c>
      <c r="F36" s="89">
        <v>68040</v>
      </c>
      <c r="G36" s="50">
        <v>1</v>
      </c>
      <c r="H36" s="90">
        <f t="shared" si="5"/>
        <v>1.5619834710743801</v>
      </c>
      <c r="I36" s="90">
        <f t="shared" si="0"/>
        <v>1.5619834710743801</v>
      </c>
      <c r="J36" s="91">
        <f t="shared" si="1"/>
        <v>514.5</v>
      </c>
      <c r="K36" s="91">
        <f t="shared" si="4"/>
        <v>1336.901652892562</v>
      </c>
      <c r="L36" s="86">
        <f t="shared" si="6"/>
        <v>1851.401652892562</v>
      </c>
      <c r="N36" s="110"/>
      <c r="O36" s="110"/>
      <c r="P36" s="110"/>
    </row>
    <row r="37" spans="4:16" x14ac:dyDescent="0.25">
      <c r="D37" s="49" t="s">
        <v>136</v>
      </c>
      <c r="E37" s="49" t="s">
        <v>107</v>
      </c>
      <c r="F37" s="89">
        <v>60181</v>
      </c>
      <c r="G37" s="50">
        <v>1</v>
      </c>
      <c r="H37" s="90">
        <f t="shared" si="5"/>
        <v>1.3815656565656567</v>
      </c>
      <c r="I37" s="90">
        <f t="shared" si="0"/>
        <v>1.3815656565656567</v>
      </c>
      <c r="J37" s="91">
        <f t="shared" si="1"/>
        <v>514.5</v>
      </c>
      <c r="K37" s="91">
        <f t="shared" si="4"/>
        <v>1182.4820454545454</v>
      </c>
      <c r="L37" s="86">
        <f t="shared" si="6"/>
        <v>1696.9820454545454</v>
      </c>
      <c r="N37" s="110"/>
      <c r="O37" s="110"/>
      <c r="P37" s="110"/>
    </row>
    <row r="38" spans="4:16" x14ac:dyDescent="0.25">
      <c r="D38" s="49" t="s">
        <v>137</v>
      </c>
      <c r="E38" s="49" t="s">
        <v>107</v>
      </c>
      <c r="F38" s="89">
        <v>57065</v>
      </c>
      <c r="G38" s="50">
        <v>1</v>
      </c>
      <c r="H38" s="90">
        <f t="shared" si="5"/>
        <v>1.310032139577594</v>
      </c>
      <c r="I38" s="90">
        <f t="shared" si="0"/>
        <v>1.310032139577594</v>
      </c>
      <c r="J38" s="91">
        <f t="shared" si="1"/>
        <v>514.5</v>
      </c>
      <c r="K38" s="91">
        <f t="shared" si="4"/>
        <v>1121.2565082644626</v>
      </c>
      <c r="L38" s="86">
        <f t="shared" si="6"/>
        <v>1635.7565082644626</v>
      </c>
      <c r="N38" s="110"/>
      <c r="O38" s="110"/>
      <c r="P38" s="110"/>
    </row>
    <row r="39" spans="4:16" x14ac:dyDescent="0.25">
      <c r="D39" s="49" t="s">
        <v>138</v>
      </c>
      <c r="E39" s="49" t="s">
        <v>107</v>
      </c>
      <c r="F39" s="89">
        <v>54485</v>
      </c>
      <c r="G39" s="50">
        <v>1</v>
      </c>
      <c r="H39" s="90">
        <f t="shared" si="5"/>
        <v>1.250803489439853</v>
      </c>
      <c r="I39" s="90">
        <f t="shared" si="0"/>
        <v>1.250803489439853</v>
      </c>
      <c r="J39" s="91">
        <f t="shared" si="1"/>
        <v>514.5</v>
      </c>
      <c r="K39" s="91">
        <f t="shared" si="4"/>
        <v>1070.5627066115701</v>
      </c>
      <c r="L39" s="86">
        <f t="shared" si="6"/>
        <v>1585.0627066115701</v>
      </c>
      <c r="N39" s="110"/>
      <c r="O39" s="110"/>
      <c r="P39" s="110"/>
    </row>
    <row r="40" spans="4:16" x14ac:dyDescent="0.25">
      <c r="D40" s="49" t="s">
        <v>139</v>
      </c>
      <c r="E40" s="49" t="s">
        <v>107</v>
      </c>
      <c r="F40" s="89">
        <v>51975</v>
      </c>
      <c r="G40" s="50">
        <v>1</v>
      </c>
      <c r="H40" s="90">
        <f t="shared" si="5"/>
        <v>1.1931818181818181</v>
      </c>
      <c r="I40" s="90">
        <f t="shared" ref="I40:I71" si="7">SUM(F40/43560)</f>
        <v>1.1931818181818181</v>
      </c>
      <c r="J40" s="91">
        <f t="shared" si="1"/>
        <v>514.5</v>
      </c>
      <c r="K40" s="91">
        <f t="shared" si="4"/>
        <v>1021.2443181818181</v>
      </c>
      <c r="L40" s="86">
        <f t="shared" si="6"/>
        <v>1535.744318181818</v>
      </c>
      <c r="N40" s="110"/>
      <c r="O40" s="110"/>
      <c r="P40" s="110"/>
    </row>
    <row r="41" spans="4:16" x14ac:dyDescent="0.25">
      <c r="D41" s="49" t="s">
        <v>140</v>
      </c>
      <c r="E41" s="49" t="s">
        <v>107</v>
      </c>
      <c r="F41" s="89">
        <v>48054</v>
      </c>
      <c r="G41" s="50">
        <v>1</v>
      </c>
      <c r="H41" s="90">
        <f t="shared" si="5"/>
        <v>1.103168044077135</v>
      </c>
      <c r="I41" s="90">
        <f t="shared" si="7"/>
        <v>1.103168044077135</v>
      </c>
      <c r="J41" s="91">
        <f t="shared" si="1"/>
        <v>514.5</v>
      </c>
      <c r="K41" s="91">
        <f t="shared" si="4"/>
        <v>944.20152892561975</v>
      </c>
      <c r="L41" s="86">
        <f t="shared" si="6"/>
        <v>1458.7015289256196</v>
      </c>
      <c r="N41" s="110"/>
      <c r="O41" s="110"/>
      <c r="P41" s="110"/>
    </row>
    <row r="42" spans="4:16" x14ac:dyDescent="0.25">
      <c r="D42" s="49" t="s">
        <v>141</v>
      </c>
      <c r="E42" s="49" t="s">
        <v>107</v>
      </c>
      <c r="F42" s="89">
        <v>45335</v>
      </c>
      <c r="G42" s="50">
        <v>1</v>
      </c>
      <c r="H42" s="90">
        <f t="shared" si="5"/>
        <v>1.0407483930211203</v>
      </c>
      <c r="I42" s="90">
        <f t="shared" si="7"/>
        <v>1.0407483930211203</v>
      </c>
      <c r="J42" s="91">
        <f t="shared" si="1"/>
        <v>514.5</v>
      </c>
      <c r="K42" s="91">
        <f t="shared" si="4"/>
        <v>890.77654958677681</v>
      </c>
      <c r="L42" s="86">
        <f t="shared" si="6"/>
        <v>1405.2765495867768</v>
      </c>
      <c r="N42" s="110"/>
      <c r="O42" s="110"/>
      <c r="P42" s="110"/>
    </row>
    <row r="43" spans="4:16" x14ac:dyDescent="0.25">
      <c r="D43" s="49" t="s">
        <v>142</v>
      </c>
      <c r="E43" s="49" t="s">
        <v>107</v>
      </c>
      <c r="F43" s="89">
        <v>56619</v>
      </c>
      <c r="G43" s="50">
        <v>1</v>
      </c>
      <c r="H43" s="90">
        <f t="shared" si="5"/>
        <v>1.2997933884297521</v>
      </c>
      <c r="I43" s="90">
        <f t="shared" si="7"/>
        <v>1.2997933884297521</v>
      </c>
      <c r="J43" s="91">
        <f t="shared" si="1"/>
        <v>514.5</v>
      </c>
      <c r="K43" s="91">
        <f t="shared" si="4"/>
        <v>1112.4931611570248</v>
      </c>
      <c r="L43" s="86">
        <f t="shared" si="6"/>
        <v>1626.9931611570248</v>
      </c>
      <c r="N43" s="110"/>
      <c r="O43" s="110"/>
      <c r="P43" s="110"/>
    </row>
    <row r="44" spans="4:16" x14ac:dyDescent="0.25">
      <c r="D44" s="49" t="s">
        <v>143</v>
      </c>
      <c r="E44" s="49" t="s">
        <v>107</v>
      </c>
      <c r="F44" s="89">
        <v>76967</v>
      </c>
      <c r="G44" s="50">
        <v>1</v>
      </c>
      <c r="H44" s="90">
        <f t="shared" si="5"/>
        <v>1.766919191919192</v>
      </c>
      <c r="I44" s="90">
        <f t="shared" si="7"/>
        <v>1.766919191919192</v>
      </c>
      <c r="J44" s="91">
        <f t="shared" si="1"/>
        <v>514.5</v>
      </c>
      <c r="K44" s="91">
        <f t="shared" si="4"/>
        <v>1512.3061363636364</v>
      </c>
      <c r="L44" s="86">
        <f t="shared" si="6"/>
        <v>2026.8061363636364</v>
      </c>
      <c r="N44" s="110"/>
      <c r="O44" s="110"/>
      <c r="P44" s="110"/>
    </row>
    <row r="45" spans="4:16" x14ac:dyDescent="0.25">
      <c r="D45" s="49" t="s">
        <v>144</v>
      </c>
      <c r="E45" s="49" t="s">
        <v>107</v>
      </c>
      <c r="F45" s="89">
        <v>87974</v>
      </c>
      <c r="G45" s="50">
        <v>1</v>
      </c>
      <c r="H45" s="90">
        <f t="shared" si="5"/>
        <v>2.0196051423324151</v>
      </c>
      <c r="I45" s="90">
        <f t="shared" si="7"/>
        <v>2.0196051423324151</v>
      </c>
      <c r="J45" s="91">
        <f t="shared" si="1"/>
        <v>514.5</v>
      </c>
      <c r="K45" s="91">
        <f t="shared" si="4"/>
        <v>1728.5800413223139</v>
      </c>
      <c r="L45" s="86">
        <f t="shared" si="6"/>
        <v>2243.0800413223142</v>
      </c>
      <c r="N45" s="110"/>
      <c r="O45" s="110"/>
      <c r="P45" s="110"/>
    </row>
    <row r="46" spans="4:16" x14ac:dyDescent="0.25">
      <c r="D46" s="49" t="s">
        <v>145</v>
      </c>
      <c r="E46" s="49" t="s">
        <v>146</v>
      </c>
      <c r="F46" s="89">
        <v>39414</v>
      </c>
      <c r="G46" s="50">
        <v>1</v>
      </c>
      <c r="H46" s="90">
        <f>+I46</f>
        <v>0.90482093663911844</v>
      </c>
      <c r="I46" s="90">
        <f t="shared" si="7"/>
        <v>0.90482093663911844</v>
      </c>
      <c r="J46" s="91">
        <f t="shared" si="1"/>
        <v>514.5</v>
      </c>
      <c r="K46" s="91">
        <f t="shared" si="4"/>
        <v>774.43623966942141</v>
      </c>
      <c r="L46" s="86">
        <f t="shared" si="6"/>
        <v>1288.9362396694214</v>
      </c>
      <c r="N46" s="110"/>
      <c r="O46" s="110"/>
      <c r="P46" s="110"/>
    </row>
    <row r="47" spans="4:16" x14ac:dyDescent="0.25">
      <c r="D47" s="49" t="s">
        <v>108</v>
      </c>
      <c r="E47" s="49" t="s">
        <v>146</v>
      </c>
      <c r="F47" s="89">
        <v>39407</v>
      </c>
      <c r="G47" s="50">
        <v>1</v>
      </c>
      <c r="H47" s="90">
        <f t="shared" ref="H47:H74" si="8">+I47</f>
        <v>0.90466023875114787</v>
      </c>
      <c r="I47" s="90">
        <f t="shared" si="7"/>
        <v>0.90466023875114787</v>
      </c>
      <c r="J47" s="91">
        <f t="shared" si="1"/>
        <v>514.5</v>
      </c>
      <c r="K47" s="91">
        <f t="shared" si="4"/>
        <v>774.29869834710746</v>
      </c>
      <c r="L47" s="86">
        <f t="shared" si="6"/>
        <v>1288.7986983471073</v>
      </c>
      <c r="N47" s="110"/>
      <c r="O47" s="110"/>
      <c r="P47" s="110"/>
    </row>
    <row r="48" spans="4:16" x14ac:dyDescent="0.25">
      <c r="D48" s="49" t="s">
        <v>109</v>
      </c>
      <c r="E48" s="49" t="s">
        <v>146</v>
      </c>
      <c r="F48" s="89">
        <v>39400</v>
      </c>
      <c r="G48" s="50">
        <v>1</v>
      </c>
      <c r="H48" s="90">
        <f t="shared" si="8"/>
        <v>0.90449954086317719</v>
      </c>
      <c r="I48" s="90">
        <f t="shared" si="7"/>
        <v>0.90449954086317719</v>
      </c>
      <c r="J48" s="91">
        <f t="shared" si="1"/>
        <v>514.5</v>
      </c>
      <c r="K48" s="91">
        <f t="shared" si="4"/>
        <v>774.16115702479328</v>
      </c>
      <c r="L48" s="86">
        <f t="shared" si="6"/>
        <v>1288.6611570247933</v>
      </c>
      <c r="N48" s="110"/>
      <c r="O48" s="110"/>
      <c r="P48" s="110"/>
    </row>
    <row r="49" spans="4:16" x14ac:dyDescent="0.25">
      <c r="D49" s="49" t="s">
        <v>110</v>
      </c>
      <c r="E49" s="49" t="s">
        <v>146</v>
      </c>
      <c r="F49" s="89">
        <v>39393</v>
      </c>
      <c r="G49" s="50">
        <v>1</v>
      </c>
      <c r="H49" s="90">
        <f t="shared" si="8"/>
        <v>0.90433884297520661</v>
      </c>
      <c r="I49" s="90">
        <f t="shared" si="7"/>
        <v>0.90433884297520661</v>
      </c>
      <c r="J49" s="91">
        <f t="shared" si="1"/>
        <v>514.5</v>
      </c>
      <c r="K49" s="91">
        <f t="shared" si="4"/>
        <v>774.02361570247933</v>
      </c>
      <c r="L49" s="86">
        <f t="shared" si="6"/>
        <v>1288.5236157024792</v>
      </c>
      <c r="N49" s="110"/>
      <c r="O49" s="110"/>
      <c r="P49" s="110"/>
    </row>
    <row r="50" spans="4:16" x14ac:dyDescent="0.25">
      <c r="D50" s="49" t="s">
        <v>111</v>
      </c>
      <c r="E50" s="49" t="s">
        <v>146</v>
      </c>
      <c r="F50" s="89">
        <v>39375</v>
      </c>
      <c r="G50" s="50">
        <v>1</v>
      </c>
      <c r="H50" s="90">
        <f t="shared" si="8"/>
        <v>0.90392561983471076</v>
      </c>
      <c r="I50" s="90">
        <f t="shared" si="7"/>
        <v>0.90392561983471076</v>
      </c>
      <c r="J50" s="91">
        <f t="shared" si="1"/>
        <v>514.5</v>
      </c>
      <c r="K50" s="91">
        <f t="shared" si="4"/>
        <v>773.66993801652893</v>
      </c>
      <c r="L50" s="86">
        <f t="shared" si="6"/>
        <v>1288.1699380165289</v>
      </c>
      <c r="N50" s="110"/>
      <c r="O50" s="110"/>
      <c r="P50" s="110"/>
    </row>
    <row r="51" spans="4:16" x14ac:dyDescent="0.25">
      <c r="D51" s="49" t="s">
        <v>112</v>
      </c>
      <c r="E51" s="49" t="s">
        <v>146</v>
      </c>
      <c r="F51" s="89">
        <v>38869</v>
      </c>
      <c r="G51" s="50">
        <v>1</v>
      </c>
      <c r="H51" s="90">
        <f t="shared" si="8"/>
        <v>0.89230945821854912</v>
      </c>
      <c r="I51" s="90">
        <f t="shared" si="7"/>
        <v>0.89230945821854912</v>
      </c>
      <c r="J51" s="91">
        <f t="shared" si="1"/>
        <v>514.5</v>
      </c>
      <c r="K51" s="91">
        <f t="shared" si="4"/>
        <v>763.72766528925615</v>
      </c>
      <c r="L51" s="86">
        <f t="shared" si="6"/>
        <v>1278.227665289256</v>
      </c>
      <c r="N51" s="110"/>
      <c r="O51" s="110"/>
      <c r="P51" s="110"/>
    </row>
    <row r="52" spans="4:16" x14ac:dyDescent="0.25">
      <c r="D52" s="49" t="s">
        <v>113</v>
      </c>
      <c r="E52" s="49" t="s">
        <v>146</v>
      </c>
      <c r="F52" s="89">
        <v>37734</v>
      </c>
      <c r="G52" s="50">
        <v>1</v>
      </c>
      <c r="H52" s="90">
        <f t="shared" si="8"/>
        <v>0.86625344352617084</v>
      </c>
      <c r="I52" s="90">
        <f t="shared" si="7"/>
        <v>0.86625344352617084</v>
      </c>
      <c r="J52" s="91">
        <f t="shared" si="1"/>
        <v>514.5</v>
      </c>
      <c r="K52" s="91">
        <f t="shared" si="4"/>
        <v>741.42632231404957</v>
      </c>
      <c r="L52" s="86">
        <f t="shared" si="6"/>
        <v>1255.9263223140497</v>
      </c>
      <c r="N52" s="110"/>
      <c r="O52" s="110"/>
      <c r="P52" s="110"/>
    </row>
    <row r="53" spans="4:16" x14ac:dyDescent="0.25">
      <c r="D53" s="49" t="s">
        <v>114</v>
      </c>
      <c r="E53" s="49" t="s">
        <v>146</v>
      </c>
      <c r="F53" s="89">
        <v>37428</v>
      </c>
      <c r="G53" s="50">
        <v>1</v>
      </c>
      <c r="H53" s="90">
        <f t="shared" si="8"/>
        <v>0.85922865013774108</v>
      </c>
      <c r="I53" s="90">
        <f t="shared" si="7"/>
        <v>0.85922865013774108</v>
      </c>
      <c r="J53" s="91">
        <f t="shared" si="1"/>
        <v>514.5</v>
      </c>
      <c r="K53" s="91">
        <f t="shared" si="4"/>
        <v>735.41380165289252</v>
      </c>
      <c r="L53" s="86">
        <f t="shared" si="6"/>
        <v>1249.9138016528925</v>
      </c>
      <c r="N53" s="110"/>
      <c r="O53" s="110"/>
      <c r="P53" s="110"/>
    </row>
    <row r="54" spans="4:16" x14ac:dyDescent="0.25">
      <c r="D54" s="49" t="s">
        <v>115</v>
      </c>
      <c r="E54" s="49" t="s">
        <v>146</v>
      </c>
      <c r="F54" s="89">
        <v>37426</v>
      </c>
      <c r="G54" s="50">
        <v>1</v>
      </c>
      <c r="H54" s="90">
        <f t="shared" si="8"/>
        <v>0.85918273645546372</v>
      </c>
      <c r="I54" s="90">
        <f t="shared" si="7"/>
        <v>0.85918273645546372</v>
      </c>
      <c r="J54" s="91">
        <f t="shared" si="1"/>
        <v>514.5</v>
      </c>
      <c r="K54" s="91">
        <f t="shared" si="4"/>
        <v>735.37450413223144</v>
      </c>
      <c r="L54" s="86">
        <f t="shared" si="6"/>
        <v>1249.8745041322313</v>
      </c>
      <c r="N54" s="110"/>
      <c r="O54" s="110"/>
      <c r="P54" s="110"/>
    </row>
    <row r="55" spans="4:16" x14ac:dyDescent="0.25">
      <c r="D55" s="49" t="s">
        <v>116</v>
      </c>
      <c r="E55" s="49" t="s">
        <v>146</v>
      </c>
      <c r="F55" s="89">
        <v>37402</v>
      </c>
      <c r="G55" s="50">
        <v>1</v>
      </c>
      <c r="H55" s="90">
        <f t="shared" si="8"/>
        <v>0.85863177226813592</v>
      </c>
      <c r="I55" s="90">
        <f t="shared" si="7"/>
        <v>0.85863177226813592</v>
      </c>
      <c r="J55" s="91">
        <f t="shared" si="1"/>
        <v>514.5</v>
      </c>
      <c r="K55" s="91">
        <f t="shared" si="4"/>
        <v>734.90293388429757</v>
      </c>
      <c r="L55" s="86">
        <f t="shared" si="6"/>
        <v>1249.4029338842975</v>
      </c>
      <c r="N55" s="110"/>
      <c r="O55" s="110"/>
      <c r="P55" s="110"/>
    </row>
    <row r="56" spans="4:16" x14ac:dyDescent="0.25">
      <c r="D56" s="49" t="s">
        <v>117</v>
      </c>
      <c r="E56" s="49" t="s">
        <v>146</v>
      </c>
      <c r="F56" s="89">
        <v>37354</v>
      </c>
      <c r="G56" s="50">
        <v>1</v>
      </c>
      <c r="H56" s="90">
        <f t="shared" si="8"/>
        <v>0.8575298438934803</v>
      </c>
      <c r="I56" s="90">
        <f t="shared" si="7"/>
        <v>0.8575298438934803</v>
      </c>
      <c r="J56" s="91">
        <f t="shared" si="1"/>
        <v>514.5</v>
      </c>
      <c r="K56" s="91">
        <f t="shared" si="4"/>
        <v>733.95979338842972</v>
      </c>
      <c r="L56" s="86">
        <f t="shared" si="6"/>
        <v>1248.4597933884297</v>
      </c>
      <c r="N56" s="110"/>
      <c r="O56" s="110"/>
      <c r="P56" s="110"/>
    </row>
    <row r="57" spans="4:16" x14ac:dyDescent="0.25">
      <c r="D57" s="49" t="s">
        <v>118</v>
      </c>
      <c r="E57" s="49" t="s">
        <v>146</v>
      </c>
      <c r="F57" s="89">
        <v>37568</v>
      </c>
      <c r="G57" s="50">
        <v>1</v>
      </c>
      <c r="H57" s="90">
        <f t="shared" si="8"/>
        <v>0.86244260789715332</v>
      </c>
      <c r="I57" s="90">
        <f t="shared" si="7"/>
        <v>0.86244260789715332</v>
      </c>
      <c r="J57" s="91">
        <f t="shared" si="1"/>
        <v>514.5</v>
      </c>
      <c r="K57" s="91">
        <f t="shared" si="4"/>
        <v>738.16462809917346</v>
      </c>
      <c r="L57" s="86">
        <f t="shared" si="6"/>
        <v>1252.6646280991736</v>
      </c>
      <c r="N57" s="110"/>
      <c r="O57" s="110"/>
      <c r="P57" s="110"/>
    </row>
    <row r="58" spans="4:16" x14ac:dyDescent="0.25">
      <c r="D58" s="49" t="s">
        <v>119</v>
      </c>
      <c r="E58" s="49" t="s">
        <v>146</v>
      </c>
      <c r="F58" s="89">
        <v>37609</v>
      </c>
      <c r="G58" s="50">
        <v>1</v>
      </c>
      <c r="H58" s="90">
        <f t="shared" si="8"/>
        <v>0.86338383838383836</v>
      </c>
      <c r="I58" s="90">
        <f t="shared" si="7"/>
        <v>0.86338383838383836</v>
      </c>
      <c r="J58" s="91">
        <f t="shared" si="1"/>
        <v>514.5</v>
      </c>
      <c r="K58" s="91">
        <f t="shared" si="4"/>
        <v>738.97022727272724</v>
      </c>
      <c r="L58" s="86">
        <f t="shared" si="6"/>
        <v>1253.4702272727272</v>
      </c>
      <c r="N58" s="110"/>
      <c r="O58" s="110"/>
      <c r="P58" s="110"/>
    </row>
    <row r="59" spans="4:16" x14ac:dyDescent="0.25">
      <c r="D59" s="49" t="s">
        <v>120</v>
      </c>
      <c r="E59" s="49" t="s">
        <v>146</v>
      </c>
      <c r="F59" s="89">
        <v>35564</v>
      </c>
      <c r="G59" s="50">
        <v>1</v>
      </c>
      <c r="H59" s="90">
        <f t="shared" si="8"/>
        <v>0.8164370982552801</v>
      </c>
      <c r="I59" s="90">
        <f t="shared" si="7"/>
        <v>0.8164370982552801</v>
      </c>
      <c r="J59" s="91">
        <f t="shared" si="1"/>
        <v>514.5</v>
      </c>
      <c r="K59" s="91">
        <f t="shared" si="4"/>
        <v>698.78851239669427</v>
      </c>
      <c r="L59" s="86">
        <f t="shared" si="6"/>
        <v>1213.2885123966944</v>
      </c>
      <c r="N59" s="110"/>
      <c r="O59" s="110"/>
      <c r="P59" s="110"/>
    </row>
    <row r="60" spans="4:16" x14ac:dyDescent="0.25">
      <c r="D60" s="49" t="s">
        <v>121</v>
      </c>
      <c r="E60" s="49" t="s">
        <v>146</v>
      </c>
      <c r="F60" s="89">
        <v>36838</v>
      </c>
      <c r="G60" s="50">
        <v>1</v>
      </c>
      <c r="H60" s="90">
        <f t="shared" si="8"/>
        <v>0.84568411386593201</v>
      </c>
      <c r="I60" s="90">
        <f t="shared" si="7"/>
        <v>0.84568411386593201</v>
      </c>
      <c r="J60" s="91">
        <f t="shared" si="1"/>
        <v>514.5</v>
      </c>
      <c r="K60" s="91">
        <f t="shared" si="4"/>
        <v>723.8210330578512</v>
      </c>
      <c r="L60" s="86">
        <f t="shared" si="6"/>
        <v>1238.3210330578513</v>
      </c>
      <c r="N60" s="110"/>
      <c r="O60" s="110"/>
      <c r="P60" s="110"/>
    </row>
    <row r="61" spans="4:16" x14ac:dyDescent="0.25">
      <c r="D61" s="49" t="s">
        <v>122</v>
      </c>
      <c r="E61" s="49" t="s">
        <v>146</v>
      </c>
      <c r="F61" s="89">
        <v>40123</v>
      </c>
      <c r="G61" s="50">
        <v>1</v>
      </c>
      <c r="H61" s="90">
        <f t="shared" si="8"/>
        <v>0.92109733700642793</v>
      </c>
      <c r="I61" s="90">
        <f t="shared" si="7"/>
        <v>0.92109733700642793</v>
      </c>
      <c r="J61" s="91">
        <f t="shared" si="1"/>
        <v>514.5</v>
      </c>
      <c r="K61" s="91">
        <f t="shared" si="4"/>
        <v>788.36721074380159</v>
      </c>
      <c r="L61" s="86">
        <f t="shared" si="6"/>
        <v>1302.8672107438015</v>
      </c>
      <c r="N61" s="110"/>
      <c r="O61" s="110"/>
      <c r="P61" s="110"/>
    </row>
    <row r="62" spans="4:16" x14ac:dyDescent="0.25">
      <c r="D62" s="49" t="s">
        <v>123</v>
      </c>
      <c r="E62" s="49" t="s">
        <v>146</v>
      </c>
      <c r="F62" s="89">
        <v>29888</v>
      </c>
      <c r="G62" s="50">
        <v>1</v>
      </c>
      <c r="H62" s="90">
        <f t="shared" si="8"/>
        <v>0.68613406795224974</v>
      </c>
      <c r="I62" s="90">
        <f t="shared" si="7"/>
        <v>0.68613406795224974</v>
      </c>
      <c r="J62" s="91">
        <f t="shared" si="1"/>
        <v>514.5</v>
      </c>
      <c r="K62" s="91">
        <f t="shared" si="4"/>
        <v>587.26214876033055</v>
      </c>
      <c r="L62" s="86">
        <f t="shared" si="6"/>
        <v>1101.7621487603305</v>
      </c>
      <c r="N62" s="110"/>
      <c r="O62" s="110"/>
      <c r="P62" s="110"/>
    </row>
    <row r="63" spans="4:16" x14ac:dyDescent="0.25">
      <c r="D63" s="49" t="s">
        <v>147</v>
      </c>
      <c r="E63" s="49" t="s">
        <v>146</v>
      </c>
      <c r="F63" s="89">
        <v>25755</v>
      </c>
      <c r="G63" s="50">
        <v>1</v>
      </c>
      <c r="H63" s="90">
        <f t="shared" si="8"/>
        <v>0.59125344352617082</v>
      </c>
      <c r="I63" s="90">
        <f t="shared" si="7"/>
        <v>0.59125344352617082</v>
      </c>
      <c r="J63" s="91">
        <f t="shared" si="1"/>
        <v>514.5</v>
      </c>
      <c r="K63" s="91">
        <f t="shared" si="4"/>
        <v>506.05382231404957</v>
      </c>
      <c r="L63" s="86">
        <f t="shared" si="6"/>
        <v>1020.5538223140495</v>
      </c>
      <c r="N63" s="110"/>
      <c r="O63" s="110"/>
      <c r="P63" s="110"/>
    </row>
    <row r="64" spans="4:16" x14ac:dyDescent="0.25">
      <c r="D64" s="49" t="s">
        <v>125</v>
      </c>
      <c r="E64" s="49" t="s">
        <v>146</v>
      </c>
      <c r="F64" s="89">
        <v>24475</v>
      </c>
      <c r="G64" s="50">
        <v>1</v>
      </c>
      <c r="H64" s="90">
        <f t="shared" si="8"/>
        <v>0.56186868686868685</v>
      </c>
      <c r="I64" s="90">
        <f t="shared" si="7"/>
        <v>0.56186868686868685</v>
      </c>
      <c r="J64" s="91">
        <f t="shared" si="1"/>
        <v>514.5</v>
      </c>
      <c r="K64" s="91">
        <f t="shared" si="4"/>
        <v>480.90340909090907</v>
      </c>
      <c r="L64" s="86">
        <f t="shared" si="6"/>
        <v>995.40340909090901</v>
      </c>
      <c r="N64" s="110"/>
      <c r="O64" s="110"/>
      <c r="P64" s="110"/>
    </row>
    <row r="65" spans="4:16" x14ac:dyDescent="0.25">
      <c r="D65" s="49" t="s">
        <v>126</v>
      </c>
      <c r="E65" s="49" t="s">
        <v>146</v>
      </c>
      <c r="F65" s="89">
        <v>26235</v>
      </c>
      <c r="G65" s="50">
        <v>1</v>
      </c>
      <c r="H65" s="90">
        <f t="shared" si="8"/>
        <v>0.60227272727272729</v>
      </c>
      <c r="I65" s="90">
        <f t="shared" si="7"/>
        <v>0.60227272727272729</v>
      </c>
      <c r="J65" s="91">
        <f t="shared" si="1"/>
        <v>514.5</v>
      </c>
      <c r="K65" s="91">
        <f t="shared" si="4"/>
        <v>515.48522727272723</v>
      </c>
      <c r="L65" s="86">
        <f t="shared" si="6"/>
        <v>1029.9852272727271</v>
      </c>
      <c r="N65" s="110"/>
      <c r="O65" s="110"/>
      <c r="P65" s="110"/>
    </row>
    <row r="66" spans="4:16" x14ac:dyDescent="0.25">
      <c r="D66" s="49" t="s">
        <v>127</v>
      </c>
      <c r="E66" s="49" t="s">
        <v>146</v>
      </c>
      <c r="F66" s="89">
        <v>26866</v>
      </c>
      <c r="G66" s="50">
        <v>1</v>
      </c>
      <c r="H66" s="90">
        <f t="shared" si="8"/>
        <v>0.61675849403122129</v>
      </c>
      <c r="I66" s="90">
        <f t="shared" si="7"/>
        <v>0.61675849403122129</v>
      </c>
      <c r="J66" s="91">
        <f t="shared" si="1"/>
        <v>514.5</v>
      </c>
      <c r="K66" s="91">
        <f t="shared" si="4"/>
        <v>527.88359504132234</v>
      </c>
      <c r="L66" s="86">
        <f t="shared" si="6"/>
        <v>1042.3835950413222</v>
      </c>
      <c r="N66" s="110"/>
      <c r="O66" s="110"/>
      <c r="P66" s="110"/>
    </row>
    <row r="67" spans="4:16" x14ac:dyDescent="0.25">
      <c r="D67" s="49" t="s">
        <v>128</v>
      </c>
      <c r="E67" s="49" t="s">
        <v>146</v>
      </c>
      <c r="F67" s="89">
        <v>32142</v>
      </c>
      <c r="G67" s="50">
        <v>1</v>
      </c>
      <c r="H67" s="90">
        <f t="shared" si="8"/>
        <v>0.73787878787878791</v>
      </c>
      <c r="I67" s="90">
        <f t="shared" si="7"/>
        <v>0.73787878787878791</v>
      </c>
      <c r="J67" s="91">
        <f t="shared" si="1"/>
        <v>514.5</v>
      </c>
      <c r="K67" s="91">
        <f t="shared" si="4"/>
        <v>631.55045454545461</v>
      </c>
      <c r="L67" s="86">
        <f t="shared" si="6"/>
        <v>1146.0504545454546</v>
      </c>
      <c r="N67" s="110"/>
      <c r="O67" s="110"/>
      <c r="P67" s="110"/>
    </row>
    <row r="68" spans="4:16" x14ac:dyDescent="0.25">
      <c r="D68" s="49" t="s">
        <v>129</v>
      </c>
      <c r="E68" s="49" t="s">
        <v>146</v>
      </c>
      <c r="F68" s="89">
        <v>23836</v>
      </c>
      <c r="G68" s="50">
        <v>1</v>
      </c>
      <c r="H68" s="90">
        <f t="shared" si="8"/>
        <v>0.54719926538108354</v>
      </c>
      <c r="I68" s="90">
        <f t="shared" si="7"/>
        <v>0.54719926538108354</v>
      </c>
      <c r="J68" s="91">
        <f t="shared" si="1"/>
        <v>514.5</v>
      </c>
      <c r="K68" s="91">
        <f t="shared" si="4"/>
        <v>468.34785123966941</v>
      </c>
      <c r="L68" s="86">
        <f t="shared" si="6"/>
        <v>982.84785123966935</v>
      </c>
      <c r="N68" s="110"/>
      <c r="O68" s="110"/>
      <c r="P68" s="110"/>
    </row>
    <row r="69" spans="4:16" x14ac:dyDescent="0.25">
      <c r="D69" s="49" t="s">
        <v>130</v>
      </c>
      <c r="E69" s="49" t="s">
        <v>146</v>
      </c>
      <c r="F69" s="89">
        <v>25766</v>
      </c>
      <c r="G69" s="50">
        <v>1</v>
      </c>
      <c r="H69" s="90">
        <f t="shared" si="8"/>
        <v>0.5915059687786961</v>
      </c>
      <c r="I69" s="90">
        <f t="shared" si="7"/>
        <v>0.5915059687786961</v>
      </c>
      <c r="J69" s="91">
        <f t="shared" si="1"/>
        <v>514.5</v>
      </c>
      <c r="K69" s="91">
        <f t="shared" si="4"/>
        <v>506.26995867768596</v>
      </c>
      <c r="L69" s="86">
        <f t="shared" si="6"/>
        <v>1020.769958677686</v>
      </c>
      <c r="N69" s="110"/>
      <c r="O69" s="110"/>
      <c r="P69" s="110"/>
    </row>
    <row r="70" spans="4:16" x14ac:dyDescent="0.25">
      <c r="D70" s="49" t="s">
        <v>131</v>
      </c>
      <c r="E70" s="49" t="s">
        <v>146</v>
      </c>
      <c r="F70" s="89">
        <v>25857</v>
      </c>
      <c r="G70" s="50">
        <v>1</v>
      </c>
      <c r="H70" s="90">
        <f t="shared" si="8"/>
        <v>0.593595041322314</v>
      </c>
      <c r="I70" s="90">
        <f t="shared" si="7"/>
        <v>0.593595041322314</v>
      </c>
      <c r="J70" s="91">
        <f t="shared" si="1"/>
        <v>514.5</v>
      </c>
      <c r="K70" s="91">
        <f t="shared" si="4"/>
        <v>508.05799586776851</v>
      </c>
      <c r="L70" s="86">
        <f t="shared" si="6"/>
        <v>1022.5579958677686</v>
      </c>
      <c r="N70" s="110"/>
      <c r="O70" s="110"/>
      <c r="P70" s="110"/>
    </row>
    <row r="71" spans="4:16" x14ac:dyDescent="0.25">
      <c r="D71" s="49" t="s">
        <v>132</v>
      </c>
      <c r="E71" s="49" t="s">
        <v>146</v>
      </c>
      <c r="F71" s="89">
        <v>26344</v>
      </c>
      <c r="G71" s="50">
        <v>1</v>
      </c>
      <c r="H71" s="90">
        <f t="shared" si="8"/>
        <v>0.60477502295684116</v>
      </c>
      <c r="I71" s="90">
        <f t="shared" si="7"/>
        <v>0.60477502295684116</v>
      </c>
      <c r="J71" s="91">
        <f t="shared" si="1"/>
        <v>514.5</v>
      </c>
      <c r="K71" s="91">
        <f t="shared" si="4"/>
        <v>517.62694214876035</v>
      </c>
      <c r="L71" s="86">
        <f t="shared" si="6"/>
        <v>1032.1269421487605</v>
      </c>
      <c r="N71" s="110"/>
      <c r="O71" s="110"/>
      <c r="P71" s="110"/>
    </row>
    <row r="72" spans="4:16" x14ac:dyDescent="0.25">
      <c r="D72" s="49" t="s">
        <v>133</v>
      </c>
      <c r="E72" s="49" t="s">
        <v>146</v>
      </c>
      <c r="F72" s="89">
        <v>27228</v>
      </c>
      <c r="G72" s="50">
        <v>1</v>
      </c>
      <c r="H72" s="90">
        <f t="shared" si="8"/>
        <v>0.62506887052341598</v>
      </c>
      <c r="I72" s="90">
        <f t="shared" ref="I72:I135" si="9">SUM(F72/43560)</f>
        <v>0.62506887052341598</v>
      </c>
      <c r="J72" s="91">
        <f t="shared" ref="J72:J135" si="10">+CBase</f>
        <v>514.5</v>
      </c>
      <c r="K72" s="91">
        <f t="shared" ref="K72:K135" si="11">+I72*CAcreage</f>
        <v>534.99644628099168</v>
      </c>
      <c r="L72" s="86">
        <f t="shared" si="6"/>
        <v>1049.4964462809917</v>
      </c>
      <c r="N72" s="110"/>
      <c r="O72" s="110"/>
      <c r="P72" s="110"/>
    </row>
    <row r="73" spans="4:16" x14ac:dyDescent="0.25">
      <c r="D73" s="49" t="s">
        <v>134</v>
      </c>
      <c r="E73" s="49" t="s">
        <v>146</v>
      </c>
      <c r="F73" s="89">
        <v>37312</v>
      </c>
      <c r="G73" s="50">
        <v>1</v>
      </c>
      <c r="H73" s="90">
        <f t="shared" si="8"/>
        <v>0.85656565656565653</v>
      </c>
      <c r="I73" s="90">
        <f t="shared" si="9"/>
        <v>0.85656565656565653</v>
      </c>
      <c r="J73" s="91">
        <f t="shared" si="10"/>
        <v>514.5</v>
      </c>
      <c r="K73" s="91">
        <f t="shared" si="11"/>
        <v>733.13454545454545</v>
      </c>
      <c r="L73" s="86">
        <f t="shared" si="6"/>
        <v>1247.6345454545453</v>
      </c>
      <c r="N73" s="110"/>
      <c r="O73" s="110"/>
      <c r="P73" s="110"/>
    </row>
    <row r="74" spans="4:16" x14ac:dyDescent="0.25">
      <c r="D74" s="49" t="s">
        <v>135</v>
      </c>
      <c r="E74" s="49" t="s">
        <v>146</v>
      </c>
      <c r="F74" s="89">
        <v>34996</v>
      </c>
      <c r="G74" s="50">
        <v>1</v>
      </c>
      <c r="H74" s="90">
        <f t="shared" si="8"/>
        <v>0.8033976124885216</v>
      </c>
      <c r="I74" s="90">
        <f t="shared" si="9"/>
        <v>0.8033976124885216</v>
      </c>
      <c r="J74" s="91">
        <f t="shared" si="10"/>
        <v>514.5</v>
      </c>
      <c r="K74" s="91">
        <f t="shared" si="11"/>
        <v>687.62801652892563</v>
      </c>
      <c r="L74" s="86">
        <f t="shared" ref="L74:L137" si="12">+K74+J74</f>
        <v>1202.1280165289256</v>
      </c>
      <c r="N74" s="110"/>
      <c r="O74" s="110"/>
      <c r="P74" s="110"/>
    </row>
    <row r="75" spans="4:16" x14ac:dyDescent="0.25">
      <c r="D75" s="49" t="s">
        <v>148</v>
      </c>
      <c r="E75" s="49" t="s">
        <v>149</v>
      </c>
      <c r="F75" s="89">
        <v>39442</v>
      </c>
      <c r="G75" s="50">
        <v>1</v>
      </c>
      <c r="H75" s="90">
        <f t="shared" ref="H75:H106" si="13">SUM(F75/43560)</f>
        <v>0.90546372819100096</v>
      </c>
      <c r="I75" s="90">
        <f t="shared" si="9"/>
        <v>0.90546372819100096</v>
      </c>
      <c r="J75" s="91">
        <f t="shared" si="10"/>
        <v>514.5</v>
      </c>
      <c r="K75" s="91">
        <f t="shared" si="11"/>
        <v>774.98640495867767</v>
      </c>
      <c r="L75" s="86">
        <f t="shared" si="12"/>
        <v>1289.4864049586777</v>
      </c>
      <c r="N75" s="110"/>
      <c r="O75" s="110"/>
      <c r="P75" s="110"/>
    </row>
    <row r="76" spans="4:16" x14ac:dyDescent="0.25">
      <c r="D76" s="49" t="s">
        <v>150</v>
      </c>
      <c r="E76" s="49" t="s">
        <v>149</v>
      </c>
      <c r="F76" s="89">
        <v>39435</v>
      </c>
      <c r="G76" s="50">
        <v>1</v>
      </c>
      <c r="H76" s="90">
        <f t="shared" si="13"/>
        <v>0.90530303030303028</v>
      </c>
      <c r="I76" s="90">
        <f t="shared" si="9"/>
        <v>0.90530303030303028</v>
      </c>
      <c r="J76" s="91">
        <f t="shared" si="10"/>
        <v>514.5</v>
      </c>
      <c r="K76" s="91">
        <f t="shared" si="11"/>
        <v>774.8488636363636</v>
      </c>
      <c r="L76" s="86">
        <f t="shared" si="12"/>
        <v>1289.3488636363636</v>
      </c>
      <c r="N76" s="110"/>
      <c r="O76" s="110"/>
      <c r="P76" s="110"/>
    </row>
    <row r="77" spans="4:16" x14ac:dyDescent="0.25">
      <c r="D77" s="49" t="s">
        <v>151</v>
      </c>
      <c r="E77" s="49" t="s">
        <v>149</v>
      </c>
      <c r="F77" s="89">
        <v>39428</v>
      </c>
      <c r="G77" s="50">
        <v>1</v>
      </c>
      <c r="H77" s="90">
        <f t="shared" si="13"/>
        <v>0.9051423324150597</v>
      </c>
      <c r="I77" s="90">
        <f t="shared" si="9"/>
        <v>0.9051423324150597</v>
      </c>
      <c r="J77" s="91">
        <f t="shared" si="10"/>
        <v>514.5</v>
      </c>
      <c r="K77" s="91">
        <f t="shared" si="11"/>
        <v>774.71132231404954</v>
      </c>
      <c r="L77" s="86">
        <f t="shared" si="12"/>
        <v>1289.2113223140495</v>
      </c>
      <c r="N77" s="110"/>
      <c r="O77" s="110"/>
      <c r="P77" s="110"/>
    </row>
    <row r="78" spans="4:16" x14ac:dyDescent="0.25">
      <c r="D78" s="49" t="s">
        <v>152</v>
      </c>
      <c r="E78" s="49" t="s">
        <v>149</v>
      </c>
      <c r="F78" s="89">
        <v>39421</v>
      </c>
      <c r="G78" s="50">
        <v>1</v>
      </c>
      <c r="H78" s="90">
        <f t="shared" si="13"/>
        <v>0.90498163452708902</v>
      </c>
      <c r="I78" s="90">
        <f t="shared" si="9"/>
        <v>0.90498163452708902</v>
      </c>
      <c r="J78" s="91">
        <f t="shared" si="10"/>
        <v>514.5</v>
      </c>
      <c r="K78" s="91">
        <f t="shared" si="11"/>
        <v>774.57378099173548</v>
      </c>
      <c r="L78" s="86">
        <f t="shared" si="12"/>
        <v>1289.0737809917355</v>
      </c>
      <c r="N78" s="110"/>
      <c r="O78" s="110"/>
      <c r="P78" s="110"/>
    </row>
    <row r="79" spans="4:16" x14ac:dyDescent="0.25">
      <c r="D79" s="49" t="s">
        <v>153</v>
      </c>
      <c r="E79" s="49" t="s">
        <v>149</v>
      </c>
      <c r="F79" s="89">
        <v>32323</v>
      </c>
      <c r="G79" s="50">
        <v>1</v>
      </c>
      <c r="H79" s="90">
        <f t="shared" si="13"/>
        <v>0.7420339761248852</v>
      </c>
      <c r="I79" s="90">
        <f t="shared" si="9"/>
        <v>0.7420339761248852</v>
      </c>
      <c r="J79" s="91">
        <f t="shared" si="10"/>
        <v>514.5</v>
      </c>
      <c r="K79" s="91">
        <f t="shared" si="11"/>
        <v>635.10688016528923</v>
      </c>
      <c r="L79" s="86">
        <f t="shared" si="12"/>
        <v>1149.6068801652891</v>
      </c>
      <c r="N79" s="110"/>
      <c r="O79" s="110"/>
      <c r="P79" s="110"/>
    </row>
    <row r="80" spans="4:16" x14ac:dyDescent="0.25">
      <c r="D80" s="49" t="s">
        <v>154</v>
      </c>
      <c r="E80" s="49" t="s">
        <v>149</v>
      </c>
      <c r="F80" s="89">
        <v>35583</v>
      </c>
      <c r="G80" s="50">
        <v>1</v>
      </c>
      <c r="H80" s="90">
        <f t="shared" si="13"/>
        <v>0.81687327823691458</v>
      </c>
      <c r="I80" s="90">
        <f t="shared" si="9"/>
        <v>0.81687327823691458</v>
      </c>
      <c r="J80" s="91">
        <f t="shared" si="10"/>
        <v>514.5</v>
      </c>
      <c r="K80" s="91">
        <f t="shared" si="11"/>
        <v>699.16183884297516</v>
      </c>
      <c r="L80" s="86">
        <f t="shared" si="12"/>
        <v>1213.6618388429752</v>
      </c>
      <c r="N80" s="110"/>
      <c r="O80" s="110"/>
      <c r="P80" s="110"/>
    </row>
    <row r="81" spans="4:16" x14ac:dyDescent="0.25">
      <c r="D81" s="49" t="s">
        <v>155</v>
      </c>
      <c r="E81" s="49" t="s">
        <v>149</v>
      </c>
      <c r="F81" s="89">
        <v>35252</v>
      </c>
      <c r="G81" s="50">
        <v>1</v>
      </c>
      <c r="H81" s="90">
        <f t="shared" si="13"/>
        <v>0.80927456382001839</v>
      </c>
      <c r="I81" s="90">
        <f t="shared" si="9"/>
        <v>0.80927456382001839</v>
      </c>
      <c r="J81" s="91">
        <f t="shared" si="10"/>
        <v>514.5</v>
      </c>
      <c r="K81" s="91">
        <f t="shared" si="11"/>
        <v>692.65809917355375</v>
      </c>
      <c r="L81" s="86">
        <f t="shared" si="12"/>
        <v>1207.1580991735536</v>
      </c>
      <c r="N81" s="110"/>
      <c r="O81" s="110"/>
      <c r="P81" s="110"/>
    </row>
    <row r="82" spans="4:16" x14ac:dyDescent="0.25">
      <c r="D82" s="49" t="s">
        <v>156</v>
      </c>
      <c r="E82" s="49" t="s">
        <v>149</v>
      </c>
      <c r="F82" s="89">
        <v>31992</v>
      </c>
      <c r="G82" s="50">
        <v>1</v>
      </c>
      <c r="H82" s="90">
        <f t="shared" si="13"/>
        <v>0.73443526170798901</v>
      </c>
      <c r="I82" s="90">
        <f t="shared" si="9"/>
        <v>0.73443526170798901</v>
      </c>
      <c r="J82" s="91">
        <f t="shared" si="10"/>
        <v>514.5</v>
      </c>
      <c r="K82" s="91">
        <f t="shared" si="11"/>
        <v>628.60314049586782</v>
      </c>
      <c r="L82" s="86">
        <f t="shared" si="12"/>
        <v>1143.1031404958678</v>
      </c>
      <c r="N82" s="110"/>
      <c r="O82" s="110"/>
      <c r="P82" s="110"/>
    </row>
    <row r="83" spans="4:16" x14ac:dyDescent="0.25">
      <c r="D83" s="49" t="s">
        <v>157</v>
      </c>
      <c r="E83" s="49" t="s">
        <v>149</v>
      </c>
      <c r="F83" s="89">
        <v>35720</v>
      </c>
      <c r="G83" s="50">
        <v>1</v>
      </c>
      <c r="H83" s="90">
        <f t="shared" si="13"/>
        <v>0.82001836547291096</v>
      </c>
      <c r="I83" s="90">
        <f t="shared" si="9"/>
        <v>0.82001836547291096</v>
      </c>
      <c r="J83" s="91">
        <f t="shared" si="10"/>
        <v>514.5</v>
      </c>
      <c r="K83" s="91">
        <f t="shared" si="11"/>
        <v>701.85371900826442</v>
      </c>
      <c r="L83" s="86">
        <f t="shared" si="12"/>
        <v>1216.3537190082643</v>
      </c>
      <c r="N83" s="110"/>
      <c r="O83" s="110"/>
      <c r="P83" s="110"/>
    </row>
    <row r="84" spans="4:16" x14ac:dyDescent="0.25">
      <c r="D84" s="49" t="s">
        <v>158</v>
      </c>
      <c r="E84" s="49" t="s">
        <v>149</v>
      </c>
      <c r="F84" s="89">
        <v>26551</v>
      </c>
      <c r="G84" s="50">
        <v>1</v>
      </c>
      <c r="H84" s="90">
        <f t="shared" si="13"/>
        <v>0.6095270890725436</v>
      </c>
      <c r="I84" s="90">
        <f t="shared" si="9"/>
        <v>0.6095270890725436</v>
      </c>
      <c r="J84" s="91">
        <f t="shared" si="10"/>
        <v>514.5</v>
      </c>
      <c r="K84" s="91">
        <f t="shared" si="11"/>
        <v>521.69423553719002</v>
      </c>
      <c r="L84" s="86">
        <f t="shared" si="12"/>
        <v>1036.19423553719</v>
      </c>
      <c r="N84" s="110"/>
      <c r="O84" s="110"/>
      <c r="P84" s="110"/>
    </row>
    <row r="85" spans="4:16" x14ac:dyDescent="0.25">
      <c r="D85" s="49" t="s">
        <v>159</v>
      </c>
      <c r="E85" s="49" t="s">
        <v>149</v>
      </c>
      <c r="F85" s="89">
        <v>26277</v>
      </c>
      <c r="G85" s="50">
        <v>1</v>
      </c>
      <c r="H85" s="90">
        <f t="shared" si="13"/>
        <v>0.60323691460055096</v>
      </c>
      <c r="I85" s="90">
        <f t="shared" si="9"/>
        <v>0.60323691460055096</v>
      </c>
      <c r="J85" s="91">
        <f t="shared" si="10"/>
        <v>514.5</v>
      </c>
      <c r="K85" s="91">
        <f t="shared" si="11"/>
        <v>516.3104752066115</v>
      </c>
      <c r="L85" s="86">
        <f t="shared" si="12"/>
        <v>1030.8104752066115</v>
      </c>
      <c r="N85" s="110"/>
      <c r="O85" s="110"/>
      <c r="P85" s="110"/>
    </row>
    <row r="86" spans="4:16" x14ac:dyDescent="0.25">
      <c r="D86" s="49" t="s">
        <v>160</v>
      </c>
      <c r="E86" s="49" t="s">
        <v>149</v>
      </c>
      <c r="F86" s="89">
        <v>26003</v>
      </c>
      <c r="G86" s="50">
        <v>1</v>
      </c>
      <c r="H86" s="90">
        <f t="shared" si="13"/>
        <v>0.59694674012855831</v>
      </c>
      <c r="I86" s="90">
        <f t="shared" si="9"/>
        <v>0.59694674012855831</v>
      </c>
      <c r="J86" s="91">
        <f t="shared" si="10"/>
        <v>514.5</v>
      </c>
      <c r="K86" s="91">
        <f t="shared" si="11"/>
        <v>510.92671487603303</v>
      </c>
      <c r="L86" s="86">
        <f t="shared" si="12"/>
        <v>1025.426714876033</v>
      </c>
      <c r="N86" s="110"/>
      <c r="O86" s="110"/>
      <c r="P86" s="110"/>
    </row>
    <row r="87" spans="4:16" x14ac:dyDescent="0.25">
      <c r="D87" s="49" t="s">
        <v>161</v>
      </c>
      <c r="E87" s="49" t="s">
        <v>149</v>
      </c>
      <c r="F87" s="89">
        <v>25729</v>
      </c>
      <c r="G87" s="50">
        <v>1</v>
      </c>
      <c r="H87" s="90">
        <f t="shared" si="13"/>
        <v>0.59065656565656566</v>
      </c>
      <c r="I87" s="90">
        <f t="shared" si="9"/>
        <v>0.59065656565656566</v>
      </c>
      <c r="J87" s="91">
        <f t="shared" si="10"/>
        <v>514.5</v>
      </c>
      <c r="K87" s="91">
        <f t="shared" si="11"/>
        <v>505.54295454545451</v>
      </c>
      <c r="L87" s="86">
        <f t="shared" si="12"/>
        <v>1020.0429545454544</v>
      </c>
      <c r="N87" s="110"/>
      <c r="O87" s="110"/>
      <c r="P87" s="110"/>
    </row>
    <row r="88" spans="4:16" x14ac:dyDescent="0.25">
      <c r="D88" s="49" t="s">
        <v>162</v>
      </c>
      <c r="E88" s="49" t="s">
        <v>149</v>
      </c>
      <c r="F88" s="89">
        <v>23306</v>
      </c>
      <c r="G88" s="50">
        <v>1</v>
      </c>
      <c r="H88" s="90">
        <f t="shared" si="13"/>
        <v>0.5350321395775941</v>
      </c>
      <c r="I88" s="90">
        <f t="shared" si="9"/>
        <v>0.5350321395775941</v>
      </c>
      <c r="J88" s="91">
        <f t="shared" si="10"/>
        <v>514.5</v>
      </c>
      <c r="K88" s="91">
        <f t="shared" si="11"/>
        <v>457.93400826446276</v>
      </c>
      <c r="L88" s="86">
        <f t="shared" si="12"/>
        <v>972.43400826446282</v>
      </c>
      <c r="N88" s="110"/>
      <c r="O88" s="110"/>
      <c r="P88" s="110"/>
    </row>
    <row r="89" spans="4:16" x14ac:dyDescent="0.25">
      <c r="D89" s="49" t="s">
        <v>163</v>
      </c>
      <c r="E89" s="49" t="s">
        <v>149</v>
      </c>
      <c r="F89" s="89">
        <v>30204</v>
      </c>
      <c r="G89" s="50">
        <v>1</v>
      </c>
      <c r="H89" s="90">
        <f t="shared" si="13"/>
        <v>0.69338842975206616</v>
      </c>
      <c r="I89" s="90">
        <f t="shared" si="9"/>
        <v>0.69338842975206616</v>
      </c>
      <c r="J89" s="91">
        <f t="shared" si="10"/>
        <v>514.5</v>
      </c>
      <c r="K89" s="91">
        <f t="shared" si="11"/>
        <v>593.47115702479346</v>
      </c>
      <c r="L89" s="86">
        <f t="shared" si="12"/>
        <v>1107.9711570247935</v>
      </c>
      <c r="N89" s="110"/>
      <c r="O89" s="110"/>
      <c r="P89" s="110"/>
    </row>
    <row r="90" spans="4:16" x14ac:dyDescent="0.25">
      <c r="D90" s="49" t="s">
        <v>164</v>
      </c>
      <c r="E90" s="49" t="s">
        <v>149</v>
      </c>
      <c r="F90" s="89">
        <v>29401</v>
      </c>
      <c r="G90" s="50">
        <v>1</v>
      </c>
      <c r="H90" s="90">
        <f t="shared" si="13"/>
        <v>0.67495408631772269</v>
      </c>
      <c r="I90" s="90">
        <f t="shared" si="9"/>
        <v>0.67495408631772269</v>
      </c>
      <c r="J90" s="91">
        <f t="shared" si="10"/>
        <v>514.5</v>
      </c>
      <c r="K90" s="91">
        <f t="shared" si="11"/>
        <v>577.69320247933888</v>
      </c>
      <c r="L90" s="86">
        <f t="shared" si="12"/>
        <v>1092.1932024793389</v>
      </c>
      <c r="N90" s="110"/>
      <c r="O90" s="110"/>
      <c r="P90" s="110"/>
    </row>
    <row r="91" spans="4:16" x14ac:dyDescent="0.25">
      <c r="D91" s="49" t="s">
        <v>165</v>
      </c>
      <c r="E91" s="49" t="s">
        <v>149</v>
      </c>
      <c r="F91" s="89">
        <v>25410</v>
      </c>
      <c r="G91" s="50">
        <v>1</v>
      </c>
      <c r="H91" s="90">
        <f t="shared" si="13"/>
        <v>0.58333333333333337</v>
      </c>
      <c r="I91" s="90">
        <f t="shared" si="9"/>
        <v>0.58333333333333337</v>
      </c>
      <c r="J91" s="91">
        <f t="shared" si="10"/>
        <v>514.5</v>
      </c>
      <c r="K91" s="91">
        <f t="shared" si="11"/>
        <v>499.27500000000003</v>
      </c>
      <c r="L91" s="86">
        <f t="shared" si="12"/>
        <v>1013.7750000000001</v>
      </c>
      <c r="N91" s="110"/>
      <c r="O91" s="110"/>
      <c r="P91" s="110"/>
    </row>
    <row r="92" spans="4:16" x14ac:dyDescent="0.25">
      <c r="D92" s="49" t="s">
        <v>166</v>
      </c>
      <c r="E92" s="49" t="s">
        <v>149</v>
      </c>
      <c r="F92" s="89">
        <v>23163</v>
      </c>
      <c r="G92" s="50">
        <v>1</v>
      </c>
      <c r="H92" s="90">
        <f t="shared" si="13"/>
        <v>0.53174931129476588</v>
      </c>
      <c r="I92" s="90">
        <f t="shared" si="9"/>
        <v>0.53174931129476588</v>
      </c>
      <c r="J92" s="91">
        <f t="shared" si="10"/>
        <v>514.5</v>
      </c>
      <c r="K92" s="91">
        <f t="shared" si="11"/>
        <v>455.12423553719009</v>
      </c>
      <c r="L92" s="86">
        <f t="shared" si="12"/>
        <v>969.62423553719009</v>
      </c>
      <c r="N92" s="110"/>
      <c r="O92" s="110"/>
      <c r="P92" s="110"/>
    </row>
    <row r="93" spans="4:16" x14ac:dyDescent="0.25">
      <c r="D93" s="49" t="s">
        <v>167</v>
      </c>
      <c r="E93" s="49" t="s">
        <v>149</v>
      </c>
      <c r="F93" s="89">
        <v>25156</v>
      </c>
      <c r="G93" s="50">
        <v>1</v>
      </c>
      <c r="H93" s="90">
        <f t="shared" si="13"/>
        <v>0.57750229568411382</v>
      </c>
      <c r="I93" s="90">
        <f t="shared" si="9"/>
        <v>0.57750229568411382</v>
      </c>
      <c r="J93" s="91">
        <f t="shared" si="10"/>
        <v>514.5</v>
      </c>
      <c r="K93" s="91">
        <f t="shared" si="11"/>
        <v>494.28421487603299</v>
      </c>
      <c r="L93" s="86">
        <f t="shared" si="12"/>
        <v>1008.784214876033</v>
      </c>
      <c r="N93" s="110"/>
      <c r="O93" s="110"/>
      <c r="P93" s="110"/>
    </row>
    <row r="94" spans="4:16" x14ac:dyDescent="0.25">
      <c r="D94" s="49" t="s">
        <v>168</v>
      </c>
      <c r="E94" s="49" t="s">
        <v>149</v>
      </c>
      <c r="F94" s="89">
        <v>33880</v>
      </c>
      <c r="G94" s="50">
        <v>1</v>
      </c>
      <c r="H94" s="90">
        <f t="shared" si="13"/>
        <v>0.77777777777777779</v>
      </c>
      <c r="I94" s="90">
        <f t="shared" si="9"/>
        <v>0.77777777777777779</v>
      </c>
      <c r="J94" s="91">
        <f t="shared" si="10"/>
        <v>514.5</v>
      </c>
      <c r="K94" s="91">
        <f t="shared" si="11"/>
        <v>665.7</v>
      </c>
      <c r="L94" s="86">
        <f t="shared" si="12"/>
        <v>1180.2</v>
      </c>
      <c r="N94" s="110"/>
      <c r="O94" s="110"/>
      <c r="P94" s="110"/>
    </row>
    <row r="95" spans="4:16" x14ac:dyDescent="0.25">
      <c r="D95" s="49" t="s">
        <v>169</v>
      </c>
      <c r="E95" s="49" t="s">
        <v>149</v>
      </c>
      <c r="F95" s="89">
        <v>27642</v>
      </c>
      <c r="G95" s="50">
        <v>1</v>
      </c>
      <c r="H95" s="90">
        <f t="shared" si="13"/>
        <v>0.63457300275482098</v>
      </c>
      <c r="I95" s="90">
        <f t="shared" si="9"/>
        <v>0.63457300275482098</v>
      </c>
      <c r="J95" s="91">
        <f t="shared" si="10"/>
        <v>514.5</v>
      </c>
      <c r="K95" s="91">
        <f t="shared" si="11"/>
        <v>543.13103305785125</v>
      </c>
      <c r="L95" s="86">
        <f t="shared" si="12"/>
        <v>1057.6310330578513</v>
      </c>
      <c r="N95" s="110"/>
      <c r="O95" s="110"/>
      <c r="P95" s="110"/>
    </row>
    <row r="96" spans="4:16" x14ac:dyDescent="0.25">
      <c r="D96" s="49" t="s">
        <v>170</v>
      </c>
      <c r="E96" s="49" t="s">
        <v>149</v>
      </c>
      <c r="F96" s="89">
        <v>23696</v>
      </c>
      <c r="G96" s="50">
        <v>1</v>
      </c>
      <c r="H96" s="90">
        <f t="shared" si="13"/>
        <v>0.5439853076216713</v>
      </c>
      <c r="I96" s="90">
        <f t="shared" si="9"/>
        <v>0.5439853076216713</v>
      </c>
      <c r="J96" s="91">
        <f t="shared" si="10"/>
        <v>514.5</v>
      </c>
      <c r="K96" s="91">
        <f t="shared" si="11"/>
        <v>465.59702479338847</v>
      </c>
      <c r="L96" s="86">
        <f t="shared" si="12"/>
        <v>980.09702479338853</v>
      </c>
      <c r="N96" s="110"/>
      <c r="O96" s="110"/>
      <c r="P96" s="110"/>
    </row>
    <row r="97" spans="4:16" x14ac:dyDescent="0.25">
      <c r="D97" s="49" t="s">
        <v>171</v>
      </c>
      <c r="E97" s="49" t="s">
        <v>149</v>
      </c>
      <c r="F97" s="89">
        <v>44142</v>
      </c>
      <c r="G97" s="50">
        <v>1</v>
      </c>
      <c r="H97" s="90">
        <f t="shared" si="13"/>
        <v>1.0133608815426998</v>
      </c>
      <c r="I97" s="90">
        <f t="shared" si="9"/>
        <v>1.0133608815426998</v>
      </c>
      <c r="J97" s="91">
        <f t="shared" si="10"/>
        <v>514.5</v>
      </c>
      <c r="K97" s="91">
        <f t="shared" si="11"/>
        <v>867.33557851239675</v>
      </c>
      <c r="L97" s="86">
        <f t="shared" si="12"/>
        <v>1381.8355785123968</v>
      </c>
      <c r="N97" s="110"/>
      <c r="O97" s="110"/>
      <c r="P97" s="110"/>
    </row>
    <row r="98" spans="4:16" x14ac:dyDescent="0.25">
      <c r="D98" s="49" t="s">
        <v>172</v>
      </c>
      <c r="E98" s="49" t="s">
        <v>149</v>
      </c>
      <c r="F98" s="89">
        <v>36251</v>
      </c>
      <c r="G98" s="50">
        <v>1</v>
      </c>
      <c r="H98" s="90">
        <f t="shared" si="13"/>
        <v>0.83220844811753902</v>
      </c>
      <c r="I98" s="90">
        <f t="shared" si="9"/>
        <v>0.83220844811753902</v>
      </c>
      <c r="J98" s="91">
        <f t="shared" si="10"/>
        <v>514.5</v>
      </c>
      <c r="K98" s="91">
        <f t="shared" si="11"/>
        <v>712.28721074380167</v>
      </c>
      <c r="L98" s="86">
        <f t="shared" si="12"/>
        <v>1226.7872107438016</v>
      </c>
      <c r="N98" s="110"/>
      <c r="O98" s="110"/>
      <c r="P98" s="110"/>
    </row>
    <row r="99" spans="4:16" x14ac:dyDescent="0.25">
      <c r="D99" s="49" t="s">
        <v>173</v>
      </c>
      <c r="E99" s="49" t="s">
        <v>149</v>
      </c>
      <c r="F99" s="89">
        <v>30505</v>
      </c>
      <c r="G99" s="50">
        <v>1</v>
      </c>
      <c r="H99" s="90">
        <f t="shared" si="13"/>
        <v>0.70029843893480259</v>
      </c>
      <c r="I99" s="90">
        <f t="shared" si="9"/>
        <v>0.70029843893480259</v>
      </c>
      <c r="J99" s="91">
        <f t="shared" si="10"/>
        <v>514.5</v>
      </c>
      <c r="K99" s="91">
        <f t="shared" si="11"/>
        <v>599.38543388429753</v>
      </c>
      <c r="L99" s="86">
        <f t="shared" si="12"/>
        <v>1113.8854338842975</v>
      </c>
      <c r="N99" s="110"/>
      <c r="O99" s="110"/>
      <c r="P99" s="110"/>
    </row>
    <row r="100" spans="4:16" x14ac:dyDescent="0.25">
      <c r="D100" s="49" t="s">
        <v>174</v>
      </c>
      <c r="E100" s="49" t="s">
        <v>149</v>
      </c>
      <c r="F100" s="89">
        <v>31185</v>
      </c>
      <c r="G100" s="50">
        <v>1</v>
      </c>
      <c r="H100" s="90">
        <f t="shared" si="13"/>
        <v>0.71590909090909094</v>
      </c>
      <c r="I100" s="90">
        <f t="shared" si="9"/>
        <v>0.71590909090909094</v>
      </c>
      <c r="J100" s="91">
        <f t="shared" si="10"/>
        <v>514.5</v>
      </c>
      <c r="K100" s="91">
        <f t="shared" si="11"/>
        <v>612.74659090909097</v>
      </c>
      <c r="L100" s="86">
        <f t="shared" si="12"/>
        <v>1127.2465909090911</v>
      </c>
      <c r="N100" s="110"/>
      <c r="O100" s="110"/>
      <c r="P100" s="110"/>
    </row>
    <row r="101" spans="4:16" x14ac:dyDescent="0.25">
      <c r="D101" s="49" t="s">
        <v>175</v>
      </c>
      <c r="E101" s="49" t="s">
        <v>149</v>
      </c>
      <c r="F101" s="89">
        <v>32339</v>
      </c>
      <c r="G101" s="50">
        <v>1</v>
      </c>
      <c r="H101" s="90">
        <f t="shared" si="13"/>
        <v>0.74240128558310381</v>
      </c>
      <c r="I101" s="90">
        <f t="shared" si="9"/>
        <v>0.74240128558310381</v>
      </c>
      <c r="J101" s="91">
        <f t="shared" si="10"/>
        <v>514.5</v>
      </c>
      <c r="K101" s="91">
        <f t="shared" si="11"/>
        <v>635.42126033057855</v>
      </c>
      <c r="L101" s="86">
        <f t="shared" si="12"/>
        <v>1149.9212603305787</v>
      </c>
      <c r="N101" s="110"/>
      <c r="O101" s="110"/>
      <c r="P101" s="110"/>
    </row>
    <row r="102" spans="4:16" x14ac:dyDescent="0.25">
      <c r="D102" s="49" t="s">
        <v>176</v>
      </c>
      <c r="E102" s="49" t="s">
        <v>149</v>
      </c>
      <c r="F102" s="89">
        <v>29552</v>
      </c>
      <c r="G102" s="50">
        <v>1</v>
      </c>
      <c r="H102" s="90">
        <f t="shared" si="13"/>
        <v>0.67842056932966022</v>
      </c>
      <c r="I102" s="90">
        <f t="shared" si="9"/>
        <v>0.67842056932966022</v>
      </c>
      <c r="J102" s="91">
        <f t="shared" si="10"/>
        <v>514.5</v>
      </c>
      <c r="K102" s="91">
        <f t="shared" si="11"/>
        <v>580.66016528925616</v>
      </c>
      <c r="L102" s="86">
        <f t="shared" si="12"/>
        <v>1095.1601652892562</v>
      </c>
      <c r="N102" s="110"/>
      <c r="O102" s="110"/>
      <c r="P102" s="110"/>
    </row>
    <row r="103" spans="4:16" x14ac:dyDescent="0.25">
      <c r="D103" s="49" t="s">
        <v>177</v>
      </c>
      <c r="E103" s="49" t="s">
        <v>149</v>
      </c>
      <c r="F103" s="89">
        <v>25778</v>
      </c>
      <c r="G103" s="50">
        <v>1</v>
      </c>
      <c r="H103" s="90">
        <f t="shared" si="13"/>
        <v>0.59178145087236</v>
      </c>
      <c r="I103" s="90">
        <f t="shared" si="9"/>
        <v>0.59178145087236</v>
      </c>
      <c r="J103" s="91">
        <f t="shared" si="10"/>
        <v>514.5</v>
      </c>
      <c r="K103" s="91">
        <f t="shared" si="11"/>
        <v>506.5057438016529</v>
      </c>
      <c r="L103" s="86">
        <f t="shared" si="12"/>
        <v>1021.0057438016529</v>
      </c>
      <c r="N103" s="110"/>
      <c r="O103" s="110"/>
      <c r="P103" s="110"/>
    </row>
    <row r="104" spans="4:16" x14ac:dyDescent="0.25">
      <c r="D104" s="49" t="s">
        <v>178</v>
      </c>
      <c r="E104" s="49" t="s">
        <v>149</v>
      </c>
      <c r="F104" s="89">
        <v>28665</v>
      </c>
      <c r="G104" s="50">
        <v>1</v>
      </c>
      <c r="H104" s="90">
        <f t="shared" si="13"/>
        <v>0.65805785123966942</v>
      </c>
      <c r="I104" s="90">
        <f t="shared" si="9"/>
        <v>0.65805785123966942</v>
      </c>
      <c r="J104" s="91">
        <f t="shared" si="10"/>
        <v>514.5</v>
      </c>
      <c r="K104" s="91">
        <f t="shared" si="11"/>
        <v>563.23171487603304</v>
      </c>
      <c r="L104" s="86">
        <f t="shared" si="12"/>
        <v>1077.731714876033</v>
      </c>
      <c r="N104" s="110"/>
      <c r="O104" s="110"/>
      <c r="P104" s="110"/>
    </row>
    <row r="105" spans="4:16" x14ac:dyDescent="0.25">
      <c r="D105" s="49" t="s">
        <v>179</v>
      </c>
      <c r="E105" s="49" t="s">
        <v>149</v>
      </c>
      <c r="F105" s="89">
        <v>25909</v>
      </c>
      <c r="G105" s="50">
        <v>1</v>
      </c>
      <c r="H105" s="90">
        <f t="shared" si="13"/>
        <v>0.59478879706152432</v>
      </c>
      <c r="I105" s="90">
        <f t="shared" si="9"/>
        <v>0.59478879706152432</v>
      </c>
      <c r="J105" s="91">
        <f t="shared" si="10"/>
        <v>514.5</v>
      </c>
      <c r="K105" s="91">
        <f t="shared" si="11"/>
        <v>509.07973140495864</v>
      </c>
      <c r="L105" s="86">
        <f t="shared" si="12"/>
        <v>1023.5797314049587</v>
      </c>
      <c r="N105" s="110"/>
      <c r="O105" s="110"/>
      <c r="P105" s="110"/>
    </row>
    <row r="106" spans="4:16" x14ac:dyDescent="0.25">
      <c r="D106" s="49" t="s">
        <v>180</v>
      </c>
      <c r="E106" s="49" t="s">
        <v>149</v>
      </c>
      <c r="F106" s="89">
        <v>24777</v>
      </c>
      <c r="G106" s="50">
        <v>1</v>
      </c>
      <c r="H106" s="90">
        <f t="shared" si="13"/>
        <v>0.56880165289256202</v>
      </c>
      <c r="I106" s="90">
        <f t="shared" si="9"/>
        <v>0.56880165289256202</v>
      </c>
      <c r="J106" s="91">
        <f t="shared" si="10"/>
        <v>514.5</v>
      </c>
      <c r="K106" s="91">
        <f t="shared" si="11"/>
        <v>486.83733471074379</v>
      </c>
      <c r="L106" s="86">
        <f t="shared" si="12"/>
        <v>1001.3373347107438</v>
      </c>
      <c r="N106" s="110"/>
      <c r="O106" s="110"/>
      <c r="P106" s="110"/>
    </row>
    <row r="107" spans="4:16" x14ac:dyDescent="0.25">
      <c r="D107" s="49" t="s">
        <v>181</v>
      </c>
      <c r="E107" s="49" t="s">
        <v>149</v>
      </c>
      <c r="F107" s="89">
        <v>25005</v>
      </c>
      <c r="G107" s="50">
        <v>1</v>
      </c>
      <c r="H107" s="90">
        <f t="shared" ref="H107:H138" si="14">SUM(F107/43560)</f>
        <v>0.57403581267217629</v>
      </c>
      <c r="I107" s="90">
        <f t="shared" si="9"/>
        <v>0.57403581267217629</v>
      </c>
      <c r="J107" s="91">
        <f t="shared" si="10"/>
        <v>514.5</v>
      </c>
      <c r="K107" s="91">
        <f t="shared" si="11"/>
        <v>491.31725206611566</v>
      </c>
      <c r="L107" s="86">
        <f t="shared" si="12"/>
        <v>1005.8172520661157</v>
      </c>
      <c r="N107" s="110"/>
      <c r="O107" s="110"/>
      <c r="P107" s="110"/>
    </row>
    <row r="108" spans="4:16" x14ac:dyDescent="0.25">
      <c r="D108" s="49" t="s">
        <v>182</v>
      </c>
      <c r="E108" s="49" t="s">
        <v>149</v>
      </c>
      <c r="F108" s="89">
        <v>38673</v>
      </c>
      <c r="G108" s="50">
        <v>1</v>
      </c>
      <c r="H108" s="90">
        <f t="shared" si="14"/>
        <v>0.88780991735537185</v>
      </c>
      <c r="I108" s="90">
        <f t="shared" si="9"/>
        <v>0.88780991735537185</v>
      </c>
      <c r="J108" s="91">
        <f t="shared" si="10"/>
        <v>514.5</v>
      </c>
      <c r="K108" s="91">
        <f t="shared" si="11"/>
        <v>759.8765082644627</v>
      </c>
      <c r="L108" s="86">
        <f t="shared" si="12"/>
        <v>1274.3765082644627</v>
      </c>
      <c r="N108" s="110"/>
      <c r="O108" s="110"/>
      <c r="P108" s="110"/>
    </row>
    <row r="109" spans="4:16" x14ac:dyDescent="0.25">
      <c r="D109" s="49" t="s">
        <v>183</v>
      </c>
      <c r="E109" s="49" t="s">
        <v>149</v>
      </c>
      <c r="F109" s="89">
        <v>31800</v>
      </c>
      <c r="G109" s="50">
        <v>1</v>
      </c>
      <c r="H109" s="90">
        <f t="shared" si="14"/>
        <v>0.73002754820936644</v>
      </c>
      <c r="I109" s="90">
        <f t="shared" si="9"/>
        <v>0.73002754820936644</v>
      </c>
      <c r="J109" s="91">
        <f t="shared" si="10"/>
        <v>514.5</v>
      </c>
      <c r="K109" s="91">
        <f t="shared" si="11"/>
        <v>624.83057851239676</v>
      </c>
      <c r="L109" s="86">
        <f t="shared" si="12"/>
        <v>1139.3305785123966</v>
      </c>
      <c r="N109" s="110"/>
      <c r="O109" s="110"/>
      <c r="P109" s="110"/>
    </row>
    <row r="110" spans="4:16" x14ac:dyDescent="0.25">
      <c r="D110" s="49" t="s">
        <v>184</v>
      </c>
      <c r="E110" s="49" t="s">
        <v>149</v>
      </c>
      <c r="F110" s="89">
        <v>32088</v>
      </c>
      <c r="G110" s="50">
        <v>1</v>
      </c>
      <c r="H110" s="90">
        <f t="shared" si="14"/>
        <v>0.73663911845730023</v>
      </c>
      <c r="I110" s="90">
        <f t="shared" si="9"/>
        <v>0.73663911845730023</v>
      </c>
      <c r="J110" s="91">
        <f t="shared" si="10"/>
        <v>514.5</v>
      </c>
      <c r="K110" s="91">
        <f t="shared" si="11"/>
        <v>630.48942148760329</v>
      </c>
      <c r="L110" s="86">
        <f t="shared" si="12"/>
        <v>1144.9894214876033</v>
      </c>
      <c r="N110" s="110"/>
      <c r="O110" s="110"/>
      <c r="P110" s="110"/>
    </row>
    <row r="111" spans="4:16" x14ac:dyDescent="0.25">
      <c r="D111" s="49" t="s">
        <v>185</v>
      </c>
      <c r="E111" s="49" t="s">
        <v>149</v>
      </c>
      <c r="F111" s="89">
        <v>31290</v>
      </c>
      <c r="G111" s="50">
        <v>1</v>
      </c>
      <c r="H111" s="90">
        <f t="shared" si="14"/>
        <v>0.7183195592286501</v>
      </c>
      <c r="I111" s="90">
        <f t="shared" si="9"/>
        <v>0.7183195592286501</v>
      </c>
      <c r="J111" s="91">
        <f t="shared" si="10"/>
        <v>514.5</v>
      </c>
      <c r="K111" s="91">
        <f t="shared" si="11"/>
        <v>614.80971074380159</v>
      </c>
      <c r="L111" s="86">
        <f t="shared" si="12"/>
        <v>1129.3097107438016</v>
      </c>
      <c r="N111" s="110"/>
      <c r="O111" s="110"/>
      <c r="P111" s="110"/>
    </row>
    <row r="112" spans="4:16" x14ac:dyDescent="0.25">
      <c r="D112" s="49" t="s">
        <v>186</v>
      </c>
      <c r="E112" s="49" t="s">
        <v>149</v>
      </c>
      <c r="F112" s="89">
        <v>35772</v>
      </c>
      <c r="G112" s="50">
        <v>1</v>
      </c>
      <c r="H112" s="90">
        <f t="shared" si="14"/>
        <v>0.82121212121212117</v>
      </c>
      <c r="I112" s="90">
        <f t="shared" si="9"/>
        <v>0.82121212121212117</v>
      </c>
      <c r="J112" s="91">
        <f t="shared" si="10"/>
        <v>514.5</v>
      </c>
      <c r="K112" s="91">
        <f t="shared" si="11"/>
        <v>702.87545454545455</v>
      </c>
      <c r="L112" s="86">
        <f t="shared" si="12"/>
        <v>1217.3754545454544</v>
      </c>
      <c r="N112" s="110"/>
      <c r="O112" s="110"/>
      <c r="P112" s="110"/>
    </row>
    <row r="113" spans="4:16" x14ac:dyDescent="0.25">
      <c r="D113" s="49" t="s">
        <v>187</v>
      </c>
      <c r="E113" s="49" t="s">
        <v>149</v>
      </c>
      <c r="F113" s="89">
        <v>25959</v>
      </c>
      <c r="G113" s="50">
        <v>1</v>
      </c>
      <c r="H113" s="90">
        <f t="shared" si="14"/>
        <v>0.59593663911845729</v>
      </c>
      <c r="I113" s="90">
        <f t="shared" si="9"/>
        <v>0.59593663911845729</v>
      </c>
      <c r="J113" s="91">
        <f t="shared" si="10"/>
        <v>514.5</v>
      </c>
      <c r="K113" s="91">
        <f t="shared" si="11"/>
        <v>510.06216942148757</v>
      </c>
      <c r="L113" s="86">
        <f t="shared" si="12"/>
        <v>1024.5621694214876</v>
      </c>
      <c r="N113" s="110"/>
      <c r="O113" s="110"/>
      <c r="P113" s="110"/>
    </row>
    <row r="114" spans="4:16" x14ac:dyDescent="0.25">
      <c r="D114" s="49" t="s">
        <v>188</v>
      </c>
      <c r="E114" s="49" t="s">
        <v>149</v>
      </c>
      <c r="F114" s="89">
        <v>24110</v>
      </c>
      <c r="G114" s="50">
        <v>1</v>
      </c>
      <c r="H114" s="90">
        <f t="shared" si="14"/>
        <v>0.55348943985307619</v>
      </c>
      <c r="I114" s="90">
        <f t="shared" si="9"/>
        <v>0.55348943985307619</v>
      </c>
      <c r="J114" s="91">
        <f t="shared" si="10"/>
        <v>514.5</v>
      </c>
      <c r="K114" s="91">
        <f t="shared" si="11"/>
        <v>473.73161157024788</v>
      </c>
      <c r="L114" s="86">
        <f t="shared" si="12"/>
        <v>988.23161157024788</v>
      </c>
      <c r="N114" s="110"/>
      <c r="O114" s="110"/>
      <c r="P114" s="110"/>
    </row>
    <row r="115" spans="4:16" x14ac:dyDescent="0.25">
      <c r="D115" s="49" t="s">
        <v>189</v>
      </c>
      <c r="E115" s="49" t="s">
        <v>149</v>
      </c>
      <c r="F115" s="89">
        <v>27031</v>
      </c>
      <c r="G115" s="50">
        <v>1</v>
      </c>
      <c r="H115" s="90">
        <f t="shared" si="14"/>
        <v>0.62054637281910008</v>
      </c>
      <c r="I115" s="90">
        <f t="shared" si="9"/>
        <v>0.62054637281910008</v>
      </c>
      <c r="J115" s="91">
        <f t="shared" si="10"/>
        <v>514.5</v>
      </c>
      <c r="K115" s="91">
        <f t="shared" si="11"/>
        <v>531.12564049586774</v>
      </c>
      <c r="L115" s="86">
        <f t="shared" si="12"/>
        <v>1045.6256404958676</v>
      </c>
      <c r="N115" s="110"/>
      <c r="O115" s="110"/>
      <c r="P115" s="110"/>
    </row>
    <row r="116" spans="4:16" x14ac:dyDescent="0.25">
      <c r="D116" s="49" t="s">
        <v>190</v>
      </c>
      <c r="E116" s="49" t="s">
        <v>149</v>
      </c>
      <c r="F116" s="89">
        <v>26778</v>
      </c>
      <c r="G116" s="50">
        <v>1</v>
      </c>
      <c r="H116" s="90">
        <f t="shared" si="14"/>
        <v>0.61473829201101926</v>
      </c>
      <c r="I116" s="90">
        <f t="shared" si="9"/>
        <v>0.61473829201101926</v>
      </c>
      <c r="J116" s="91">
        <f t="shared" si="10"/>
        <v>514.5</v>
      </c>
      <c r="K116" s="91">
        <f t="shared" si="11"/>
        <v>526.15450413223141</v>
      </c>
      <c r="L116" s="86">
        <f t="shared" si="12"/>
        <v>1040.6545041322315</v>
      </c>
      <c r="N116" s="110"/>
      <c r="O116" s="110"/>
      <c r="P116" s="110"/>
    </row>
    <row r="117" spans="4:16" x14ac:dyDescent="0.25">
      <c r="D117" s="49" t="s">
        <v>191</v>
      </c>
      <c r="E117" s="49" t="s">
        <v>149</v>
      </c>
      <c r="F117" s="89">
        <v>28675</v>
      </c>
      <c r="G117" s="50">
        <v>1</v>
      </c>
      <c r="H117" s="90">
        <f t="shared" si="14"/>
        <v>0.65828741965105597</v>
      </c>
      <c r="I117" s="90">
        <f t="shared" si="9"/>
        <v>0.65828741965105597</v>
      </c>
      <c r="J117" s="91">
        <f t="shared" si="10"/>
        <v>514.5</v>
      </c>
      <c r="K117" s="91">
        <f t="shared" si="11"/>
        <v>563.42820247933878</v>
      </c>
      <c r="L117" s="86">
        <f t="shared" si="12"/>
        <v>1077.9282024793388</v>
      </c>
      <c r="N117" s="110"/>
      <c r="O117" s="110"/>
      <c r="P117" s="110"/>
    </row>
    <row r="118" spans="4:16" x14ac:dyDescent="0.25">
      <c r="D118" s="49" t="s">
        <v>192</v>
      </c>
      <c r="E118" s="49" t="s">
        <v>149</v>
      </c>
      <c r="F118" s="89">
        <v>28675</v>
      </c>
      <c r="G118" s="50">
        <v>1</v>
      </c>
      <c r="H118" s="90">
        <f t="shared" si="14"/>
        <v>0.65828741965105597</v>
      </c>
      <c r="I118" s="90">
        <f t="shared" si="9"/>
        <v>0.65828741965105597</v>
      </c>
      <c r="J118" s="91">
        <f t="shared" si="10"/>
        <v>514.5</v>
      </c>
      <c r="K118" s="91">
        <f t="shared" si="11"/>
        <v>563.42820247933878</v>
      </c>
      <c r="L118" s="86">
        <f t="shared" si="12"/>
        <v>1077.9282024793388</v>
      </c>
      <c r="N118" s="110"/>
      <c r="O118" s="110"/>
      <c r="P118" s="110"/>
    </row>
    <row r="119" spans="4:16" x14ac:dyDescent="0.25">
      <c r="D119" s="49" t="s">
        <v>193</v>
      </c>
      <c r="E119" s="49" t="s">
        <v>149</v>
      </c>
      <c r="F119" s="89">
        <v>32837</v>
      </c>
      <c r="G119" s="50">
        <v>1</v>
      </c>
      <c r="H119" s="90">
        <f t="shared" si="14"/>
        <v>0.75383379247015614</v>
      </c>
      <c r="I119" s="90">
        <f t="shared" si="9"/>
        <v>0.75383379247015614</v>
      </c>
      <c r="J119" s="91">
        <f t="shared" si="10"/>
        <v>514.5</v>
      </c>
      <c r="K119" s="91">
        <f t="shared" si="11"/>
        <v>645.20634297520667</v>
      </c>
      <c r="L119" s="86">
        <f t="shared" si="12"/>
        <v>1159.7063429752066</v>
      </c>
      <c r="N119" s="110"/>
      <c r="O119" s="110"/>
      <c r="P119" s="110"/>
    </row>
    <row r="120" spans="4:16" x14ac:dyDescent="0.25">
      <c r="D120" s="49" t="s">
        <v>194</v>
      </c>
      <c r="E120" s="49" t="s">
        <v>149</v>
      </c>
      <c r="F120" s="89">
        <v>29543</v>
      </c>
      <c r="G120" s="50">
        <v>1</v>
      </c>
      <c r="H120" s="90">
        <f t="shared" si="14"/>
        <v>0.67821395775941229</v>
      </c>
      <c r="I120" s="90">
        <f t="shared" si="9"/>
        <v>0.67821395775941229</v>
      </c>
      <c r="J120" s="91">
        <f t="shared" si="10"/>
        <v>514.5</v>
      </c>
      <c r="K120" s="91">
        <f t="shared" si="11"/>
        <v>580.48332644628101</v>
      </c>
      <c r="L120" s="86">
        <f t="shared" si="12"/>
        <v>1094.9833264462809</v>
      </c>
      <c r="N120" s="110"/>
      <c r="O120" s="110"/>
      <c r="P120" s="110"/>
    </row>
    <row r="121" spans="4:16" x14ac:dyDescent="0.25">
      <c r="D121" s="49" t="s">
        <v>195</v>
      </c>
      <c r="E121" s="49" t="s">
        <v>149</v>
      </c>
      <c r="F121" s="89">
        <v>30122</v>
      </c>
      <c r="G121" s="50">
        <v>1</v>
      </c>
      <c r="H121" s="90">
        <f t="shared" si="14"/>
        <v>0.69150596877869608</v>
      </c>
      <c r="I121" s="90">
        <f t="shared" si="9"/>
        <v>0.69150596877869608</v>
      </c>
      <c r="J121" s="91">
        <f t="shared" si="10"/>
        <v>514.5</v>
      </c>
      <c r="K121" s="91">
        <f t="shared" si="11"/>
        <v>591.859958677686</v>
      </c>
      <c r="L121" s="86">
        <f t="shared" si="12"/>
        <v>1106.3599586776859</v>
      </c>
      <c r="N121" s="110"/>
      <c r="O121" s="110"/>
      <c r="P121" s="110"/>
    </row>
    <row r="122" spans="4:16" x14ac:dyDescent="0.25">
      <c r="D122" s="49" t="s">
        <v>196</v>
      </c>
      <c r="E122" s="49" t="s">
        <v>149</v>
      </c>
      <c r="F122" s="89">
        <v>32694</v>
      </c>
      <c r="G122" s="50">
        <v>1</v>
      </c>
      <c r="H122" s="90">
        <f t="shared" si="14"/>
        <v>0.75055096418732781</v>
      </c>
      <c r="I122" s="90">
        <f t="shared" si="9"/>
        <v>0.75055096418732781</v>
      </c>
      <c r="J122" s="91">
        <f t="shared" si="10"/>
        <v>514.5</v>
      </c>
      <c r="K122" s="91">
        <f t="shared" si="11"/>
        <v>642.39657024793382</v>
      </c>
      <c r="L122" s="86">
        <f t="shared" si="12"/>
        <v>1156.8965702479338</v>
      </c>
      <c r="N122" s="110"/>
      <c r="O122" s="110"/>
      <c r="P122" s="110"/>
    </row>
    <row r="123" spans="4:16" x14ac:dyDescent="0.25">
      <c r="D123" s="49" t="s">
        <v>197</v>
      </c>
      <c r="E123" s="49" t="s">
        <v>149</v>
      </c>
      <c r="F123" s="89">
        <v>33535</v>
      </c>
      <c r="G123" s="50">
        <v>1</v>
      </c>
      <c r="H123" s="90">
        <f t="shared" si="14"/>
        <v>0.76985766758494034</v>
      </c>
      <c r="I123" s="90">
        <f t="shared" si="9"/>
        <v>0.76985766758494034</v>
      </c>
      <c r="J123" s="91">
        <f t="shared" si="10"/>
        <v>514.5</v>
      </c>
      <c r="K123" s="91">
        <f t="shared" si="11"/>
        <v>658.9211776859504</v>
      </c>
      <c r="L123" s="86">
        <f t="shared" si="12"/>
        <v>1173.4211776859504</v>
      </c>
      <c r="N123" s="110"/>
      <c r="O123" s="110"/>
      <c r="P123" s="110"/>
    </row>
    <row r="124" spans="4:16" x14ac:dyDescent="0.25">
      <c r="D124" s="49" t="s">
        <v>198</v>
      </c>
      <c r="E124" s="49" t="s">
        <v>149</v>
      </c>
      <c r="F124" s="89">
        <v>31322</v>
      </c>
      <c r="G124" s="50">
        <v>1</v>
      </c>
      <c r="H124" s="90">
        <f t="shared" si="14"/>
        <v>0.71905417814508721</v>
      </c>
      <c r="I124" s="90">
        <f t="shared" si="9"/>
        <v>0.71905417814508721</v>
      </c>
      <c r="J124" s="91">
        <f t="shared" si="10"/>
        <v>514.5</v>
      </c>
      <c r="K124" s="91">
        <f t="shared" si="11"/>
        <v>615.43847107438012</v>
      </c>
      <c r="L124" s="86">
        <f t="shared" si="12"/>
        <v>1129.9384710743802</v>
      </c>
      <c r="N124" s="110"/>
      <c r="O124" s="110"/>
      <c r="P124" s="110"/>
    </row>
    <row r="125" spans="4:16" x14ac:dyDescent="0.25">
      <c r="D125" s="49" t="s">
        <v>199</v>
      </c>
      <c r="E125" s="49" t="s">
        <v>149</v>
      </c>
      <c r="F125" s="89">
        <v>41027</v>
      </c>
      <c r="G125" s="50">
        <v>1</v>
      </c>
      <c r="H125" s="90">
        <f t="shared" si="14"/>
        <v>0.94185032139577596</v>
      </c>
      <c r="I125" s="90">
        <f t="shared" si="9"/>
        <v>0.94185032139577596</v>
      </c>
      <c r="J125" s="91">
        <f t="shared" si="10"/>
        <v>514.5</v>
      </c>
      <c r="K125" s="91">
        <f t="shared" si="11"/>
        <v>806.12969008264463</v>
      </c>
      <c r="L125" s="86">
        <f t="shared" si="12"/>
        <v>1320.6296900826446</v>
      </c>
      <c r="N125" s="110"/>
      <c r="O125" s="110"/>
      <c r="P125" s="110"/>
    </row>
    <row r="126" spans="4:16" x14ac:dyDescent="0.25">
      <c r="D126" s="49" t="s">
        <v>200</v>
      </c>
      <c r="E126" s="49" t="s">
        <v>149</v>
      </c>
      <c r="F126" s="89">
        <v>129894</v>
      </c>
      <c r="G126" s="50">
        <v>1</v>
      </c>
      <c r="H126" s="90">
        <f t="shared" si="14"/>
        <v>2.9819559228650139</v>
      </c>
      <c r="I126" s="90">
        <f t="shared" si="9"/>
        <v>2.9819559228650139</v>
      </c>
      <c r="J126" s="91">
        <f t="shared" si="10"/>
        <v>514.5</v>
      </c>
      <c r="K126" s="91">
        <f t="shared" si="11"/>
        <v>2552.2560743801655</v>
      </c>
      <c r="L126" s="86">
        <f t="shared" si="12"/>
        <v>3066.7560743801655</v>
      </c>
      <c r="N126" s="110"/>
      <c r="O126" s="110"/>
      <c r="P126" s="110"/>
    </row>
    <row r="127" spans="4:16" x14ac:dyDescent="0.25">
      <c r="D127" s="49" t="s">
        <v>201</v>
      </c>
      <c r="E127" s="49" t="s">
        <v>149</v>
      </c>
      <c r="F127" s="89">
        <v>95487</v>
      </c>
      <c r="G127" s="50">
        <v>1</v>
      </c>
      <c r="H127" s="90">
        <f t="shared" si="14"/>
        <v>2.1920798898071627</v>
      </c>
      <c r="I127" s="90">
        <f t="shared" si="9"/>
        <v>2.1920798898071627</v>
      </c>
      <c r="J127" s="91">
        <f t="shared" si="10"/>
        <v>514.5</v>
      </c>
      <c r="K127" s="91">
        <f t="shared" si="11"/>
        <v>1876.2011776859506</v>
      </c>
      <c r="L127" s="86">
        <f t="shared" si="12"/>
        <v>2390.7011776859508</v>
      </c>
      <c r="N127" s="110"/>
      <c r="O127" s="110"/>
      <c r="P127" s="110"/>
    </row>
    <row r="128" spans="4:16" x14ac:dyDescent="0.25">
      <c r="D128" s="49" t="s">
        <v>150</v>
      </c>
      <c r="E128" s="49" t="s">
        <v>202</v>
      </c>
      <c r="F128" s="89">
        <v>35693</v>
      </c>
      <c r="G128" s="50">
        <v>1</v>
      </c>
      <c r="H128" s="90">
        <f t="shared" si="14"/>
        <v>0.81939853076216718</v>
      </c>
      <c r="I128" s="90">
        <f t="shared" si="9"/>
        <v>0.81939853076216718</v>
      </c>
      <c r="J128" s="91">
        <f t="shared" si="10"/>
        <v>514.5</v>
      </c>
      <c r="K128" s="91">
        <f t="shared" si="11"/>
        <v>701.32320247933887</v>
      </c>
      <c r="L128" s="86">
        <f t="shared" si="12"/>
        <v>1215.8232024793388</v>
      </c>
      <c r="N128" s="110"/>
      <c r="O128" s="110"/>
      <c r="P128" s="110"/>
    </row>
    <row r="129" spans="4:16" x14ac:dyDescent="0.25">
      <c r="D129" s="49" t="s">
        <v>151</v>
      </c>
      <c r="E129" s="49" t="s">
        <v>202</v>
      </c>
      <c r="F129" s="89">
        <v>34233</v>
      </c>
      <c r="G129" s="50">
        <v>1</v>
      </c>
      <c r="H129" s="90">
        <f t="shared" si="14"/>
        <v>0.78588154269972454</v>
      </c>
      <c r="I129" s="90">
        <f t="shared" si="9"/>
        <v>0.78588154269972454</v>
      </c>
      <c r="J129" s="91">
        <f t="shared" si="10"/>
        <v>514.5</v>
      </c>
      <c r="K129" s="91">
        <f t="shared" si="11"/>
        <v>672.63601239669424</v>
      </c>
      <c r="L129" s="86">
        <f t="shared" si="12"/>
        <v>1187.1360123966942</v>
      </c>
      <c r="N129" s="110"/>
      <c r="O129" s="110"/>
      <c r="P129" s="110"/>
    </row>
    <row r="130" spans="4:16" x14ac:dyDescent="0.25">
      <c r="D130" s="49" t="s">
        <v>152</v>
      </c>
      <c r="E130" s="49" t="s">
        <v>202</v>
      </c>
      <c r="F130" s="89">
        <v>38572</v>
      </c>
      <c r="G130" s="50">
        <v>1</v>
      </c>
      <c r="H130" s="90">
        <f t="shared" si="14"/>
        <v>0.88549127640036729</v>
      </c>
      <c r="I130" s="90">
        <f t="shared" si="9"/>
        <v>0.88549127640036729</v>
      </c>
      <c r="J130" s="91">
        <f t="shared" si="10"/>
        <v>514.5</v>
      </c>
      <c r="K130" s="91">
        <f t="shared" si="11"/>
        <v>757.89198347107435</v>
      </c>
      <c r="L130" s="86">
        <f t="shared" si="12"/>
        <v>1272.3919834710744</v>
      </c>
      <c r="N130" s="110"/>
      <c r="O130" s="110"/>
      <c r="P130" s="110"/>
    </row>
    <row r="131" spans="4:16" x14ac:dyDescent="0.25">
      <c r="D131" s="49" t="s">
        <v>153</v>
      </c>
      <c r="E131" s="49" t="s">
        <v>202</v>
      </c>
      <c r="F131" s="89">
        <v>38284</v>
      </c>
      <c r="G131" s="50">
        <v>1</v>
      </c>
      <c r="H131" s="90">
        <f t="shared" si="14"/>
        <v>0.87887970615243338</v>
      </c>
      <c r="I131" s="90">
        <f t="shared" si="9"/>
        <v>0.87887970615243338</v>
      </c>
      <c r="J131" s="91">
        <f t="shared" si="10"/>
        <v>514.5</v>
      </c>
      <c r="K131" s="91">
        <f t="shared" si="11"/>
        <v>752.2331404958677</v>
      </c>
      <c r="L131" s="86">
        <f t="shared" si="12"/>
        <v>1266.7331404958677</v>
      </c>
      <c r="N131" s="110"/>
      <c r="O131" s="110"/>
      <c r="P131" s="110"/>
    </row>
    <row r="132" spans="4:16" x14ac:dyDescent="0.25">
      <c r="D132" s="49" t="s">
        <v>154</v>
      </c>
      <c r="E132" s="49" t="s">
        <v>202</v>
      </c>
      <c r="F132" s="89">
        <v>35569</v>
      </c>
      <c r="G132" s="50">
        <v>1</v>
      </c>
      <c r="H132" s="90">
        <f t="shared" si="14"/>
        <v>0.81655188246097332</v>
      </c>
      <c r="I132" s="90">
        <f t="shared" si="9"/>
        <v>0.81655188246097332</v>
      </c>
      <c r="J132" s="91">
        <f t="shared" si="10"/>
        <v>514.5</v>
      </c>
      <c r="K132" s="91">
        <f t="shared" si="11"/>
        <v>698.88675619834703</v>
      </c>
      <c r="L132" s="86">
        <f t="shared" si="12"/>
        <v>1213.386756198347</v>
      </c>
      <c r="N132" s="110"/>
      <c r="O132" s="110"/>
      <c r="P132" s="110"/>
    </row>
    <row r="133" spans="4:16" x14ac:dyDescent="0.25">
      <c r="D133" s="49" t="s">
        <v>155</v>
      </c>
      <c r="E133" s="49" t="s">
        <v>202</v>
      </c>
      <c r="F133" s="89">
        <v>42703</v>
      </c>
      <c r="G133" s="50">
        <v>1</v>
      </c>
      <c r="H133" s="90">
        <f t="shared" si="14"/>
        <v>0.98032598714416896</v>
      </c>
      <c r="I133" s="90">
        <f t="shared" si="9"/>
        <v>0.98032598714416896</v>
      </c>
      <c r="J133" s="91">
        <f t="shared" si="10"/>
        <v>514.5</v>
      </c>
      <c r="K133" s="91">
        <f t="shared" si="11"/>
        <v>839.0610123966942</v>
      </c>
      <c r="L133" s="86">
        <f t="shared" si="12"/>
        <v>1353.5610123966942</v>
      </c>
      <c r="N133" s="110"/>
      <c r="O133" s="110"/>
      <c r="P133" s="110"/>
    </row>
    <row r="134" spans="4:16" x14ac:dyDescent="0.25">
      <c r="D134" s="49" t="s">
        <v>156</v>
      </c>
      <c r="E134" s="49" t="s">
        <v>202</v>
      </c>
      <c r="F134" s="89">
        <v>39456</v>
      </c>
      <c r="G134" s="50">
        <v>1</v>
      </c>
      <c r="H134" s="90">
        <f t="shared" si="14"/>
        <v>0.90578512396694211</v>
      </c>
      <c r="I134" s="90">
        <f t="shared" si="9"/>
        <v>0.90578512396694211</v>
      </c>
      <c r="J134" s="91">
        <f t="shared" si="10"/>
        <v>514.5</v>
      </c>
      <c r="K134" s="91">
        <f t="shared" si="11"/>
        <v>775.26148760330568</v>
      </c>
      <c r="L134" s="86">
        <f t="shared" si="12"/>
        <v>1289.7614876033058</v>
      </c>
      <c r="N134" s="110"/>
      <c r="O134" s="110"/>
      <c r="P134" s="110"/>
    </row>
    <row r="135" spans="4:16" x14ac:dyDescent="0.25">
      <c r="D135" s="49" t="s">
        <v>157</v>
      </c>
      <c r="E135" s="49" t="s">
        <v>202</v>
      </c>
      <c r="F135" s="89">
        <v>39468</v>
      </c>
      <c r="G135" s="50">
        <v>1</v>
      </c>
      <c r="H135" s="90">
        <f t="shared" si="14"/>
        <v>0.90606060606060601</v>
      </c>
      <c r="I135" s="90">
        <f t="shared" si="9"/>
        <v>0.90606060606060601</v>
      </c>
      <c r="J135" s="91">
        <f t="shared" si="10"/>
        <v>514.5</v>
      </c>
      <c r="K135" s="91">
        <f t="shared" si="11"/>
        <v>775.49727272727262</v>
      </c>
      <c r="L135" s="86">
        <f t="shared" si="12"/>
        <v>1289.9972727272725</v>
      </c>
      <c r="N135" s="110"/>
      <c r="O135" s="110"/>
      <c r="P135" s="110"/>
    </row>
    <row r="136" spans="4:16" x14ac:dyDescent="0.25">
      <c r="D136" s="49" t="s">
        <v>158</v>
      </c>
      <c r="E136" s="49" t="s">
        <v>202</v>
      </c>
      <c r="F136" s="89">
        <v>39461</v>
      </c>
      <c r="G136" s="50">
        <v>1</v>
      </c>
      <c r="H136" s="90">
        <f t="shared" si="14"/>
        <v>0.90589990817263544</v>
      </c>
      <c r="I136" s="90">
        <f t="shared" ref="I136:I176" si="15">SUM(F136/43560)</f>
        <v>0.90589990817263544</v>
      </c>
      <c r="J136" s="91">
        <f t="shared" ref="J136:J199" si="16">+CBase</f>
        <v>514.5</v>
      </c>
      <c r="K136" s="91">
        <f t="shared" ref="K136:K199" si="17">+I136*CAcreage</f>
        <v>775.35973140495867</v>
      </c>
      <c r="L136" s="86">
        <f t="shared" si="12"/>
        <v>1289.8597314049587</v>
      </c>
      <c r="N136" s="110"/>
      <c r="O136" s="110"/>
      <c r="P136" s="110"/>
    </row>
    <row r="137" spans="4:16" x14ac:dyDescent="0.25">
      <c r="D137" s="49" t="s">
        <v>159</v>
      </c>
      <c r="E137" s="49" t="s">
        <v>202</v>
      </c>
      <c r="F137" s="89">
        <v>39439</v>
      </c>
      <c r="G137" s="50">
        <v>1</v>
      </c>
      <c r="H137" s="90">
        <f t="shared" si="14"/>
        <v>0.90539485766758498</v>
      </c>
      <c r="I137" s="90">
        <f t="shared" si="15"/>
        <v>0.90539485766758498</v>
      </c>
      <c r="J137" s="91">
        <f t="shared" si="16"/>
        <v>514.5</v>
      </c>
      <c r="K137" s="91">
        <f t="shared" si="17"/>
        <v>774.92745867768599</v>
      </c>
      <c r="L137" s="86">
        <f t="shared" si="12"/>
        <v>1289.427458677686</v>
      </c>
      <c r="N137" s="110"/>
      <c r="O137" s="110"/>
      <c r="P137" s="110"/>
    </row>
    <row r="138" spans="4:16" x14ac:dyDescent="0.25">
      <c r="D138" s="49" t="s">
        <v>160</v>
      </c>
      <c r="E138" s="49" t="s">
        <v>202</v>
      </c>
      <c r="F138" s="89">
        <v>39465</v>
      </c>
      <c r="G138" s="50">
        <v>1</v>
      </c>
      <c r="H138" s="90">
        <f t="shared" si="14"/>
        <v>0.90599173553719003</v>
      </c>
      <c r="I138" s="90">
        <f t="shared" si="15"/>
        <v>0.90599173553719003</v>
      </c>
      <c r="J138" s="91">
        <f t="shared" si="16"/>
        <v>514.5</v>
      </c>
      <c r="K138" s="91">
        <f t="shared" si="17"/>
        <v>775.43832644628094</v>
      </c>
      <c r="L138" s="86">
        <f t="shared" ref="L138:L201" si="18">+K138+J138</f>
        <v>1289.9383264462808</v>
      </c>
      <c r="N138" s="110"/>
      <c r="O138" s="110"/>
      <c r="P138" s="110"/>
    </row>
    <row r="139" spans="4:16" x14ac:dyDescent="0.25">
      <c r="D139" s="49" t="s">
        <v>161</v>
      </c>
      <c r="E139" s="49" t="s">
        <v>202</v>
      </c>
      <c r="F139" s="89">
        <v>52188</v>
      </c>
      <c r="G139" s="50">
        <v>1</v>
      </c>
      <c r="H139" s="90">
        <f t="shared" ref="H139:H170" si="19">SUM(F139/43560)</f>
        <v>1.1980716253443526</v>
      </c>
      <c r="I139" s="90">
        <f t="shared" si="15"/>
        <v>1.1980716253443526</v>
      </c>
      <c r="J139" s="91">
        <f t="shared" si="16"/>
        <v>514.5</v>
      </c>
      <c r="K139" s="91">
        <f t="shared" si="17"/>
        <v>1025.4295041322314</v>
      </c>
      <c r="L139" s="86">
        <f t="shared" si="18"/>
        <v>1539.9295041322314</v>
      </c>
      <c r="N139" s="110"/>
      <c r="O139" s="110"/>
      <c r="P139" s="110"/>
    </row>
    <row r="140" spans="4:16" x14ac:dyDescent="0.25">
      <c r="D140" s="49" t="s">
        <v>162</v>
      </c>
      <c r="E140" s="49" t="s">
        <v>202</v>
      </c>
      <c r="F140" s="89">
        <v>39276</v>
      </c>
      <c r="G140" s="50">
        <v>1</v>
      </c>
      <c r="H140" s="90">
        <f t="shared" si="19"/>
        <v>0.90165289256198344</v>
      </c>
      <c r="I140" s="90">
        <f t="shared" si="15"/>
        <v>0.90165289256198344</v>
      </c>
      <c r="J140" s="91">
        <f t="shared" si="16"/>
        <v>514.5</v>
      </c>
      <c r="K140" s="91">
        <f t="shared" si="17"/>
        <v>771.72471074380155</v>
      </c>
      <c r="L140" s="86">
        <f t="shared" si="18"/>
        <v>1286.2247107438016</v>
      </c>
      <c r="N140" s="110"/>
      <c r="O140" s="110"/>
      <c r="P140" s="110"/>
    </row>
    <row r="141" spans="4:16" x14ac:dyDescent="0.25">
      <c r="D141" s="49" t="s">
        <v>163</v>
      </c>
      <c r="E141" s="49" t="s">
        <v>202</v>
      </c>
      <c r="F141" s="89">
        <v>46100</v>
      </c>
      <c r="G141" s="50">
        <v>1</v>
      </c>
      <c r="H141" s="90">
        <f t="shared" si="19"/>
        <v>1.0583103764921946</v>
      </c>
      <c r="I141" s="90">
        <f t="shared" si="15"/>
        <v>1.0583103764921946</v>
      </c>
      <c r="J141" s="91">
        <f t="shared" si="16"/>
        <v>514.5</v>
      </c>
      <c r="K141" s="91">
        <f t="shared" si="17"/>
        <v>905.80785123966939</v>
      </c>
      <c r="L141" s="86">
        <f t="shared" si="18"/>
        <v>1420.3078512396694</v>
      </c>
      <c r="N141" s="110"/>
      <c r="O141" s="110"/>
      <c r="P141" s="110"/>
    </row>
    <row r="142" spans="4:16" x14ac:dyDescent="0.25">
      <c r="D142" s="49" t="s">
        <v>164</v>
      </c>
      <c r="E142" s="49" t="s">
        <v>202</v>
      </c>
      <c r="F142" s="89">
        <v>29717</v>
      </c>
      <c r="G142" s="50">
        <v>1</v>
      </c>
      <c r="H142" s="90">
        <f t="shared" si="19"/>
        <v>0.682208448117539</v>
      </c>
      <c r="I142" s="90">
        <f t="shared" si="15"/>
        <v>0.682208448117539</v>
      </c>
      <c r="J142" s="91">
        <f t="shared" si="16"/>
        <v>514.5</v>
      </c>
      <c r="K142" s="91">
        <f t="shared" si="17"/>
        <v>583.90221074380156</v>
      </c>
      <c r="L142" s="86">
        <f t="shared" si="18"/>
        <v>1098.4022107438016</v>
      </c>
      <c r="N142" s="110"/>
      <c r="O142" s="110"/>
      <c r="P142" s="110"/>
    </row>
    <row r="143" spans="4:16" x14ac:dyDescent="0.25">
      <c r="D143" s="49" t="s">
        <v>165</v>
      </c>
      <c r="E143" s="49" t="s">
        <v>202</v>
      </c>
      <c r="F143" s="89">
        <v>30550</v>
      </c>
      <c r="G143" s="50">
        <v>1</v>
      </c>
      <c r="H143" s="90">
        <f t="shared" si="19"/>
        <v>0.70133149678604223</v>
      </c>
      <c r="I143" s="90">
        <f t="shared" si="15"/>
        <v>0.70133149678604223</v>
      </c>
      <c r="J143" s="91">
        <f t="shared" si="16"/>
        <v>514.5</v>
      </c>
      <c r="K143" s="91">
        <f t="shared" si="17"/>
        <v>600.26962809917347</v>
      </c>
      <c r="L143" s="86">
        <f t="shared" si="18"/>
        <v>1114.7696280991736</v>
      </c>
      <c r="N143" s="110"/>
      <c r="O143" s="110"/>
      <c r="P143" s="110"/>
    </row>
    <row r="144" spans="4:16" x14ac:dyDescent="0.25">
      <c r="D144" s="49" t="s">
        <v>166</v>
      </c>
      <c r="E144" s="49" t="s">
        <v>202</v>
      </c>
      <c r="F144" s="89">
        <v>35862</v>
      </c>
      <c r="G144" s="50">
        <v>1</v>
      </c>
      <c r="H144" s="90">
        <f t="shared" si="19"/>
        <v>0.82327823691460056</v>
      </c>
      <c r="I144" s="90">
        <f t="shared" si="15"/>
        <v>0.82327823691460056</v>
      </c>
      <c r="J144" s="91">
        <f t="shared" si="16"/>
        <v>514.5</v>
      </c>
      <c r="K144" s="91">
        <f t="shared" si="17"/>
        <v>704.64384297520655</v>
      </c>
      <c r="L144" s="86">
        <f t="shared" si="18"/>
        <v>1219.1438429752066</v>
      </c>
      <c r="N144" s="110"/>
      <c r="O144" s="110"/>
      <c r="P144" s="110"/>
    </row>
    <row r="145" spans="4:16" x14ac:dyDescent="0.25">
      <c r="D145" s="49" t="s">
        <v>167</v>
      </c>
      <c r="E145" s="49" t="s">
        <v>202</v>
      </c>
      <c r="F145" s="89">
        <v>38116</v>
      </c>
      <c r="G145" s="50">
        <v>1</v>
      </c>
      <c r="H145" s="90">
        <f t="shared" si="19"/>
        <v>0.87502295684113862</v>
      </c>
      <c r="I145" s="90">
        <f t="shared" si="15"/>
        <v>0.87502295684113862</v>
      </c>
      <c r="J145" s="91">
        <f t="shared" si="16"/>
        <v>514.5</v>
      </c>
      <c r="K145" s="91">
        <f t="shared" si="17"/>
        <v>748.93214876033051</v>
      </c>
      <c r="L145" s="86">
        <f t="shared" si="18"/>
        <v>1263.4321487603306</v>
      </c>
      <c r="N145" s="110"/>
      <c r="O145" s="110"/>
      <c r="P145" s="110"/>
    </row>
    <row r="146" spans="4:16" x14ac:dyDescent="0.25">
      <c r="D146" s="49" t="s">
        <v>168</v>
      </c>
      <c r="E146" s="49" t="s">
        <v>202</v>
      </c>
      <c r="F146" s="89">
        <v>28374</v>
      </c>
      <c r="G146" s="50">
        <v>1</v>
      </c>
      <c r="H146" s="90">
        <f t="shared" si="19"/>
        <v>0.65137741046831954</v>
      </c>
      <c r="I146" s="90">
        <f t="shared" si="15"/>
        <v>0.65137741046831954</v>
      </c>
      <c r="J146" s="91">
        <f t="shared" si="16"/>
        <v>514.5</v>
      </c>
      <c r="K146" s="91">
        <f t="shared" si="17"/>
        <v>557.51392561983471</v>
      </c>
      <c r="L146" s="86">
        <f t="shared" si="18"/>
        <v>1072.0139256198347</v>
      </c>
      <c r="N146" s="110"/>
      <c r="O146" s="110"/>
      <c r="P146" s="110"/>
    </row>
    <row r="147" spans="4:16" x14ac:dyDescent="0.25">
      <c r="D147" s="49" t="s">
        <v>169</v>
      </c>
      <c r="E147" s="49" t="s">
        <v>202</v>
      </c>
      <c r="F147" s="89">
        <v>28181</v>
      </c>
      <c r="G147" s="50">
        <v>1</v>
      </c>
      <c r="H147" s="90">
        <f t="shared" si="19"/>
        <v>0.64694674012855835</v>
      </c>
      <c r="I147" s="90">
        <f t="shared" si="15"/>
        <v>0.64694674012855835</v>
      </c>
      <c r="J147" s="91">
        <f t="shared" si="16"/>
        <v>514.5</v>
      </c>
      <c r="K147" s="91">
        <f t="shared" si="17"/>
        <v>553.72171487603305</v>
      </c>
      <c r="L147" s="86">
        <f t="shared" si="18"/>
        <v>1068.221714876033</v>
      </c>
      <c r="N147" s="110"/>
      <c r="O147" s="110"/>
      <c r="P147" s="110"/>
    </row>
    <row r="148" spans="4:16" x14ac:dyDescent="0.25">
      <c r="D148" s="49" t="s">
        <v>170</v>
      </c>
      <c r="E148" s="49" t="s">
        <v>202</v>
      </c>
      <c r="F148" s="89">
        <v>26578</v>
      </c>
      <c r="G148" s="50">
        <v>1</v>
      </c>
      <c r="H148" s="90">
        <f t="shared" si="19"/>
        <v>0.61014692378328739</v>
      </c>
      <c r="I148" s="90">
        <f t="shared" si="15"/>
        <v>0.61014692378328739</v>
      </c>
      <c r="J148" s="91">
        <f t="shared" si="16"/>
        <v>514.5</v>
      </c>
      <c r="K148" s="91">
        <f t="shared" si="17"/>
        <v>522.22475206611568</v>
      </c>
      <c r="L148" s="86">
        <f t="shared" si="18"/>
        <v>1036.7247520661158</v>
      </c>
      <c r="N148" s="110"/>
      <c r="O148" s="110"/>
      <c r="P148" s="110"/>
    </row>
    <row r="149" spans="4:16" x14ac:dyDescent="0.25">
      <c r="D149" s="49" t="s">
        <v>171</v>
      </c>
      <c r="E149" s="49" t="s">
        <v>202</v>
      </c>
      <c r="F149" s="89">
        <v>25487</v>
      </c>
      <c r="G149" s="50">
        <v>1</v>
      </c>
      <c r="H149" s="90">
        <f t="shared" si="19"/>
        <v>0.58510101010101012</v>
      </c>
      <c r="I149" s="90">
        <f t="shared" si="15"/>
        <v>0.58510101010101012</v>
      </c>
      <c r="J149" s="91">
        <f t="shared" si="16"/>
        <v>514.5</v>
      </c>
      <c r="K149" s="91">
        <f t="shared" si="17"/>
        <v>500.78795454545457</v>
      </c>
      <c r="L149" s="86">
        <f t="shared" si="18"/>
        <v>1015.2879545454546</v>
      </c>
      <c r="N149" s="110"/>
      <c r="O149" s="110"/>
      <c r="P149" s="110"/>
    </row>
    <row r="150" spans="4:16" x14ac:dyDescent="0.25">
      <c r="D150" s="49" t="s">
        <v>172</v>
      </c>
      <c r="E150" s="49" t="s">
        <v>202</v>
      </c>
      <c r="F150" s="89">
        <v>27170</v>
      </c>
      <c r="G150" s="50">
        <v>1</v>
      </c>
      <c r="H150" s="90">
        <f t="shared" si="19"/>
        <v>0.6237373737373737</v>
      </c>
      <c r="I150" s="90">
        <f t="shared" si="15"/>
        <v>0.6237373737373737</v>
      </c>
      <c r="J150" s="91">
        <f t="shared" si="16"/>
        <v>514.5</v>
      </c>
      <c r="K150" s="91">
        <f t="shared" si="17"/>
        <v>533.85681818181808</v>
      </c>
      <c r="L150" s="86">
        <f t="shared" si="18"/>
        <v>1048.3568181818182</v>
      </c>
      <c r="N150" s="110"/>
      <c r="O150" s="110"/>
      <c r="P150" s="110"/>
    </row>
    <row r="151" spans="4:16" x14ac:dyDescent="0.25">
      <c r="D151" s="49" t="s">
        <v>173</v>
      </c>
      <c r="E151" s="49" t="s">
        <v>202</v>
      </c>
      <c r="F151" s="89">
        <v>26803</v>
      </c>
      <c r="G151" s="50">
        <v>1</v>
      </c>
      <c r="H151" s="90">
        <f t="shared" si="19"/>
        <v>0.6153122130394858</v>
      </c>
      <c r="I151" s="90">
        <f t="shared" si="15"/>
        <v>0.6153122130394858</v>
      </c>
      <c r="J151" s="91">
        <f t="shared" si="16"/>
        <v>514.5</v>
      </c>
      <c r="K151" s="91">
        <f t="shared" si="17"/>
        <v>526.64572314049587</v>
      </c>
      <c r="L151" s="86">
        <f t="shared" si="18"/>
        <v>1041.1457231404959</v>
      </c>
      <c r="N151" s="110"/>
      <c r="O151" s="110"/>
      <c r="P151" s="110"/>
    </row>
    <row r="152" spans="4:16" x14ac:dyDescent="0.25">
      <c r="D152" s="49" t="s">
        <v>174</v>
      </c>
      <c r="E152" s="49" t="s">
        <v>202</v>
      </c>
      <c r="F152" s="89">
        <v>33404</v>
      </c>
      <c r="G152" s="50">
        <v>1</v>
      </c>
      <c r="H152" s="90">
        <f t="shared" si="19"/>
        <v>0.76685032139577591</v>
      </c>
      <c r="I152" s="90">
        <f t="shared" si="15"/>
        <v>0.76685032139577591</v>
      </c>
      <c r="J152" s="91">
        <f t="shared" si="16"/>
        <v>514.5</v>
      </c>
      <c r="K152" s="91">
        <f t="shared" si="17"/>
        <v>656.3471900826446</v>
      </c>
      <c r="L152" s="86">
        <f t="shared" si="18"/>
        <v>1170.8471900826446</v>
      </c>
      <c r="N152" s="110"/>
      <c r="O152" s="110"/>
      <c r="P152" s="110"/>
    </row>
    <row r="153" spans="4:16" x14ac:dyDescent="0.25">
      <c r="D153" s="49" t="s">
        <v>175</v>
      </c>
      <c r="E153" s="49" t="s">
        <v>202</v>
      </c>
      <c r="F153" s="89">
        <v>32473</v>
      </c>
      <c r="G153" s="50">
        <v>1</v>
      </c>
      <c r="H153" s="90">
        <f t="shared" si="19"/>
        <v>0.7454775022956841</v>
      </c>
      <c r="I153" s="90">
        <f t="shared" si="15"/>
        <v>0.7454775022956841</v>
      </c>
      <c r="J153" s="91">
        <f t="shared" si="16"/>
        <v>514.5</v>
      </c>
      <c r="K153" s="91">
        <f t="shared" si="17"/>
        <v>638.05419421487602</v>
      </c>
      <c r="L153" s="86">
        <f t="shared" si="18"/>
        <v>1152.5541942148761</v>
      </c>
      <c r="N153" s="110"/>
      <c r="O153" s="110"/>
      <c r="P153" s="110"/>
    </row>
    <row r="154" spans="4:16" x14ac:dyDescent="0.25">
      <c r="D154" s="49" t="s">
        <v>176</v>
      </c>
      <c r="E154" s="49" t="s">
        <v>202</v>
      </c>
      <c r="F154" s="89">
        <v>27978</v>
      </c>
      <c r="G154" s="50">
        <v>1</v>
      </c>
      <c r="H154" s="90">
        <f t="shared" si="19"/>
        <v>0.6422865013774105</v>
      </c>
      <c r="I154" s="90">
        <f t="shared" si="15"/>
        <v>0.6422865013774105</v>
      </c>
      <c r="J154" s="91">
        <f t="shared" si="16"/>
        <v>514.5</v>
      </c>
      <c r="K154" s="91">
        <f t="shared" si="17"/>
        <v>549.73301652892565</v>
      </c>
      <c r="L154" s="86">
        <f t="shared" si="18"/>
        <v>1064.2330165289256</v>
      </c>
      <c r="N154" s="110"/>
      <c r="O154" s="110"/>
      <c r="P154" s="110"/>
    </row>
    <row r="155" spans="4:16" x14ac:dyDescent="0.25">
      <c r="D155" s="49" t="s">
        <v>177</v>
      </c>
      <c r="E155" s="49" t="s">
        <v>202</v>
      </c>
      <c r="F155" s="89">
        <v>27006</v>
      </c>
      <c r="G155" s="50">
        <v>1</v>
      </c>
      <c r="H155" s="90">
        <f t="shared" si="19"/>
        <v>0.61997245179063365</v>
      </c>
      <c r="I155" s="90">
        <f t="shared" si="15"/>
        <v>0.61997245179063365</v>
      </c>
      <c r="J155" s="91">
        <f t="shared" si="16"/>
        <v>514.5</v>
      </c>
      <c r="K155" s="91">
        <f t="shared" si="17"/>
        <v>530.63442148760328</v>
      </c>
      <c r="L155" s="86">
        <f t="shared" si="18"/>
        <v>1045.1344214876033</v>
      </c>
      <c r="N155" s="110"/>
      <c r="O155" s="110"/>
      <c r="P155" s="110"/>
    </row>
    <row r="156" spans="4:16" x14ac:dyDescent="0.25">
      <c r="D156" s="49" t="s">
        <v>178</v>
      </c>
      <c r="E156" s="49" t="s">
        <v>202</v>
      </c>
      <c r="F156" s="89">
        <v>27095</v>
      </c>
      <c r="G156" s="50">
        <v>1</v>
      </c>
      <c r="H156" s="90">
        <f t="shared" si="19"/>
        <v>0.6220156106519743</v>
      </c>
      <c r="I156" s="90">
        <f t="shared" si="15"/>
        <v>0.6220156106519743</v>
      </c>
      <c r="J156" s="91">
        <f t="shared" si="16"/>
        <v>514.5</v>
      </c>
      <c r="K156" s="91">
        <f t="shared" si="17"/>
        <v>532.3831611570248</v>
      </c>
      <c r="L156" s="86">
        <f t="shared" si="18"/>
        <v>1046.8831611570249</v>
      </c>
      <c r="N156" s="110"/>
      <c r="O156" s="110"/>
      <c r="P156" s="110"/>
    </row>
    <row r="157" spans="4:16" x14ac:dyDescent="0.25">
      <c r="D157" s="49" t="s">
        <v>179</v>
      </c>
      <c r="E157" s="49" t="s">
        <v>202</v>
      </c>
      <c r="F157" s="89">
        <v>33832</v>
      </c>
      <c r="G157" s="50">
        <v>1</v>
      </c>
      <c r="H157" s="90">
        <f t="shared" si="19"/>
        <v>0.77667584940312218</v>
      </c>
      <c r="I157" s="90">
        <f t="shared" si="15"/>
        <v>0.77667584940312218</v>
      </c>
      <c r="J157" s="91">
        <f t="shared" si="16"/>
        <v>514.5</v>
      </c>
      <c r="K157" s="91">
        <f t="shared" si="17"/>
        <v>664.75685950413231</v>
      </c>
      <c r="L157" s="86">
        <f t="shared" si="18"/>
        <v>1179.2568595041323</v>
      </c>
      <c r="N157" s="110"/>
      <c r="O157" s="110"/>
      <c r="P157" s="110"/>
    </row>
    <row r="158" spans="4:16" x14ac:dyDescent="0.25">
      <c r="D158" s="49" t="s">
        <v>180</v>
      </c>
      <c r="E158" s="49" t="s">
        <v>202</v>
      </c>
      <c r="F158" s="89">
        <v>28812</v>
      </c>
      <c r="G158" s="50">
        <v>1</v>
      </c>
      <c r="H158" s="90">
        <f t="shared" si="19"/>
        <v>0.66143250688705235</v>
      </c>
      <c r="I158" s="90">
        <f t="shared" si="15"/>
        <v>0.66143250688705235</v>
      </c>
      <c r="J158" s="91">
        <f t="shared" si="16"/>
        <v>514.5</v>
      </c>
      <c r="K158" s="91">
        <f t="shared" si="17"/>
        <v>566.12008264462804</v>
      </c>
      <c r="L158" s="86">
        <f t="shared" si="18"/>
        <v>1080.6200826446279</v>
      </c>
      <c r="N158" s="110"/>
      <c r="O158" s="110"/>
      <c r="P158" s="110"/>
    </row>
    <row r="159" spans="4:16" x14ac:dyDescent="0.25">
      <c r="D159" s="49" t="s">
        <v>181</v>
      </c>
      <c r="E159" s="49" t="s">
        <v>202</v>
      </c>
      <c r="F159" s="89">
        <v>28248</v>
      </c>
      <c r="G159" s="50">
        <v>1</v>
      </c>
      <c r="H159" s="90">
        <f t="shared" si="19"/>
        <v>0.64848484848484844</v>
      </c>
      <c r="I159" s="90">
        <f t="shared" si="15"/>
        <v>0.64848484848484844</v>
      </c>
      <c r="J159" s="91">
        <f t="shared" si="16"/>
        <v>514.5</v>
      </c>
      <c r="K159" s="91">
        <f t="shared" si="17"/>
        <v>555.03818181818178</v>
      </c>
      <c r="L159" s="86">
        <f t="shared" si="18"/>
        <v>1069.5381818181818</v>
      </c>
      <c r="N159" s="110"/>
      <c r="O159" s="110"/>
      <c r="P159" s="110"/>
    </row>
    <row r="160" spans="4:16" x14ac:dyDescent="0.25">
      <c r="D160" s="49" t="s">
        <v>182</v>
      </c>
      <c r="E160" s="49" t="s">
        <v>202</v>
      </c>
      <c r="F160" s="89">
        <v>27151</v>
      </c>
      <c r="G160" s="50">
        <v>1</v>
      </c>
      <c r="H160" s="90">
        <f t="shared" si="19"/>
        <v>0.62330119375573922</v>
      </c>
      <c r="I160" s="90">
        <f t="shared" si="15"/>
        <v>0.62330119375573922</v>
      </c>
      <c r="J160" s="91">
        <f t="shared" si="16"/>
        <v>514.5</v>
      </c>
      <c r="K160" s="91">
        <f t="shared" si="17"/>
        <v>533.4834917355372</v>
      </c>
      <c r="L160" s="86">
        <f t="shared" si="18"/>
        <v>1047.9834917355372</v>
      </c>
      <c r="N160" s="110"/>
      <c r="O160" s="110"/>
      <c r="P160" s="110"/>
    </row>
    <row r="161" spans="4:16" x14ac:dyDescent="0.25">
      <c r="D161" s="49" t="s">
        <v>183</v>
      </c>
      <c r="E161" s="49" t="s">
        <v>202</v>
      </c>
      <c r="F161" s="89">
        <v>29214</v>
      </c>
      <c r="G161" s="50">
        <v>1</v>
      </c>
      <c r="H161" s="90">
        <f t="shared" si="19"/>
        <v>0.67066115702479334</v>
      </c>
      <c r="I161" s="90">
        <f t="shared" si="15"/>
        <v>0.67066115702479334</v>
      </c>
      <c r="J161" s="91">
        <f t="shared" si="16"/>
        <v>514.5</v>
      </c>
      <c r="K161" s="91">
        <f t="shared" si="17"/>
        <v>574.01888429752057</v>
      </c>
      <c r="L161" s="86">
        <f t="shared" si="18"/>
        <v>1088.5188842975206</v>
      </c>
      <c r="N161" s="110"/>
      <c r="O161" s="110"/>
      <c r="P161" s="110"/>
    </row>
    <row r="162" spans="4:16" x14ac:dyDescent="0.25">
      <c r="D162" s="49" t="s">
        <v>184</v>
      </c>
      <c r="E162" s="49" t="s">
        <v>202</v>
      </c>
      <c r="F162" s="89">
        <v>32072</v>
      </c>
      <c r="G162" s="50">
        <v>1</v>
      </c>
      <c r="H162" s="90">
        <f t="shared" si="19"/>
        <v>0.73627180899908173</v>
      </c>
      <c r="I162" s="90">
        <f t="shared" si="15"/>
        <v>0.73627180899908173</v>
      </c>
      <c r="J162" s="91">
        <f t="shared" si="16"/>
        <v>514.5</v>
      </c>
      <c r="K162" s="91">
        <f t="shared" si="17"/>
        <v>630.17504132231409</v>
      </c>
      <c r="L162" s="86">
        <f t="shared" si="18"/>
        <v>1144.675041322314</v>
      </c>
      <c r="N162" s="110"/>
      <c r="O162" s="110"/>
      <c r="P162" s="110"/>
    </row>
    <row r="163" spans="4:16" x14ac:dyDescent="0.25">
      <c r="D163" s="49" t="s">
        <v>185</v>
      </c>
      <c r="E163" s="49" t="s">
        <v>202</v>
      </c>
      <c r="F163" s="89">
        <v>30673</v>
      </c>
      <c r="G163" s="50">
        <v>1</v>
      </c>
      <c r="H163" s="90">
        <f t="shared" si="19"/>
        <v>0.70415518824609735</v>
      </c>
      <c r="I163" s="90">
        <f t="shared" si="15"/>
        <v>0.70415518824609735</v>
      </c>
      <c r="J163" s="91">
        <f t="shared" si="16"/>
        <v>514.5</v>
      </c>
      <c r="K163" s="91">
        <f t="shared" si="17"/>
        <v>602.68642561983472</v>
      </c>
      <c r="L163" s="86">
        <f t="shared" si="18"/>
        <v>1117.1864256198346</v>
      </c>
      <c r="N163" s="110"/>
      <c r="O163" s="110"/>
      <c r="P163" s="110"/>
    </row>
    <row r="164" spans="4:16" x14ac:dyDescent="0.25">
      <c r="D164" s="49" t="s">
        <v>186</v>
      </c>
      <c r="E164" s="49" t="s">
        <v>202</v>
      </c>
      <c r="F164" s="89">
        <v>31418</v>
      </c>
      <c r="G164" s="50">
        <v>1</v>
      </c>
      <c r="H164" s="90">
        <f t="shared" si="19"/>
        <v>0.72125803489439855</v>
      </c>
      <c r="I164" s="90">
        <f t="shared" si="15"/>
        <v>0.72125803489439855</v>
      </c>
      <c r="J164" s="91">
        <f t="shared" si="16"/>
        <v>514.5</v>
      </c>
      <c r="K164" s="91">
        <f t="shared" si="17"/>
        <v>617.32475206611571</v>
      </c>
      <c r="L164" s="86">
        <f t="shared" si="18"/>
        <v>1131.8247520661157</v>
      </c>
      <c r="N164" s="110"/>
      <c r="O164" s="110"/>
      <c r="P164" s="110"/>
    </row>
    <row r="165" spans="4:16" x14ac:dyDescent="0.25">
      <c r="D165" s="49" t="s">
        <v>187</v>
      </c>
      <c r="E165" s="49" t="s">
        <v>202</v>
      </c>
      <c r="F165" s="89">
        <v>29413</v>
      </c>
      <c r="G165" s="50">
        <v>1</v>
      </c>
      <c r="H165" s="90">
        <f t="shared" si="19"/>
        <v>0.67522956841138659</v>
      </c>
      <c r="I165" s="90">
        <f t="shared" si="15"/>
        <v>0.67522956841138659</v>
      </c>
      <c r="J165" s="91">
        <f t="shared" si="16"/>
        <v>514.5</v>
      </c>
      <c r="K165" s="91">
        <f t="shared" si="17"/>
        <v>577.92898760330581</v>
      </c>
      <c r="L165" s="86">
        <f t="shared" si="18"/>
        <v>1092.4289876033058</v>
      </c>
      <c r="N165" s="110"/>
      <c r="O165" s="110"/>
      <c r="P165" s="110"/>
    </row>
    <row r="166" spans="4:16" x14ac:dyDescent="0.25">
      <c r="D166" s="49" t="s">
        <v>188</v>
      </c>
      <c r="E166" s="49" t="s">
        <v>202</v>
      </c>
      <c r="F166" s="89">
        <v>28772</v>
      </c>
      <c r="G166" s="50">
        <v>1</v>
      </c>
      <c r="H166" s="90">
        <f t="shared" si="19"/>
        <v>0.66051423324150593</v>
      </c>
      <c r="I166" s="90">
        <f t="shared" si="15"/>
        <v>0.66051423324150593</v>
      </c>
      <c r="J166" s="91">
        <f t="shared" si="16"/>
        <v>514.5</v>
      </c>
      <c r="K166" s="91">
        <f t="shared" si="17"/>
        <v>565.33413223140496</v>
      </c>
      <c r="L166" s="86">
        <f t="shared" si="18"/>
        <v>1079.834132231405</v>
      </c>
      <c r="N166" s="110"/>
      <c r="O166" s="110"/>
      <c r="P166" s="110"/>
    </row>
    <row r="167" spans="4:16" x14ac:dyDescent="0.25">
      <c r="D167" s="49" t="s">
        <v>189</v>
      </c>
      <c r="E167" s="49" t="s">
        <v>202</v>
      </c>
      <c r="F167" s="89">
        <v>28131</v>
      </c>
      <c r="G167" s="50">
        <v>1</v>
      </c>
      <c r="H167" s="90">
        <f t="shared" si="19"/>
        <v>0.64579889807162538</v>
      </c>
      <c r="I167" s="90">
        <f t="shared" si="15"/>
        <v>0.64579889807162538</v>
      </c>
      <c r="J167" s="91">
        <f t="shared" si="16"/>
        <v>514.5</v>
      </c>
      <c r="K167" s="91">
        <f t="shared" si="17"/>
        <v>552.73927685950412</v>
      </c>
      <c r="L167" s="86">
        <f t="shared" si="18"/>
        <v>1067.2392768595041</v>
      </c>
      <c r="N167" s="110"/>
      <c r="O167" s="110"/>
      <c r="P167" s="110"/>
    </row>
    <row r="168" spans="4:16" x14ac:dyDescent="0.25">
      <c r="D168" s="49" t="s">
        <v>190</v>
      </c>
      <c r="E168" s="49" t="s">
        <v>202</v>
      </c>
      <c r="F168" s="89">
        <v>27932</v>
      </c>
      <c r="G168" s="50">
        <v>1</v>
      </c>
      <c r="H168" s="90">
        <f t="shared" si="19"/>
        <v>0.64123048668503213</v>
      </c>
      <c r="I168" s="90">
        <f t="shared" si="15"/>
        <v>0.64123048668503213</v>
      </c>
      <c r="J168" s="91">
        <f t="shared" si="16"/>
        <v>514.5</v>
      </c>
      <c r="K168" s="91">
        <f t="shared" si="17"/>
        <v>548.82917355371899</v>
      </c>
      <c r="L168" s="86">
        <f t="shared" si="18"/>
        <v>1063.3291735537191</v>
      </c>
      <c r="N168" s="110"/>
      <c r="O168" s="110"/>
      <c r="P168" s="110"/>
    </row>
    <row r="169" spans="4:16" x14ac:dyDescent="0.25">
      <c r="D169" s="49" t="s">
        <v>191</v>
      </c>
      <c r="E169" s="49" t="s">
        <v>202</v>
      </c>
      <c r="F169" s="89">
        <v>32909</v>
      </c>
      <c r="G169" s="50">
        <v>1</v>
      </c>
      <c r="H169" s="90">
        <f t="shared" si="19"/>
        <v>0.75548668503213956</v>
      </c>
      <c r="I169" s="90">
        <f t="shared" si="15"/>
        <v>0.75548668503213956</v>
      </c>
      <c r="J169" s="91">
        <f t="shared" si="16"/>
        <v>514.5</v>
      </c>
      <c r="K169" s="91">
        <f t="shared" si="17"/>
        <v>646.62105371900827</v>
      </c>
      <c r="L169" s="86">
        <f t="shared" si="18"/>
        <v>1161.1210537190082</v>
      </c>
      <c r="N169" s="110"/>
      <c r="O169" s="110"/>
      <c r="P169" s="110"/>
    </row>
    <row r="170" spans="4:16" x14ac:dyDescent="0.25">
      <c r="D170" s="49" t="s">
        <v>192</v>
      </c>
      <c r="E170" s="49" t="s">
        <v>202</v>
      </c>
      <c r="F170" s="89">
        <v>30358</v>
      </c>
      <c r="G170" s="50">
        <v>1</v>
      </c>
      <c r="H170" s="90">
        <f t="shared" si="19"/>
        <v>0.69692378328741966</v>
      </c>
      <c r="I170" s="90">
        <f t="shared" si="15"/>
        <v>0.69692378328741966</v>
      </c>
      <c r="J170" s="91">
        <f t="shared" si="16"/>
        <v>514.5</v>
      </c>
      <c r="K170" s="91">
        <f t="shared" si="17"/>
        <v>596.49706611570252</v>
      </c>
      <c r="L170" s="86">
        <f t="shared" si="18"/>
        <v>1110.9970661157026</v>
      </c>
      <c r="N170" s="110"/>
      <c r="O170" s="110"/>
      <c r="P170" s="110"/>
    </row>
    <row r="171" spans="4:16" x14ac:dyDescent="0.25">
      <c r="D171" s="49" t="s">
        <v>193</v>
      </c>
      <c r="E171" s="49" t="s">
        <v>202</v>
      </c>
      <c r="F171" s="89">
        <v>26648</v>
      </c>
      <c r="G171" s="50">
        <v>1</v>
      </c>
      <c r="H171" s="90">
        <f t="shared" ref="H171:H176" si="20">SUM(F171/43560)</f>
        <v>0.61175390266299357</v>
      </c>
      <c r="I171" s="90">
        <f t="shared" si="15"/>
        <v>0.61175390266299357</v>
      </c>
      <c r="J171" s="91">
        <f t="shared" si="16"/>
        <v>514.5</v>
      </c>
      <c r="K171" s="91">
        <f t="shared" si="17"/>
        <v>523.60016528925621</v>
      </c>
      <c r="L171" s="86">
        <f t="shared" si="18"/>
        <v>1038.1001652892562</v>
      </c>
      <c r="N171" s="110"/>
      <c r="O171" s="110"/>
      <c r="P171" s="110"/>
    </row>
    <row r="172" spans="4:16" x14ac:dyDescent="0.25">
      <c r="D172" s="49" t="s">
        <v>194</v>
      </c>
      <c r="E172" s="49" t="s">
        <v>202</v>
      </c>
      <c r="F172" s="89">
        <v>27221</v>
      </c>
      <c r="G172" s="50">
        <v>1</v>
      </c>
      <c r="H172" s="90">
        <f t="shared" si="20"/>
        <v>0.6249081726354454</v>
      </c>
      <c r="I172" s="90">
        <f t="shared" si="15"/>
        <v>0.6249081726354454</v>
      </c>
      <c r="J172" s="91">
        <f t="shared" si="16"/>
        <v>514.5</v>
      </c>
      <c r="K172" s="91">
        <f t="shared" si="17"/>
        <v>534.85890495867773</v>
      </c>
      <c r="L172" s="86">
        <f t="shared" si="18"/>
        <v>1049.3589049586776</v>
      </c>
      <c r="N172" s="110"/>
      <c r="O172" s="110"/>
      <c r="P172" s="110"/>
    </row>
    <row r="173" spans="4:16" x14ac:dyDescent="0.25">
      <c r="D173" s="49" t="s">
        <v>195</v>
      </c>
      <c r="E173" s="49" t="s">
        <v>202</v>
      </c>
      <c r="F173" s="89">
        <v>27719</v>
      </c>
      <c r="G173" s="50">
        <v>1</v>
      </c>
      <c r="H173" s="90">
        <f t="shared" si="20"/>
        <v>0.63634067952249773</v>
      </c>
      <c r="I173" s="90">
        <f t="shared" si="15"/>
        <v>0.63634067952249773</v>
      </c>
      <c r="J173" s="91">
        <f t="shared" si="16"/>
        <v>514.5</v>
      </c>
      <c r="K173" s="91">
        <f t="shared" si="17"/>
        <v>544.64398760330585</v>
      </c>
      <c r="L173" s="86">
        <f t="shared" si="18"/>
        <v>1059.143987603306</v>
      </c>
      <c r="N173" s="110"/>
      <c r="O173" s="110"/>
      <c r="P173" s="110"/>
    </row>
    <row r="174" spans="4:16" x14ac:dyDescent="0.25">
      <c r="D174" s="49" t="s">
        <v>196</v>
      </c>
      <c r="E174" s="49" t="s">
        <v>202</v>
      </c>
      <c r="F174" s="89">
        <v>28590</v>
      </c>
      <c r="G174" s="50">
        <v>1</v>
      </c>
      <c r="H174" s="90">
        <f t="shared" si="20"/>
        <v>0.65633608815427003</v>
      </c>
      <c r="I174" s="90">
        <f t="shared" si="15"/>
        <v>0.65633608815427003</v>
      </c>
      <c r="J174" s="91">
        <f t="shared" si="16"/>
        <v>514.5</v>
      </c>
      <c r="K174" s="91">
        <f t="shared" si="17"/>
        <v>561.75805785123976</v>
      </c>
      <c r="L174" s="86">
        <f t="shared" si="18"/>
        <v>1076.2580578512398</v>
      </c>
      <c r="N174" s="110"/>
      <c r="O174" s="110"/>
      <c r="P174" s="110"/>
    </row>
    <row r="175" spans="4:16" x14ac:dyDescent="0.25">
      <c r="D175" s="49" t="s">
        <v>197</v>
      </c>
      <c r="E175" s="49" t="s">
        <v>202</v>
      </c>
      <c r="F175" s="89">
        <v>28460</v>
      </c>
      <c r="G175" s="50">
        <v>1</v>
      </c>
      <c r="H175" s="90">
        <f t="shared" si="20"/>
        <v>0.65335169880624422</v>
      </c>
      <c r="I175" s="90">
        <f t="shared" si="15"/>
        <v>0.65335169880624422</v>
      </c>
      <c r="J175" s="91">
        <f t="shared" si="16"/>
        <v>514.5</v>
      </c>
      <c r="K175" s="91">
        <f t="shared" si="17"/>
        <v>559.20371900826444</v>
      </c>
      <c r="L175" s="86">
        <f t="shared" si="18"/>
        <v>1073.7037190082644</v>
      </c>
      <c r="N175" s="110"/>
      <c r="O175" s="110"/>
      <c r="P175" s="110"/>
    </row>
    <row r="176" spans="4:16" x14ac:dyDescent="0.25">
      <c r="D176" s="49" t="s">
        <v>198</v>
      </c>
      <c r="E176" s="49" t="s">
        <v>202</v>
      </c>
      <c r="F176" s="89">
        <v>31596</v>
      </c>
      <c r="G176" s="50">
        <v>1</v>
      </c>
      <c r="H176" s="90">
        <f t="shared" si="20"/>
        <v>0.72534435261707986</v>
      </c>
      <c r="I176" s="90">
        <f t="shared" si="15"/>
        <v>0.72534435261707986</v>
      </c>
      <c r="J176" s="91">
        <f t="shared" si="16"/>
        <v>514.5</v>
      </c>
      <c r="K176" s="91">
        <f t="shared" si="17"/>
        <v>620.82223140495864</v>
      </c>
      <c r="L176" s="86">
        <f t="shared" si="18"/>
        <v>1135.3222314049585</v>
      </c>
      <c r="N176" s="110"/>
      <c r="O176" s="110"/>
      <c r="P176" s="110"/>
    </row>
    <row r="177" spans="4:16" x14ac:dyDescent="0.25">
      <c r="D177" s="49" t="s">
        <v>203</v>
      </c>
      <c r="E177" s="92" t="s">
        <v>204</v>
      </c>
      <c r="F177" s="50"/>
      <c r="G177" s="50">
        <v>1</v>
      </c>
      <c r="H177" s="90">
        <v>5.09</v>
      </c>
      <c r="I177" s="90">
        <v>5.09</v>
      </c>
      <c r="J177" s="91">
        <f t="shared" si="16"/>
        <v>514.5</v>
      </c>
      <c r="K177" s="91">
        <f t="shared" si="17"/>
        <v>4356.5309999999999</v>
      </c>
      <c r="L177" s="86">
        <f t="shared" si="18"/>
        <v>4871.0309999999999</v>
      </c>
      <c r="N177" s="110"/>
      <c r="O177" s="110"/>
      <c r="P177" s="110"/>
    </row>
    <row r="178" spans="4:16" x14ac:dyDescent="0.25">
      <c r="D178" s="49" t="s">
        <v>205</v>
      </c>
      <c r="E178" s="92" t="s">
        <v>204</v>
      </c>
      <c r="F178" s="50"/>
      <c r="G178" s="50">
        <v>1</v>
      </c>
      <c r="H178" s="90">
        <v>5.07</v>
      </c>
      <c r="I178" s="90">
        <v>5.07</v>
      </c>
      <c r="J178" s="91">
        <f t="shared" si="16"/>
        <v>514.5</v>
      </c>
      <c r="K178" s="91">
        <f t="shared" si="17"/>
        <v>4339.4130000000005</v>
      </c>
      <c r="L178" s="86">
        <f t="shared" si="18"/>
        <v>4853.9130000000005</v>
      </c>
      <c r="N178" s="110"/>
      <c r="O178" s="110"/>
      <c r="P178" s="110"/>
    </row>
    <row r="179" spans="4:16" x14ac:dyDescent="0.25">
      <c r="D179" s="49" t="s">
        <v>206</v>
      </c>
      <c r="E179" s="92" t="s">
        <v>204</v>
      </c>
      <c r="F179" s="50"/>
      <c r="G179" s="50">
        <v>1</v>
      </c>
      <c r="H179" s="90">
        <v>5.01</v>
      </c>
      <c r="I179" s="90">
        <v>5.01</v>
      </c>
      <c r="J179" s="91">
        <f t="shared" si="16"/>
        <v>514.5</v>
      </c>
      <c r="K179" s="91">
        <f t="shared" si="17"/>
        <v>4288.0589999999993</v>
      </c>
      <c r="L179" s="86">
        <f t="shared" si="18"/>
        <v>4802.5589999999993</v>
      </c>
      <c r="N179" s="110"/>
      <c r="O179" s="110"/>
      <c r="P179" s="110"/>
    </row>
    <row r="180" spans="4:16" x14ac:dyDescent="0.25">
      <c r="D180" s="49" t="s">
        <v>207</v>
      </c>
      <c r="E180" s="92" t="s">
        <v>204</v>
      </c>
      <c r="F180" s="50"/>
      <c r="G180" s="50">
        <v>1</v>
      </c>
      <c r="H180" s="90">
        <v>4.83</v>
      </c>
      <c r="I180" s="90">
        <v>4.83</v>
      </c>
      <c r="J180" s="91">
        <f t="shared" si="16"/>
        <v>514.5</v>
      </c>
      <c r="K180" s="91">
        <f t="shared" si="17"/>
        <v>4133.9970000000003</v>
      </c>
      <c r="L180" s="86">
        <f t="shared" si="18"/>
        <v>4648.4970000000003</v>
      </c>
      <c r="N180" s="110"/>
      <c r="O180" s="110"/>
      <c r="P180" s="110"/>
    </row>
    <row r="181" spans="4:16" x14ac:dyDescent="0.25">
      <c r="D181" s="49" t="s">
        <v>208</v>
      </c>
      <c r="E181" s="92" t="s">
        <v>204</v>
      </c>
      <c r="F181" s="50"/>
      <c r="G181" s="50">
        <v>1</v>
      </c>
      <c r="H181" s="90">
        <v>4.51</v>
      </c>
      <c r="I181" s="90">
        <v>4.51</v>
      </c>
      <c r="J181" s="91">
        <f t="shared" si="16"/>
        <v>514.5</v>
      </c>
      <c r="K181" s="91">
        <f t="shared" si="17"/>
        <v>3860.1089999999999</v>
      </c>
      <c r="L181" s="86">
        <f t="shared" si="18"/>
        <v>4374.6090000000004</v>
      </c>
      <c r="N181" s="110"/>
      <c r="O181" s="110"/>
      <c r="P181" s="110"/>
    </row>
    <row r="182" spans="4:16" x14ac:dyDescent="0.25">
      <c r="D182" s="49" t="s">
        <v>209</v>
      </c>
      <c r="E182" s="92" t="s">
        <v>204</v>
      </c>
      <c r="F182" s="50"/>
      <c r="G182" s="50">
        <v>1</v>
      </c>
      <c r="H182" s="90">
        <v>5.13</v>
      </c>
      <c r="I182" s="90">
        <v>5.13</v>
      </c>
      <c r="J182" s="91">
        <f t="shared" si="16"/>
        <v>514.5</v>
      </c>
      <c r="K182" s="91">
        <f t="shared" si="17"/>
        <v>4390.7669999999998</v>
      </c>
      <c r="L182" s="86">
        <f t="shared" si="18"/>
        <v>4905.2669999999998</v>
      </c>
      <c r="N182" s="110"/>
      <c r="O182" s="110"/>
      <c r="P182" s="110"/>
    </row>
    <row r="183" spans="4:16" x14ac:dyDescent="0.25">
      <c r="D183" s="49" t="s">
        <v>210</v>
      </c>
      <c r="E183" s="92" t="s">
        <v>204</v>
      </c>
      <c r="F183" s="50"/>
      <c r="G183" s="50">
        <v>1</v>
      </c>
      <c r="H183" s="90">
        <v>5.36</v>
      </c>
      <c r="I183" s="90">
        <v>5.36</v>
      </c>
      <c r="J183" s="91">
        <f t="shared" si="16"/>
        <v>514.5</v>
      </c>
      <c r="K183" s="91">
        <f t="shared" si="17"/>
        <v>4587.6239999999998</v>
      </c>
      <c r="L183" s="86">
        <f t="shared" si="18"/>
        <v>5102.1239999999998</v>
      </c>
      <c r="N183" s="110"/>
      <c r="O183" s="110"/>
      <c r="P183" s="110"/>
    </row>
    <row r="184" spans="4:16" x14ac:dyDescent="0.25">
      <c r="D184" s="49" t="s">
        <v>211</v>
      </c>
      <c r="E184" s="92" t="s">
        <v>204</v>
      </c>
      <c r="F184" s="50"/>
      <c r="G184" s="50">
        <v>1</v>
      </c>
      <c r="H184" s="90">
        <v>5</v>
      </c>
      <c r="I184" s="90">
        <v>5</v>
      </c>
      <c r="J184" s="91">
        <f t="shared" si="16"/>
        <v>514.5</v>
      </c>
      <c r="K184" s="91">
        <f t="shared" si="17"/>
        <v>4279.5</v>
      </c>
      <c r="L184" s="86">
        <f t="shared" si="18"/>
        <v>4794</v>
      </c>
      <c r="N184" s="110"/>
      <c r="O184" s="110"/>
      <c r="P184" s="110"/>
    </row>
    <row r="185" spans="4:16" x14ac:dyDescent="0.25">
      <c r="D185" s="49" t="s">
        <v>212</v>
      </c>
      <c r="E185" s="92" t="s">
        <v>204</v>
      </c>
      <c r="F185" s="50"/>
      <c r="G185" s="50">
        <v>1</v>
      </c>
      <c r="H185" s="90">
        <v>2.5</v>
      </c>
      <c r="I185" s="90">
        <v>2.5</v>
      </c>
      <c r="J185" s="91">
        <f t="shared" si="16"/>
        <v>514.5</v>
      </c>
      <c r="K185" s="91">
        <f t="shared" si="17"/>
        <v>2139.75</v>
      </c>
      <c r="L185" s="86">
        <f t="shared" si="18"/>
        <v>2654.25</v>
      </c>
      <c r="N185" s="110"/>
      <c r="O185" s="110"/>
      <c r="P185" s="110"/>
    </row>
    <row r="186" spans="4:16" x14ac:dyDescent="0.25">
      <c r="D186" s="49" t="s">
        <v>213</v>
      </c>
      <c r="E186" s="92" t="s">
        <v>204</v>
      </c>
      <c r="F186" s="50"/>
      <c r="G186" s="50">
        <v>1</v>
      </c>
      <c r="H186" s="90">
        <v>1</v>
      </c>
      <c r="I186" s="90">
        <v>1</v>
      </c>
      <c r="J186" s="91">
        <f t="shared" si="16"/>
        <v>514.5</v>
      </c>
      <c r="K186" s="91">
        <f t="shared" si="17"/>
        <v>855.9</v>
      </c>
      <c r="L186" s="86">
        <f t="shared" si="18"/>
        <v>1370.4</v>
      </c>
      <c r="N186" s="110"/>
      <c r="O186" s="110"/>
      <c r="P186" s="110"/>
    </row>
    <row r="187" spans="4:16" x14ac:dyDescent="0.25">
      <c r="D187" s="49" t="s">
        <v>214</v>
      </c>
      <c r="E187" s="92" t="s">
        <v>204</v>
      </c>
      <c r="F187" s="50"/>
      <c r="G187" s="50">
        <v>1</v>
      </c>
      <c r="H187" s="90">
        <v>0.69</v>
      </c>
      <c r="I187" s="90">
        <v>0.69</v>
      </c>
      <c r="J187" s="91">
        <f t="shared" si="16"/>
        <v>514.5</v>
      </c>
      <c r="K187" s="91">
        <f t="shared" si="17"/>
        <v>590.57099999999991</v>
      </c>
      <c r="L187" s="86">
        <f t="shared" si="18"/>
        <v>1105.0709999999999</v>
      </c>
      <c r="N187" s="110"/>
      <c r="O187" s="110"/>
      <c r="P187" s="110"/>
    </row>
    <row r="188" spans="4:16" x14ac:dyDescent="0.25">
      <c r="D188" s="49" t="s">
        <v>215</v>
      </c>
      <c r="E188" s="92" t="s">
        <v>204</v>
      </c>
      <c r="F188" s="50"/>
      <c r="G188" s="50">
        <v>1</v>
      </c>
      <c r="H188" s="90">
        <v>2</v>
      </c>
      <c r="I188" s="90">
        <v>2</v>
      </c>
      <c r="J188" s="91">
        <f t="shared" si="16"/>
        <v>514.5</v>
      </c>
      <c r="K188" s="91">
        <f t="shared" si="17"/>
        <v>1711.8</v>
      </c>
      <c r="L188" s="86">
        <f t="shared" si="18"/>
        <v>2226.3000000000002</v>
      </c>
      <c r="N188" s="110"/>
      <c r="O188" s="110"/>
      <c r="P188" s="110"/>
    </row>
    <row r="189" spans="4:16" x14ac:dyDescent="0.25">
      <c r="D189" s="49" t="s">
        <v>216</v>
      </c>
      <c r="E189" s="49" t="s">
        <v>217</v>
      </c>
      <c r="F189" s="50"/>
      <c r="G189" s="50">
        <v>1</v>
      </c>
      <c r="H189" s="90">
        <f t="shared" ref="H189:H212" si="21">IF(G189=1,SUM(I189),0)</f>
        <v>3.14</v>
      </c>
      <c r="I189" s="90">
        <v>3.14</v>
      </c>
      <c r="J189" s="91">
        <f t="shared" si="16"/>
        <v>514.5</v>
      </c>
      <c r="K189" s="91">
        <f t="shared" si="17"/>
        <v>2687.5259999999998</v>
      </c>
      <c r="L189" s="86">
        <f t="shared" si="18"/>
        <v>3202.0259999999998</v>
      </c>
      <c r="N189" s="110"/>
      <c r="O189" s="110"/>
      <c r="P189" s="110"/>
    </row>
    <row r="190" spans="4:16" x14ac:dyDescent="0.25">
      <c r="D190" s="49" t="s">
        <v>218</v>
      </c>
      <c r="E190" s="49" t="s">
        <v>217</v>
      </c>
      <c r="F190" s="50"/>
      <c r="G190" s="50">
        <v>1</v>
      </c>
      <c r="H190" s="90">
        <f t="shared" si="21"/>
        <v>2.86</v>
      </c>
      <c r="I190" s="90">
        <v>2.86</v>
      </c>
      <c r="J190" s="91">
        <f t="shared" si="16"/>
        <v>514.5</v>
      </c>
      <c r="K190" s="91">
        <f t="shared" si="17"/>
        <v>2447.8739999999998</v>
      </c>
      <c r="L190" s="86">
        <f t="shared" si="18"/>
        <v>2962.3739999999998</v>
      </c>
      <c r="N190" s="110"/>
      <c r="O190" s="110"/>
      <c r="P190" s="110"/>
    </row>
    <row r="191" spans="4:16" x14ac:dyDescent="0.25">
      <c r="D191" s="49" t="s">
        <v>151</v>
      </c>
      <c r="E191" s="49" t="s">
        <v>217</v>
      </c>
      <c r="F191" s="50"/>
      <c r="G191" s="50">
        <v>1</v>
      </c>
      <c r="H191" s="90">
        <f t="shared" si="21"/>
        <v>2.5</v>
      </c>
      <c r="I191" s="90">
        <v>2.5</v>
      </c>
      <c r="J191" s="91">
        <f t="shared" si="16"/>
        <v>514.5</v>
      </c>
      <c r="K191" s="91">
        <f t="shared" si="17"/>
        <v>2139.75</v>
      </c>
      <c r="L191" s="86">
        <f t="shared" si="18"/>
        <v>2654.25</v>
      </c>
      <c r="N191" s="110"/>
      <c r="O191" s="110"/>
      <c r="P191" s="110"/>
    </row>
    <row r="192" spans="4:16" x14ac:dyDescent="0.25">
      <c r="D192" s="49" t="s">
        <v>152</v>
      </c>
      <c r="E192" s="49" t="s">
        <v>217</v>
      </c>
      <c r="F192" s="50"/>
      <c r="G192" s="50">
        <v>1</v>
      </c>
      <c r="H192" s="90">
        <f t="shared" si="21"/>
        <v>2.5</v>
      </c>
      <c r="I192" s="90">
        <v>2.5</v>
      </c>
      <c r="J192" s="91">
        <f t="shared" si="16"/>
        <v>514.5</v>
      </c>
      <c r="K192" s="91">
        <f t="shared" si="17"/>
        <v>2139.75</v>
      </c>
      <c r="L192" s="86">
        <f t="shared" si="18"/>
        <v>2654.25</v>
      </c>
      <c r="N192" s="110"/>
      <c r="O192" s="110"/>
      <c r="P192" s="110"/>
    </row>
    <row r="193" spans="4:16" x14ac:dyDescent="0.25">
      <c r="D193" s="49" t="s">
        <v>153</v>
      </c>
      <c r="E193" s="49" t="s">
        <v>217</v>
      </c>
      <c r="F193" s="50"/>
      <c r="G193" s="50">
        <v>1</v>
      </c>
      <c r="H193" s="90">
        <f t="shared" si="21"/>
        <v>2.5</v>
      </c>
      <c r="I193" s="90">
        <v>2.5</v>
      </c>
      <c r="J193" s="91">
        <f t="shared" si="16"/>
        <v>514.5</v>
      </c>
      <c r="K193" s="91">
        <f t="shared" si="17"/>
        <v>2139.75</v>
      </c>
      <c r="L193" s="86">
        <f t="shared" si="18"/>
        <v>2654.25</v>
      </c>
      <c r="N193" s="110"/>
      <c r="O193" s="110"/>
      <c r="P193" s="110"/>
    </row>
    <row r="194" spans="4:16" x14ac:dyDescent="0.25">
      <c r="D194" s="49" t="s">
        <v>154</v>
      </c>
      <c r="E194" s="49" t="s">
        <v>217</v>
      </c>
      <c r="G194" s="50">
        <v>1</v>
      </c>
      <c r="H194" s="90">
        <f t="shared" si="21"/>
        <v>2.5099999999999998</v>
      </c>
      <c r="I194" s="90">
        <v>2.5099999999999998</v>
      </c>
      <c r="J194" s="91">
        <f t="shared" si="16"/>
        <v>514.5</v>
      </c>
      <c r="K194" s="91">
        <f t="shared" si="17"/>
        <v>2148.3089999999997</v>
      </c>
      <c r="L194" s="86">
        <f t="shared" si="18"/>
        <v>2662.8089999999997</v>
      </c>
      <c r="N194" s="110"/>
      <c r="O194" s="110"/>
      <c r="P194" s="110"/>
    </row>
    <row r="195" spans="4:16" x14ac:dyDescent="0.25">
      <c r="D195" s="49" t="s">
        <v>155</v>
      </c>
      <c r="E195" s="49" t="s">
        <v>217</v>
      </c>
      <c r="G195" s="50">
        <v>1</v>
      </c>
      <c r="H195" s="90">
        <f t="shared" si="21"/>
        <v>2.5099999999999998</v>
      </c>
      <c r="I195" s="90">
        <v>2.5099999999999998</v>
      </c>
      <c r="J195" s="91">
        <f t="shared" si="16"/>
        <v>514.5</v>
      </c>
      <c r="K195" s="91">
        <f t="shared" si="17"/>
        <v>2148.3089999999997</v>
      </c>
      <c r="L195" s="86">
        <f t="shared" si="18"/>
        <v>2662.8089999999997</v>
      </c>
      <c r="N195" s="110"/>
      <c r="O195" s="110"/>
      <c r="P195" s="110"/>
    </row>
    <row r="196" spans="4:16" x14ac:dyDescent="0.25">
      <c r="D196" s="49" t="s">
        <v>156</v>
      </c>
      <c r="E196" s="49" t="s">
        <v>217</v>
      </c>
      <c r="G196" s="50">
        <v>1</v>
      </c>
      <c r="H196" s="90">
        <f t="shared" si="21"/>
        <v>2.17</v>
      </c>
      <c r="I196" s="90">
        <v>2.17</v>
      </c>
      <c r="J196" s="91">
        <f t="shared" si="16"/>
        <v>514.5</v>
      </c>
      <c r="K196" s="91">
        <f t="shared" si="17"/>
        <v>1857.3029999999999</v>
      </c>
      <c r="L196" s="86">
        <f t="shared" si="18"/>
        <v>2371.8029999999999</v>
      </c>
      <c r="N196" s="110"/>
      <c r="O196" s="110"/>
      <c r="P196" s="110"/>
    </row>
    <row r="197" spans="4:16" x14ac:dyDescent="0.25">
      <c r="D197" s="49" t="s">
        <v>157</v>
      </c>
      <c r="E197" s="49" t="s">
        <v>217</v>
      </c>
      <c r="G197" s="50">
        <v>1</v>
      </c>
      <c r="H197" s="90">
        <f t="shared" si="21"/>
        <v>1.92</v>
      </c>
      <c r="I197" s="90">
        <v>1.92</v>
      </c>
      <c r="J197" s="91">
        <f t="shared" si="16"/>
        <v>514.5</v>
      </c>
      <c r="K197" s="91">
        <f t="shared" si="17"/>
        <v>1643.328</v>
      </c>
      <c r="L197" s="86">
        <f t="shared" si="18"/>
        <v>2157.828</v>
      </c>
      <c r="N197" s="110"/>
      <c r="O197" s="110"/>
      <c r="P197" s="110"/>
    </row>
    <row r="198" spans="4:16" x14ac:dyDescent="0.25">
      <c r="D198" s="49" t="s">
        <v>158</v>
      </c>
      <c r="E198" s="49" t="s">
        <v>217</v>
      </c>
      <c r="G198" s="50">
        <v>1</v>
      </c>
      <c r="H198" s="90">
        <f t="shared" si="21"/>
        <v>2.09</v>
      </c>
      <c r="I198" s="90">
        <v>2.09</v>
      </c>
      <c r="J198" s="91">
        <f t="shared" si="16"/>
        <v>514.5</v>
      </c>
      <c r="K198" s="91">
        <f t="shared" si="17"/>
        <v>1788.8309999999999</v>
      </c>
      <c r="L198" s="86">
        <f t="shared" si="18"/>
        <v>2303.3310000000001</v>
      </c>
      <c r="N198" s="110"/>
      <c r="O198" s="110"/>
      <c r="P198" s="110"/>
    </row>
    <row r="199" spans="4:16" x14ac:dyDescent="0.25">
      <c r="D199" s="49" t="s">
        <v>159</v>
      </c>
      <c r="E199" s="49" t="s">
        <v>217</v>
      </c>
      <c r="G199" s="50">
        <v>1</v>
      </c>
      <c r="H199" s="90">
        <f t="shared" si="21"/>
        <v>2.34</v>
      </c>
      <c r="I199" s="90">
        <v>2.34</v>
      </c>
      <c r="J199" s="91">
        <f t="shared" si="16"/>
        <v>514.5</v>
      </c>
      <c r="K199" s="91">
        <f t="shared" si="17"/>
        <v>2002.8059999999998</v>
      </c>
      <c r="L199" s="86">
        <f t="shared" si="18"/>
        <v>2517.3059999999996</v>
      </c>
      <c r="N199" s="110"/>
      <c r="O199" s="110"/>
      <c r="P199" s="110"/>
    </row>
    <row r="200" spans="4:16" x14ac:dyDescent="0.25">
      <c r="D200" s="49" t="s">
        <v>160</v>
      </c>
      <c r="E200" s="49" t="s">
        <v>217</v>
      </c>
      <c r="G200" s="50">
        <v>1</v>
      </c>
      <c r="H200" s="90">
        <f t="shared" si="21"/>
        <v>1.71</v>
      </c>
      <c r="I200" s="90">
        <v>1.71</v>
      </c>
      <c r="J200" s="91">
        <f t="shared" ref="J200:J263" si="22">+CBase</f>
        <v>514.5</v>
      </c>
      <c r="K200" s="91">
        <f t="shared" ref="K200:K263" si="23">+I200*CAcreage</f>
        <v>1463.5889999999999</v>
      </c>
      <c r="L200" s="86">
        <f t="shared" si="18"/>
        <v>1978.0889999999999</v>
      </c>
      <c r="N200" s="110"/>
      <c r="O200" s="110"/>
      <c r="P200" s="110"/>
    </row>
    <row r="201" spans="4:16" x14ac:dyDescent="0.25">
      <c r="D201" s="49" t="s">
        <v>161</v>
      </c>
      <c r="E201" s="49" t="s">
        <v>217</v>
      </c>
      <c r="G201" s="50">
        <v>1</v>
      </c>
      <c r="H201" s="90">
        <f t="shared" si="21"/>
        <v>5.42</v>
      </c>
      <c r="I201" s="90">
        <v>5.42</v>
      </c>
      <c r="J201" s="91">
        <f t="shared" si="22"/>
        <v>514.5</v>
      </c>
      <c r="K201" s="91">
        <f t="shared" si="23"/>
        <v>4638.9780000000001</v>
      </c>
      <c r="L201" s="86">
        <f t="shared" si="18"/>
        <v>5153.4780000000001</v>
      </c>
      <c r="N201" s="110"/>
      <c r="O201" s="110"/>
      <c r="P201" s="110"/>
    </row>
    <row r="202" spans="4:16" x14ac:dyDescent="0.25">
      <c r="D202" s="49" t="s">
        <v>162</v>
      </c>
      <c r="E202" s="49" t="s">
        <v>217</v>
      </c>
      <c r="G202" s="50">
        <v>1</v>
      </c>
      <c r="H202" s="90">
        <f t="shared" si="21"/>
        <v>1.57</v>
      </c>
      <c r="I202" s="90">
        <v>1.57</v>
      </c>
      <c r="J202" s="91">
        <f t="shared" si="22"/>
        <v>514.5</v>
      </c>
      <c r="K202" s="91">
        <f t="shared" si="23"/>
        <v>1343.7629999999999</v>
      </c>
      <c r="L202" s="86">
        <f t="shared" ref="L202:L265" si="24">+K202+J202</f>
        <v>1858.2629999999999</v>
      </c>
      <c r="N202" s="110"/>
      <c r="O202" s="110"/>
      <c r="P202" s="110"/>
    </row>
    <row r="203" spans="4:16" x14ac:dyDescent="0.25">
      <c r="D203" s="49" t="s">
        <v>163</v>
      </c>
      <c r="E203" s="49" t="s">
        <v>217</v>
      </c>
      <c r="G203" s="50">
        <v>1</v>
      </c>
      <c r="H203" s="90">
        <f t="shared" si="21"/>
        <v>1.85</v>
      </c>
      <c r="I203" s="90">
        <v>1.85</v>
      </c>
      <c r="J203" s="91">
        <f t="shared" si="22"/>
        <v>514.5</v>
      </c>
      <c r="K203" s="91">
        <f t="shared" si="23"/>
        <v>1583.415</v>
      </c>
      <c r="L203" s="86">
        <f t="shared" si="24"/>
        <v>2097.915</v>
      </c>
      <c r="N203" s="110"/>
      <c r="O203" s="110"/>
      <c r="P203" s="110"/>
    </row>
    <row r="204" spans="4:16" x14ac:dyDescent="0.25">
      <c r="D204" s="49" t="s">
        <v>219</v>
      </c>
      <c r="E204" s="49" t="s">
        <v>217</v>
      </c>
      <c r="G204" s="50">
        <v>1</v>
      </c>
      <c r="H204" s="90">
        <f t="shared" si="21"/>
        <v>2.02</v>
      </c>
      <c r="I204" s="90">
        <v>2.02</v>
      </c>
      <c r="J204" s="91">
        <f t="shared" si="22"/>
        <v>514.5</v>
      </c>
      <c r="K204" s="91">
        <f t="shared" si="23"/>
        <v>1728.9179999999999</v>
      </c>
      <c r="L204" s="86">
        <f t="shared" si="24"/>
        <v>2243.4179999999997</v>
      </c>
      <c r="N204" s="110"/>
      <c r="O204" s="110"/>
      <c r="P204" s="110"/>
    </row>
    <row r="205" spans="4:16" x14ac:dyDescent="0.25">
      <c r="D205" s="49" t="s">
        <v>165</v>
      </c>
      <c r="E205" s="49" t="s">
        <v>217</v>
      </c>
      <c r="G205" s="50">
        <v>1</v>
      </c>
      <c r="H205" s="90">
        <f t="shared" si="21"/>
        <v>2.02</v>
      </c>
      <c r="I205" s="90">
        <v>2.02</v>
      </c>
      <c r="J205" s="91">
        <f t="shared" si="22"/>
        <v>514.5</v>
      </c>
      <c r="K205" s="91">
        <f t="shared" si="23"/>
        <v>1728.9179999999999</v>
      </c>
      <c r="L205" s="86">
        <f t="shared" si="24"/>
        <v>2243.4179999999997</v>
      </c>
      <c r="N205" s="110"/>
      <c r="O205" s="110"/>
      <c r="P205" s="110"/>
    </row>
    <row r="206" spans="4:16" x14ac:dyDescent="0.25">
      <c r="D206" s="49" t="s">
        <v>166</v>
      </c>
      <c r="E206" s="49" t="s">
        <v>217</v>
      </c>
      <c r="G206" s="50">
        <v>1</v>
      </c>
      <c r="H206" s="90">
        <f t="shared" si="21"/>
        <v>2.02</v>
      </c>
      <c r="I206" s="90">
        <v>2.02</v>
      </c>
      <c r="J206" s="91">
        <f t="shared" si="22"/>
        <v>514.5</v>
      </c>
      <c r="K206" s="91">
        <f t="shared" si="23"/>
        <v>1728.9179999999999</v>
      </c>
      <c r="L206" s="86">
        <f t="shared" si="24"/>
        <v>2243.4179999999997</v>
      </c>
      <c r="N206" s="110"/>
      <c r="O206" s="110"/>
      <c r="P206" s="110"/>
    </row>
    <row r="207" spans="4:16" x14ac:dyDescent="0.25">
      <c r="D207" s="49" t="s">
        <v>167</v>
      </c>
      <c r="E207" s="49" t="s">
        <v>217</v>
      </c>
      <c r="G207" s="50">
        <v>1</v>
      </c>
      <c r="H207" s="90">
        <f t="shared" si="21"/>
        <v>2.02</v>
      </c>
      <c r="I207" s="90">
        <v>2.02</v>
      </c>
      <c r="J207" s="91">
        <f t="shared" si="22"/>
        <v>514.5</v>
      </c>
      <c r="K207" s="91">
        <f t="shared" si="23"/>
        <v>1728.9179999999999</v>
      </c>
      <c r="L207" s="86">
        <f t="shared" si="24"/>
        <v>2243.4179999999997</v>
      </c>
      <c r="N207" s="110"/>
      <c r="O207" s="110"/>
      <c r="P207" s="110"/>
    </row>
    <row r="208" spans="4:16" x14ac:dyDescent="0.25">
      <c r="D208" s="49" t="s">
        <v>168</v>
      </c>
      <c r="E208" s="49" t="s">
        <v>217</v>
      </c>
      <c r="G208" s="50">
        <v>1</v>
      </c>
      <c r="H208" s="90">
        <f t="shared" si="21"/>
        <v>2.0499999999999998</v>
      </c>
      <c r="I208" s="90">
        <v>2.0499999999999998</v>
      </c>
      <c r="J208" s="91">
        <f t="shared" si="22"/>
        <v>514.5</v>
      </c>
      <c r="K208" s="91">
        <f t="shared" si="23"/>
        <v>1754.5949999999998</v>
      </c>
      <c r="L208" s="86">
        <f t="shared" si="24"/>
        <v>2269.0949999999998</v>
      </c>
      <c r="N208" s="110"/>
      <c r="O208" s="110"/>
      <c r="P208" s="110"/>
    </row>
    <row r="209" spans="4:16" x14ac:dyDescent="0.25">
      <c r="D209" s="49" t="s">
        <v>220</v>
      </c>
      <c r="E209" s="49" t="s">
        <v>217</v>
      </c>
      <c r="G209" s="50">
        <v>1</v>
      </c>
      <c r="H209" s="90">
        <f t="shared" si="21"/>
        <v>2.06</v>
      </c>
      <c r="I209" s="90">
        <v>2.06</v>
      </c>
      <c r="J209" s="91">
        <f t="shared" si="22"/>
        <v>514.5</v>
      </c>
      <c r="K209" s="91">
        <f t="shared" si="23"/>
        <v>1763.154</v>
      </c>
      <c r="L209" s="86">
        <f t="shared" si="24"/>
        <v>2277.654</v>
      </c>
      <c r="N209" s="110"/>
      <c r="O209" s="110"/>
      <c r="P209" s="110"/>
    </row>
    <row r="210" spans="4:16" x14ac:dyDescent="0.25">
      <c r="D210" s="49" t="s">
        <v>170</v>
      </c>
      <c r="E210" s="49" t="s">
        <v>217</v>
      </c>
      <c r="G210" s="50">
        <v>1</v>
      </c>
      <c r="H210" s="90">
        <f t="shared" si="21"/>
        <v>2.06</v>
      </c>
      <c r="I210" s="90">
        <v>2.06</v>
      </c>
      <c r="J210" s="91">
        <f t="shared" si="22"/>
        <v>514.5</v>
      </c>
      <c r="K210" s="91">
        <f t="shared" si="23"/>
        <v>1763.154</v>
      </c>
      <c r="L210" s="86">
        <f t="shared" si="24"/>
        <v>2277.654</v>
      </c>
      <c r="N210" s="110"/>
      <c r="O210" s="110"/>
      <c r="P210" s="110"/>
    </row>
    <row r="211" spans="4:16" x14ac:dyDescent="0.25">
      <c r="D211" s="49" t="s">
        <v>171</v>
      </c>
      <c r="E211" s="49" t="s">
        <v>217</v>
      </c>
      <c r="G211" s="50">
        <v>1</v>
      </c>
      <c r="H211" s="90">
        <f t="shared" si="21"/>
        <v>1.97</v>
      </c>
      <c r="I211" s="90">
        <v>1.97</v>
      </c>
      <c r="J211" s="91">
        <f t="shared" si="22"/>
        <v>514.5</v>
      </c>
      <c r="K211" s="91">
        <f t="shared" si="23"/>
        <v>1686.1229999999998</v>
      </c>
      <c r="L211" s="86">
        <f t="shared" si="24"/>
        <v>2200.6229999999996</v>
      </c>
      <c r="N211" s="110"/>
      <c r="O211" s="110"/>
      <c r="P211" s="110"/>
    </row>
    <row r="212" spans="4:16" x14ac:dyDescent="0.25">
      <c r="D212" s="49" t="s">
        <v>172</v>
      </c>
      <c r="E212" s="49" t="s">
        <v>217</v>
      </c>
      <c r="G212" s="50">
        <v>1</v>
      </c>
      <c r="H212" s="90">
        <f t="shared" si="21"/>
        <v>1.94</v>
      </c>
      <c r="I212" s="90">
        <v>1.94</v>
      </c>
      <c r="J212" s="91">
        <f t="shared" si="22"/>
        <v>514.5</v>
      </c>
      <c r="K212" s="91">
        <f t="shared" si="23"/>
        <v>1660.4459999999999</v>
      </c>
      <c r="L212" s="86">
        <f t="shared" si="24"/>
        <v>2174.9459999999999</v>
      </c>
      <c r="N212" s="110"/>
      <c r="O212" s="110"/>
      <c r="P212" s="110"/>
    </row>
    <row r="213" spans="4:16" x14ac:dyDescent="0.25">
      <c r="D213" s="49" t="s">
        <v>221</v>
      </c>
      <c r="E213" s="49" t="s">
        <v>222</v>
      </c>
      <c r="F213" s="49" t="s">
        <v>223</v>
      </c>
      <c r="G213" s="50">
        <v>1</v>
      </c>
      <c r="H213" s="90">
        <v>1</v>
      </c>
      <c r="I213" s="90">
        <f>H213</f>
        <v>1</v>
      </c>
      <c r="J213" s="91">
        <f t="shared" si="22"/>
        <v>514.5</v>
      </c>
      <c r="K213" s="91">
        <f t="shared" si="23"/>
        <v>855.9</v>
      </c>
      <c r="L213" s="86">
        <f t="shared" si="24"/>
        <v>1370.4</v>
      </c>
      <c r="N213" s="110"/>
      <c r="O213" s="110"/>
      <c r="P213" s="110"/>
    </row>
    <row r="214" spans="4:16" x14ac:dyDescent="0.25">
      <c r="D214" s="49" t="s">
        <v>218</v>
      </c>
      <c r="E214" s="49" t="s">
        <v>222</v>
      </c>
      <c r="F214" s="49" t="s">
        <v>223</v>
      </c>
      <c r="G214" s="50">
        <v>1</v>
      </c>
      <c r="H214" s="90">
        <v>1</v>
      </c>
      <c r="I214" s="90">
        <f t="shared" ref="I214:I277" si="25">H214</f>
        <v>1</v>
      </c>
      <c r="J214" s="91">
        <f t="shared" si="22"/>
        <v>514.5</v>
      </c>
      <c r="K214" s="91">
        <f t="shared" si="23"/>
        <v>855.9</v>
      </c>
      <c r="L214" s="86">
        <f t="shared" si="24"/>
        <v>1370.4</v>
      </c>
      <c r="N214" s="110"/>
      <c r="O214" s="110"/>
      <c r="P214" s="110"/>
    </row>
    <row r="215" spans="4:16" x14ac:dyDescent="0.25">
      <c r="D215" s="49" t="s">
        <v>224</v>
      </c>
      <c r="E215" s="49" t="s">
        <v>222</v>
      </c>
      <c r="F215" s="49" t="s">
        <v>223</v>
      </c>
      <c r="G215" s="50">
        <v>1</v>
      </c>
      <c r="H215" s="90">
        <v>1</v>
      </c>
      <c r="I215" s="90">
        <f t="shared" si="25"/>
        <v>1</v>
      </c>
      <c r="J215" s="91">
        <f t="shared" si="22"/>
        <v>514.5</v>
      </c>
      <c r="K215" s="91">
        <f t="shared" si="23"/>
        <v>855.9</v>
      </c>
      <c r="L215" s="86">
        <f t="shared" si="24"/>
        <v>1370.4</v>
      </c>
      <c r="N215" s="110"/>
      <c r="O215" s="110"/>
      <c r="P215" s="110"/>
    </row>
    <row r="216" spans="4:16" x14ac:dyDescent="0.25">
      <c r="D216" s="49" t="s">
        <v>225</v>
      </c>
      <c r="E216" s="49" t="s">
        <v>222</v>
      </c>
      <c r="F216" s="49" t="s">
        <v>223</v>
      </c>
      <c r="G216" s="50">
        <v>1</v>
      </c>
      <c r="H216" s="90">
        <v>1</v>
      </c>
      <c r="I216" s="90">
        <f t="shared" si="25"/>
        <v>1</v>
      </c>
      <c r="J216" s="91">
        <f t="shared" si="22"/>
        <v>514.5</v>
      </c>
      <c r="K216" s="91">
        <f t="shared" si="23"/>
        <v>855.9</v>
      </c>
      <c r="L216" s="86">
        <f t="shared" si="24"/>
        <v>1370.4</v>
      </c>
      <c r="N216" s="110"/>
      <c r="O216" s="110"/>
      <c r="P216" s="110"/>
    </row>
    <row r="217" spans="4:16" x14ac:dyDescent="0.25">
      <c r="D217" s="49" t="s">
        <v>226</v>
      </c>
      <c r="E217" s="49" t="s">
        <v>222</v>
      </c>
      <c r="F217" s="49" t="s">
        <v>223</v>
      </c>
      <c r="G217" s="50">
        <v>1</v>
      </c>
      <c r="H217" s="90">
        <v>1</v>
      </c>
      <c r="I217" s="90">
        <f t="shared" si="25"/>
        <v>1</v>
      </c>
      <c r="J217" s="91">
        <f t="shared" si="22"/>
        <v>514.5</v>
      </c>
      <c r="K217" s="91">
        <f t="shared" si="23"/>
        <v>855.9</v>
      </c>
      <c r="L217" s="86">
        <f t="shared" si="24"/>
        <v>1370.4</v>
      </c>
      <c r="N217" s="110"/>
      <c r="O217" s="110"/>
      <c r="P217" s="110"/>
    </row>
    <row r="218" spans="4:16" x14ac:dyDescent="0.25">
      <c r="D218" s="49" t="s">
        <v>227</v>
      </c>
      <c r="E218" s="49" t="s">
        <v>222</v>
      </c>
      <c r="F218" s="49" t="s">
        <v>223</v>
      </c>
      <c r="G218" s="50">
        <v>1</v>
      </c>
      <c r="H218" s="90">
        <v>1</v>
      </c>
      <c r="I218" s="90">
        <f t="shared" si="25"/>
        <v>1</v>
      </c>
      <c r="J218" s="91">
        <f t="shared" si="22"/>
        <v>514.5</v>
      </c>
      <c r="K218" s="91">
        <f t="shared" si="23"/>
        <v>855.9</v>
      </c>
      <c r="L218" s="86">
        <f t="shared" si="24"/>
        <v>1370.4</v>
      </c>
      <c r="N218" s="110"/>
      <c r="O218" s="110"/>
      <c r="P218" s="110"/>
    </row>
    <row r="219" spans="4:16" x14ac:dyDescent="0.25">
      <c r="D219" s="49" t="s">
        <v>228</v>
      </c>
      <c r="E219" s="49" t="s">
        <v>222</v>
      </c>
      <c r="F219" s="49" t="s">
        <v>223</v>
      </c>
      <c r="G219" s="50">
        <v>1</v>
      </c>
      <c r="H219" s="90">
        <v>1</v>
      </c>
      <c r="I219" s="90">
        <f t="shared" si="25"/>
        <v>1</v>
      </c>
      <c r="J219" s="91">
        <f t="shared" si="22"/>
        <v>514.5</v>
      </c>
      <c r="K219" s="91">
        <f t="shared" si="23"/>
        <v>855.9</v>
      </c>
      <c r="L219" s="86">
        <f t="shared" si="24"/>
        <v>1370.4</v>
      </c>
      <c r="N219" s="110"/>
      <c r="O219" s="110"/>
      <c r="P219" s="110"/>
    </row>
    <row r="220" spans="4:16" x14ac:dyDescent="0.25">
      <c r="D220" s="49" t="s">
        <v>229</v>
      </c>
      <c r="E220" s="49" t="s">
        <v>222</v>
      </c>
      <c r="F220" s="49" t="s">
        <v>223</v>
      </c>
      <c r="G220" s="50">
        <v>1</v>
      </c>
      <c r="H220" s="90">
        <v>1</v>
      </c>
      <c r="I220" s="90">
        <f t="shared" si="25"/>
        <v>1</v>
      </c>
      <c r="J220" s="91">
        <f t="shared" si="22"/>
        <v>514.5</v>
      </c>
      <c r="K220" s="91">
        <f t="shared" si="23"/>
        <v>855.9</v>
      </c>
      <c r="L220" s="86">
        <f t="shared" si="24"/>
        <v>1370.4</v>
      </c>
      <c r="N220" s="110"/>
      <c r="O220" s="110"/>
      <c r="P220" s="110"/>
    </row>
    <row r="221" spans="4:16" x14ac:dyDescent="0.25">
      <c r="D221" s="49" t="s">
        <v>230</v>
      </c>
      <c r="E221" s="49" t="s">
        <v>222</v>
      </c>
      <c r="F221" s="49" t="s">
        <v>223</v>
      </c>
      <c r="G221" s="50">
        <v>1</v>
      </c>
      <c r="H221" s="90">
        <v>1</v>
      </c>
      <c r="I221" s="90">
        <f t="shared" si="25"/>
        <v>1</v>
      </c>
      <c r="J221" s="91">
        <f t="shared" si="22"/>
        <v>514.5</v>
      </c>
      <c r="K221" s="91">
        <f t="shared" si="23"/>
        <v>855.9</v>
      </c>
      <c r="L221" s="86">
        <f t="shared" si="24"/>
        <v>1370.4</v>
      </c>
      <c r="N221" s="110"/>
      <c r="O221" s="110"/>
      <c r="P221" s="110"/>
    </row>
    <row r="222" spans="4:16" x14ac:dyDescent="0.25">
      <c r="D222" s="49" t="s">
        <v>231</v>
      </c>
      <c r="E222" s="49" t="s">
        <v>222</v>
      </c>
      <c r="F222" s="49" t="s">
        <v>223</v>
      </c>
      <c r="G222" s="50">
        <v>1</v>
      </c>
      <c r="H222" s="90">
        <v>1</v>
      </c>
      <c r="I222" s="90">
        <f t="shared" si="25"/>
        <v>1</v>
      </c>
      <c r="J222" s="91">
        <f t="shared" si="22"/>
        <v>514.5</v>
      </c>
      <c r="K222" s="91">
        <f t="shared" si="23"/>
        <v>855.9</v>
      </c>
      <c r="L222" s="86">
        <f t="shared" si="24"/>
        <v>1370.4</v>
      </c>
      <c r="N222" s="110"/>
      <c r="O222" s="110"/>
      <c r="P222" s="110"/>
    </row>
    <row r="223" spans="4:16" x14ac:dyDescent="0.25">
      <c r="D223" s="49" t="s">
        <v>232</v>
      </c>
      <c r="E223" s="49" t="s">
        <v>222</v>
      </c>
      <c r="F223" s="49" t="s">
        <v>223</v>
      </c>
      <c r="G223" s="50">
        <v>1</v>
      </c>
      <c r="H223" s="90">
        <v>1</v>
      </c>
      <c r="I223" s="90">
        <f t="shared" si="25"/>
        <v>1</v>
      </c>
      <c r="J223" s="91">
        <f t="shared" si="22"/>
        <v>514.5</v>
      </c>
      <c r="K223" s="91">
        <f t="shared" si="23"/>
        <v>855.9</v>
      </c>
      <c r="L223" s="86">
        <f t="shared" si="24"/>
        <v>1370.4</v>
      </c>
      <c r="N223" s="110"/>
      <c r="O223" s="110"/>
      <c r="P223" s="110"/>
    </row>
    <row r="224" spans="4:16" x14ac:dyDescent="0.25">
      <c r="D224" s="49" t="s">
        <v>233</v>
      </c>
      <c r="E224" s="49" t="s">
        <v>222</v>
      </c>
      <c r="F224" s="49" t="s">
        <v>223</v>
      </c>
      <c r="G224" s="50">
        <v>1</v>
      </c>
      <c r="H224" s="90">
        <v>1</v>
      </c>
      <c r="I224" s="90">
        <f t="shared" si="25"/>
        <v>1</v>
      </c>
      <c r="J224" s="91">
        <f t="shared" si="22"/>
        <v>514.5</v>
      </c>
      <c r="K224" s="91">
        <f t="shared" si="23"/>
        <v>855.9</v>
      </c>
      <c r="L224" s="86">
        <f t="shared" si="24"/>
        <v>1370.4</v>
      </c>
      <c r="N224" s="110"/>
      <c r="O224" s="110"/>
      <c r="P224" s="110"/>
    </row>
    <row r="225" spans="4:16" x14ac:dyDescent="0.25">
      <c r="D225" s="49" t="s">
        <v>234</v>
      </c>
      <c r="E225" s="49" t="s">
        <v>222</v>
      </c>
      <c r="F225" s="49" t="s">
        <v>223</v>
      </c>
      <c r="G225" s="50">
        <v>1</v>
      </c>
      <c r="H225" s="90">
        <v>1</v>
      </c>
      <c r="I225" s="90">
        <f t="shared" si="25"/>
        <v>1</v>
      </c>
      <c r="J225" s="91">
        <f t="shared" si="22"/>
        <v>514.5</v>
      </c>
      <c r="K225" s="91">
        <f t="shared" si="23"/>
        <v>855.9</v>
      </c>
      <c r="L225" s="86">
        <f t="shared" si="24"/>
        <v>1370.4</v>
      </c>
      <c r="N225" s="110"/>
      <c r="O225" s="110"/>
      <c r="P225" s="110"/>
    </row>
    <row r="226" spans="4:16" x14ac:dyDescent="0.25">
      <c r="D226" s="49" t="s">
        <v>235</v>
      </c>
      <c r="E226" s="49" t="s">
        <v>222</v>
      </c>
      <c r="F226" s="49" t="s">
        <v>223</v>
      </c>
      <c r="G226" s="50">
        <v>1</v>
      </c>
      <c r="H226" s="90">
        <v>1</v>
      </c>
      <c r="I226" s="90">
        <f t="shared" si="25"/>
        <v>1</v>
      </c>
      <c r="J226" s="91">
        <f t="shared" si="22"/>
        <v>514.5</v>
      </c>
      <c r="K226" s="91">
        <f t="shared" si="23"/>
        <v>855.9</v>
      </c>
      <c r="L226" s="86">
        <f t="shared" si="24"/>
        <v>1370.4</v>
      </c>
      <c r="N226" s="110"/>
      <c r="O226" s="110"/>
      <c r="P226" s="110"/>
    </row>
    <row r="227" spans="4:16" x14ac:dyDescent="0.25">
      <c r="D227" s="49" t="s">
        <v>236</v>
      </c>
      <c r="E227" s="49" t="s">
        <v>222</v>
      </c>
      <c r="F227" s="49" t="s">
        <v>223</v>
      </c>
      <c r="G227" s="50">
        <v>1</v>
      </c>
      <c r="H227" s="90">
        <v>1</v>
      </c>
      <c r="I227" s="90">
        <f t="shared" si="25"/>
        <v>1</v>
      </c>
      <c r="J227" s="91">
        <f t="shared" si="22"/>
        <v>514.5</v>
      </c>
      <c r="K227" s="91">
        <f t="shared" si="23"/>
        <v>855.9</v>
      </c>
      <c r="L227" s="86">
        <f t="shared" si="24"/>
        <v>1370.4</v>
      </c>
      <c r="N227" s="110"/>
      <c r="O227" s="110"/>
      <c r="P227" s="110"/>
    </row>
    <row r="228" spans="4:16" x14ac:dyDescent="0.25">
      <c r="D228" s="49" t="s">
        <v>164</v>
      </c>
      <c r="E228" s="49" t="s">
        <v>222</v>
      </c>
      <c r="F228" s="49" t="s">
        <v>223</v>
      </c>
      <c r="G228" s="50">
        <v>1</v>
      </c>
      <c r="H228" s="90">
        <v>1</v>
      </c>
      <c r="I228" s="90">
        <f t="shared" si="25"/>
        <v>1</v>
      </c>
      <c r="J228" s="91">
        <f t="shared" si="22"/>
        <v>514.5</v>
      </c>
      <c r="K228" s="91">
        <f t="shared" si="23"/>
        <v>855.9</v>
      </c>
      <c r="L228" s="86">
        <f t="shared" si="24"/>
        <v>1370.4</v>
      </c>
      <c r="N228" s="110"/>
      <c r="O228" s="110"/>
      <c r="P228" s="110"/>
    </row>
    <row r="229" spans="4:16" x14ac:dyDescent="0.25">
      <c r="D229" s="49" t="s">
        <v>237</v>
      </c>
      <c r="E229" s="49" t="s">
        <v>222</v>
      </c>
      <c r="F229" s="49" t="s">
        <v>223</v>
      </c>
      <c r="G229" s="50">
        <v>1</v>
      </c>
      <c r="H229" s="90">
        <v>1.06</v>
      </c>
      <c r="I229" s="90">
        <f t="shared" si="25"/>
        <v>1.06</v>
      </c>
      <c r="J229" s="91">
        <f t="shared" si="22"/>
        <v>514.5</v>
      </c>
      <c r="K229" s="91">
        <f t="shared" si="23"/>
        <v>907.25400000000002</v>
      </c>
      <c r="L229" s="86">
        <f t="shared" si="24"/>
        <v>1421.7539999999999</v>
      </c>
      <c r="N229" s="110"/>
      <c r="O229" s="110"/>
      <c r="P229" s="110"/>
    </row>
    <row r="230" spans="4:16" x14ac:dyDescent="0.25">
      <c r="D230" s="49" t="s">
        <v>238</v>
      </c>
      <c r="E230" s="49" t="s">
        <v>222</v>
      </c>
      <c r="F230" s="49" t="s">
        <v>223</v>
      </c>
      <c r="G230" s="50">
        <v>1</v>
      </c>
      <c r="H230" s="90">
        <v>1.06</v>
      </c>
      <c r="I230" s="90">
        <f t="shared" si="25"/>
        <v>1.06</v>
      </c>
      <c r="J230" s="91">
        <f t="shared" si="22"/>
        <v>514.5</v>
      </c>
      <c r="K230" s="91">
        <f t="shared" si="23"/>
        <v>907.25400000000002</v>
      </c>
      <c r="L230" s="86">
        <f t="shared" si="24"/>
        <v>1421.7539999999999</v>
      </c>
      <c r="N230" s="110"/>
      <c r="O230" s="110"/>
      <c r="P230" s="110"/>
    </row>
    <row r="231" spans="4:16" x14ac:dyDescent="0.25">
      <c r="D231" s="49" t="s">
        <v>239</v>
      </c>
      <c r="E231" s="49" t="s">
        <v>222</v>
      </c>
      <c r="F231" s="49" t="s">
        <v>223</v>
      </c>
      <c r="G231" s="50">
        <v>1</v>
      </c>
      <c r="H231" s="90">
        <v>1</v>
      </c>
      <c r="I231" s="90">
        <f t="shared" si="25"/>
        <v>1</v>
      </c>
      <c r="J231" s="91">
        <f t="shared" si="22"/>
        <v>514.5</v>
      </c>
      <c r="K231" s="91">
        <f t="shared" si="23"/>
        <v>855.9</v>
      </c>
      <c r="L231" s="86">
        <f t="shared" si="24"/>
        <v>1370.4</v>
      </c>
      <c r="N231" s="110"/>
      <c r="O231" s="110"/>
      <c r="P231" s="110"/>
    </row>
    <row r="232" spans="4:16" x14ac:dyDescent="0.25">
      <c r="D232" s="49" t="s">
        <v>240</v>
      </c>
      <c r="E232" s="49" t="s">
        <v>222</v>
      </c>
      <c r="F232" s="49" t="s">
        <v>223</v>
      </c>
      <c r="G232" s="50">
        <v>1</v>
      </c>
      <c r="H232" s="90">
        <v>1.0900000000000001</v>
      </c>
      <c r="I232" s="90">
        <f t="shared" si="25"/>
        <v>1.0900000000000001</v>
      </c>
      <c r="J232" s="91">
        <f t="shared" si="22"/>
        <v>514.5</v>
      </c>
      <c r="K232" s="91">
        <f t="shared" si="23"/>
        <v>932.93100000000004</v>
      </c>
      <c r="L232" s="86">
        <f t="shared" si="24"/>
        <v>1447.431</v>
      </c>
      <c r="N232" s="110"/>
      <c r="O232" s="110"/>
      <c r="P232" s="110"/>
    </row>
    <row r="233" spans="4:16" x14ac:dyDescent="0.25">
      <c r="D233" s="49" t="s">
        <v>220</v>
      </c>
      <c r="E233" s="49" t="s">
        <v>222</v>
      </c>
      <c r="G233" s="50">
        <v>1</v>
      </c>
      <c r="H233" s="90">
        <v>1.01</v>
      </c>
      <c r="I233" s="90">
        <f t="shared" si="25"/>
        <v>1.01</v>
      </c>
      <c r="J233" s="91">
        <f t="shared" si="22"/>
        <v>514.5</v>
      </c>
      <c r="K233" s="91">
        <f t="shared" si="23"/>
        <v>864.45899999999995</v>
      </c>
      <c r="L233" s="86">
        <f t="shared" si="24"/>
        <v>1378.9589999999998</v>
      </c>
      <c r="N233" s="110"/>
      <c r="O233" s="110"/>
      <c r="P233" s="110"/>
    </row>
    <row r="234" spans="4:16" x14ac:dyDescent="0.25">
      <c r="D234" s="49" t="s">
        <v>170</v>
      </c>
      <c r="E234" s="49" t="s">
        <v>222</v>
      </c>
      <c r="G234" s="50">
        <v>1</v>
      </c>
      <c r="H234" s="90">
        <v>1.04</v>
      </c>
      <c r="I234" s="90">
        <f t="shared" si="25"/>
        <v>1.04</v>
      </c>
      <c r="J234" s="91">
        <f t="shared" si="22"/>
        <v>514.5</v>
      </c>
      <c r="K234" s="91">
        <f t="shared" si="23"/>
        <v>890.13599999999997</v>
      </c>
      <c r="L234" s="86">
        <f t="shared" si="24"/>
        <v>1404.636</v>
      </c>
      <c r="N234" s="110"/>
      <c r="O234" s="110"/>
      <c r="P234" s="110"/>
    </row>
    <row r="235" spans="4:16" x14ac:dyDescent="0.25">
      <c r="D235" s="49" t="s">
        <v>171</v>
      </c>
      <c r="E235" s="49" t="s">
        <v>222</v>
      </c>
      <c r="G235" s="50">
        <v>1</v>
      </c>
      <c r="H235" s="90">
        <v>1</v>
      </c>
      <c r="I235" s="90">
        <f t="shared" si="25"/>
        <v>1</v>
      </c>
      <c r="J235" s="91">
        <f t="shared" si="22"/>
        <v>514.5</v>
      </c>
      <c r="K235" s="91">
        <f t="shared" si="23"/>
        <v>855.9</v>
      </c>
      <c r="L235" s="86">
        <f t="shared" si="24"/>
        <v>1370.4</v>
      </c>
      <c r="N235" s="110"/>
      <c r="O235" s="110"/>
      <c r="P235" s="110"/>
    </row>
    <row r="236" spans="4:16" x14ac:dyDescent="0.25">
      <c r="D236" s="49" t="s">
        <v>172</v>
      </c>
      <c r="E236" s="49" t="s">
        <v>222</v>
      </c>
      <c r="G236" s="50">
        <v>1</v>
      </c>
      <c r="H236" s="90">
        <v>1.21</v>
      </c>
      <c r="I236" s="90">
        <f t="shared" si="25"/>
        <v>1.21</v>
      </c>
      <c r="J236" s="91">
        <f t="shared" si="22"/>
        <v>514.5</v>
      </c>
      <c r="K236" s="91">
        <f t="shared" si="23"/>
        <v>1035.6389999999999</v>
      </c>
      <c r="L236" s="86">
        <f t="shared" si="24"/>
        <v>1550.1389999999999</v>
      </c>
      <c r="N236" s="110"/>
      <c r="O236" s="110"/>
      <c r="P236" s="110"/>
    </row>
    <row r="237" spans="4:16" x14ac:dyDescent="0.25">
      <c r="D237" s="49" t="s">
        <v>241</v>
      </c>
      <c r="E237" s="49" t="s">
        <v>222</v>
      </c>
      <c r="G237" s="50">
        <v>1</v>
      </c>
      <c r="H237" s="90">
        <v>1.08</v>
      </c>
      <c r="I237" s="90">
        <f t="shared" si="25"/>
        <v>1.08</v>
      </c>
      <c r="J237" s="91">
        <f t="shared" si="22"/>
        <v>514.5</v>
      </c>
      <c r="K237" s="91">
        <f t="shared" si="23"/>
        <v>924.37200000000007</v>
      </c>
      <c r="L237" s="86">
        <f t="shared" si="24"/>
        <v>1438.8720000000001</v>
      </c>
      <c r="N237" s="110"/>
      <c r="O237" s="110"/>
      <c r="P237" s="110"/>
    </row>
    <row r="238" spans="4:16" x14ac:dyDescent="0.25">
      <c r="D238" s="49" t="s">
        <v>174</v>
      </c>
      <c r="E238" s="49" t="s">
        <v>222</v>
      </c>
      <c r="G238" s="50">
        <v>1</v>
      </c>
      <c r="H238" s="90">
        <v>1</v>
      </c>
      <c r="I238" s="90">
        <f t="shared" si="25"/>
        <v>1</v>
      </c>
      <c r="J238" s="91">
        <f t="shared" si="22"/>
        <v>514.5</v>
      </c>
      <c r="K238" s="91">
        <f t="shared" si="23"/>
        <v>855.9</v>
      </c>
      <c r="L238" s="86">
        <f t="shared" si="24"/>
        <v>1370.4</v>
      </c>
      <c r="N238" s="110"/>
      <c r="O238" s="110"/>
      <c r="P238" s="110"/>
    </row>
    <row r="239" spans="4:16" x14ac:dyDescent="0.25">
      <c r="D239" s="49" t="s">
        <v>175</v>
      </c>
      <c r="E239" s="49" t="s">
        <v>222</v>
      </c>
      <c r="G239" s="50">
        <v>1</v>
      </c>
      <c r="H239" s="90">
        <v>1.01</v>
      </c>
      <c r="I239" s="90">
        <f t="shared" si="25"/>
        <v>1.01</v>
      </c>
      <c r="J239" s="91">
        <f t="shared" si="22"/>
        <v>514.5</v>
      </c>
      <c r="K239" s="91">
        <f t="shared" si="23"/>
        <v>864.45899999999995</v>
      </c>
      <c r="L239" s="86">
        <f t="shared" si="24"/>
        <v>1378.9589999999998</v>
      </c>
      <c r="N239" s="110"/>
      <c r="O239" s="110"/>
      <c r="P239" s="110"/>
    </row>
    <row r="240" spans="4:16" x14ac:dyDescent="0.25">
      <c r="D240" s="49" t="s">
        <v>176</v>
      </c>
      <c r="E240" s="49" t="s">
        <v>222</v>
      </c>
      <c r="G240" s="50">
        <v>1</v>
      </c>
      <c r="H240" s="90">
        <v>1</v>
      </c>
      <c r="I240" s="90">
        <f t="shared" si="25"/>
        <v>1</v>
      </c>
      <c r="J240" s="91">
        <f t="shared" si="22"/>
        <v>514.5</v>
      </c>
      <c r="K240" s="91">
        <f t="shared" si="23"/>
        <v>855.9</v>
      </c>
      <c r="L240" s="86">
        <f t="shared" si="24"/>
        <v>1370.4</v>
      </c>
      <c r="N240" s="110"/>
      <c r="O240" s="110"/>
      <c r="P240" s="110"/>
    </row>
    <row r="241" spans="4:16" x14ac:dyDescent="0.25">
      <c r="D241" s="49" t="s">
        <v>177</v>
      </c>
      <c r="E241" s="49" t="s">
        <v>222</v>
      </c>
      <c r="G241" s="50">
        <v>1</v>
      </c>
      <c r="H241" s="90">
        <v>1</v>
      </c>
      <c r="I241" s="90">
        <f t="shared" si="25"/>
        <v>1</v>
      </c>
      <c r="J241" s="91">
        <f t="shared" si="22"/>
        <v>514.5</v>
      </c>
      <c r="K241" s="91">
        <f t="shared" si="23"/>
        <v>855.9</v>
      </c>
      <c r="L241" s="86">
        <f t="shared" si="24"/>
        <v>1370.4</v>
      </c>
      <c r="N241" s="110"/>
      <c r="O241" s="110"/>
      <c r="P241" s="110"/>
    </row>
    <row r="242" spans="4:16" x14ac:dyDescent="0.25">
      <c r="D242" s="49" t="s">
        <v>178</v>
      </c>
      <c r="E242" s="49" t="s">
        <v>222</v>
      </c>
      <c r="G242" s="50">
        <v>1</v>
      </c>
      <c r="H242" s="90">
        <v>1</v>
      </c>
      <c r="I242" s="90">
        <f t="shared" si="25"/>
        <v>1</v>
      </c>
      <c r="J242" s="91">
        <f t="shared" si="22"/>
        <v>514.5</v>
      </c>
      <c r="K242" s="91">
        <f t="shared" si="23"/>
        <v>855.9</v>
      </c>
      <c r="L242" s="86">
        <f t="shared" si="24"/>
        <v>1370.4</v>
      </c>
      <c r="N242" s="110"/>
      <c r="O242" s="110"/>
      <c r="P242" s="110"/>
    </row>
    <row r="243" spans="4:16" x14ac:dyDescent="0.25">
      <c r="D243" s="49" t="s">
        <v>179</v>
      </c>
      <c r="E243" s="49" t="s">
        <v>222</v>
      </c>
      <c r="G243" s="50">
        <v>1</v>
      </c>
      <c r="H243" s="90">
        <v>1</v>
      </c>
      <c r="I243" s="90">
        <f t="shared" si="25"/>
        <v>1</v>
      </c>
      <c r="J243" s="91">
        <f t="shared" si="22"/>
        <v>514.5</v>
      </c>
      <c r="K243" s="91">
        <f t="shared" si="23"/>
        <v>855.9</v>
      </c>
      <c r="L243" s="86">
        <f t="shared" si="24"/>
        <v>1370.4</v>
      </c>
      <c r="N243" s="110"/>
      <c r="O243" s="110"/>
      <c r="P243" s="110"/>
    </row>
    <row r="244" spans="4:16" x14ac:dyDescent="0.25">
      <c r="D244" s="49" t="s">
        <v>180</v>
      </c>
      <c r="E244" s="49" t="s">
        <v>222</v>
      </c>
      <c r="G244" s="50">
        <v>1</v>
      </c>
      <c r="H244" s="90">
        <v>1</v>
      </c>
      <c r="I244" s="90">
        <f t="shared" si="25"/>
        <v>1</v>
      </c>
      <c r="J244" s="91">
        <f t="shared" si="22"/>
        <v>514.5</v>
      </c>
      <c r="K244" s="91">
        <f t="shared" si="23"/>
        <v>855.9</v>
      </c>
      <c r="L244" s="86">
        <f t="shared" si="24"/>
        <v>1370.4</v>
      </c>
      <c r="N244" s="110"/>
      <c r="O244" s="110"/>
      <c r="P244" s="110"/>
    </row>
    <row r="245" spans="4:16" x14ac:dyDescent="0.25">
      <c r="D245" s="49" t="s">
        <v>181</v>
      </c>
      <c r="E245" s="49" t="s">
        <v>222</v>
      </c>
      <c r="G245" s="50">
        <v>1</v>
      </c>
      <c r="H245" s="90">
        <v>1</v>
      </c>
      <c r="I245" s="90">
        <f t="shared" si="25"/>
        <v>1</v>
      </c>
      <c r="J245" s="91">
        <f t="shared" si="22"/>
        <v>514.5</v>
      </c>
      <c r="K245" s="91">
        <f t="shared" si="23"/>
        <v>855.9</v>
      </c>
      <c r="L245" s="86">
        <f t="shared" si="24"/>
        <v>1370.4</v>
      </c>
      <c r="N245" s="110"/>
      <c r="O245" s="110"/>
      <c r="P245" s="110"/>
    </row>
    <row r="246" spans="4:16" x14ac:dyDescent="0.25">
      <c r="D246" s="49" t="s">
        <v>182</v>
      </c>
      <c r="E246" s="49" t="s">
        <v>222</v>
      </c>
      <c r="G246" s="50">
        <v>1</v>
      </c>
      <c r="H246" s="90">
        <v>1.03</v>
      </c>
      <c r="I246" s="90">
        <f t="shared" si="25"/>
        <v>1.03</v>
      </c>
      <c r="J246" s="91">
        <f t="shared" si="22"/>
        <v>514.5</v>
      </c>
      <c r="K246" s="91">
        <f t="shared" si="23"/>
        <v>881.577</v>
      </c>
      <c r="L246" s="86">
        <f t="shared" si="24"/>
        <v>1396.077</v>
      </c>
      <c r="N246" s="110"/>
      <c r="O246" s="110"/>
      <c r="P246" s="110"/>
    </row>
    <row r="247" spans="4:16" x14ac:dyDescent="0.25">
      <c r="D247" s="49" t="s">
        <v>183</v>
      </c>
      <c r="E247" s="49" t="s">
        <v>222</v>
      </c>
      <c r="G247" s="50">
        <v>1</v>
      </c>
      <c r="H247" s="90">
        <v>1.06</v>
      </c>
      <c r="I247" s="90">
        <f t="shared" si="25"/>
        <v>1.06</v>
      </c>
      <c r="J247" s="91">
        <f t="shared" si="22"/>
        <v>514.5</v>
      </c>
      <c r="K247" s="91">
        <f t="shared" si="23"/>
        <v>907.25400000000002</v>
      </c>
      <c r="L247" s="86">
        <f t="shared" si="24"/>
        <v>1421.7539999999999</v>
      </c>
      <c r="N247" s="110"/>
      <c r="O247" s="110"/>
      <c r="P247" s="110"/>
    </row>
    <row r="248" spans="4:16" x14ac:dyDescent="0.25">
      <c r="D248" s="49" t="s">
        <v>184</v>
      </c>
      <c r="E248" s="49" t="s">
        <v>222</v>
      </c>
      <c r="G248" s="50">
        <v>1</v>
      </c>
      <c r="H248" s="90">
        <v>1.06</v>
      </c>
      <c r="I248" s="90">
        <f t="shared" si="25"/>
        <v>1.06</v>
      </c>
      <c r="J248" s="91">
        <f t="shared" si="22"/>
        <v>514.5</v>
      </c>
      <c r="K248" s="91">
        <f t="shared" si="23"/>
        <v>907.25400000000002</v>
      </c>
      <c r="L248" s="86">
        <f t="shared" si="24"/>
        <v>1421.7539999999999</v>
      </c>
      <c r="N248" s="110"/>
      <c r="O248" s="110"/>
      <c r="P248" s="110"/>
    </row>
    <row r="249" spans="4:16" x14ac:dyDescent="0.25">
      <c r="D249" s="49" t="s">
        <v>185</v>
      </c>
      <c r="E249" s="49" t="s">
        <v>222</v>
      </c>
      <c r="G249" s="50">
        <v>1</v>
      </c>
      <c r="H249" s="90">
        <v>1.06</v>
      </c>
      <c r="I249" s="90">
        <f t="shared" si="25"/>
        <v>1.06</v>
      </c>
      <c r="J249" s="91">
        <f t="shared" si="22"/>
        <v>514.5</v>
      </c>
      <c r="K249" s="91">
        <f t="shared" si="23"/>
        <v>907.25400000000002</v>
      </c>
      <c r="L249" s="86">
        <f t="shared" si="24"/>
        <v>1421.7539999999999</v>
      </c>
      <c r="N249" s="110"/>
      <c r="O249" s="110"/>
      <c r="P249" s="110"/>
    </row>
    <row r="250" spans="4:16" x14ac:dyDescent="0.25">
      <c r="D250" s="49" t="s">
        <v>186</v>
      </c>
      <c r="E250" s="49" t="s">
        <v>222</v>
      </c>
      <c r="G250" s="50">
        <v>1</v>
      </c>
      <c r="H250" s="90">
        <v>1.06</v>
      </c>
      <c r="I250" s="90">
        <f t="shared" si="25"/>
        <v>1.06</v>
      </c>
      <c r="J250" s="91">
        <f t="shared" si="22"/>
        <v>514.5</v>
      </c>
      <c r="K250" s="91">
        <f t="shared" si="23"/>
        <v>907.25400000000002</v>
      </c>
      <c r="L250" s="86">
        <f t="shared" si="24"/>
        <v>1421.7539999999999</v>
      </c>
      <c r="N250" s="110"/>
      <c r="O250" s="110"/>
      <c r="P250" s="110"/>
    </row>
    <row r="251" spans="4:16" x14ac:dyDescent="0.25">
      <c r="D251" s="49" t="s">
        <v>187</v>
      </c>
      <c r="E251" s="49" t="s">
        <v>222</v>
      </c>
      <c r="G251" s="50">
        <v>1</v>
      </c>
      <c r="H251" s="90">
        <v>1.06</v>
      </c>
      <c r="I251" s="90">
        <f t="shared" si="25"/>
        <v>1.06</v>
      </c>
      <c r="J251" s="91">
        <f t="shared" si="22"/>
        <v>514.5</v>
      </c>
      <c r="K251" s="91">
        <f t="shared" si="23"/>
        <v>907.25400000000002</v>
      </c>
      <c r="L251" s="86">
        <f t="shared" si="24"/>
        <v>1421.7539999999999</v>
      </c>
      <c r="N251" s="110"/>
      <c r="O251" s="110"/>
      <c r="P251" s="110"/>
    </row>
    <row r="252" spans="4:16" x14ac:dyDescent="0.25">
      <c r="D252" s="49" t="s">
        <v>188</v>
      </c>
      <c r="E252" s="49" t="s">
        <v>222</v>
      </c>
      <c r="G252" s="50">
        <v>1</v>
      </c>
      <c r="H252" s="90">
        <v>1.06</v>
      </c>
      <c r="I252" s="90">
        <f t="shared" si="25"/>
        <v>1.06</v>
      </c>
      <c r="J252" s="91">
        <f t="shared" si="22"/>
        <v>514.5</v>
      </c>
      <c r="K252" s="91">
        <f t="shared" si="23"/>
        <v>907.25400000000002</v>
      </c>
      <c r="L252" s="86">
        <f t="shared" si="24"/>
        <v>1421.7539999999999</v>
      </c>
      <c r="N252" s="110"/>
      <c r="O252" s="110"/>
      <c r="P252" s="110"/>
    </row>
    <row r="253" spans="4:16" x14ac:dyDescent="0.25">
      <c r="D253" s="49" t="s">
        <v>189</v>
      </c>
      <c r="E253" s="49" t="s">
        <v>222</v>
      </c>
      <c r="G253" s="50">
        <v>1</v>
      </c>
      <c r="H253" s="90">
        <v>1.06</v>
      </c>
      <c r="I253" s="90">
        <f t="shared" si="25"/>
        <v>1.06</v>
      </c>
      <c r="J253" s="91">
        <f t="shared" si="22"/>
        <v>514.5</v>
      </c>
      <c r="K253" s="91">
        <f t="shared" si="23"/>
        <v>907.25400000000002</v>
      </c>
      <c r="L253" s="86">
        <f t="shared" si="24"/>
        <v>1421.7539999999999</v>
      </c>
      <c r="N253" s="110"/>
      <c r="O253" s="110"/>
      <c r="P253" s="110"/>
    </row>
    <row r="254" spans="4:16" x14ac:dyDescent="0.25">
      <c r="D254" s="49" t="s">
        <v>190</v>
      </c>
      <c r="E254" s="49" t="s">
        <v>222</v>
      </c>
      <c r="G254" s="50">
        <v>1</v>
      </c>
      <c r="H254" s="90">
        <v>1.06</v>
      </c>
      <c r="I254" s="90">
        <f t="shared" si="25"/>
        <v>1.06</v>
      </c>
      <c r="J254" s="91">
        <f t="shared" si="22"/>
        <v>514.5</v>
      </c>
      <c r="K254" s="91">
        <f t="shared" si="23"/>
        <v>907.25400000000002</v>
      </c>
      <c r="L254" s="86">
        <f t="shared" si="24"/>
        <v>1421.7539999999999</v>
      </c>
      <c r="N254" s="110"/>
      <c r="O254" s="110"/>
      <c r="P254" s="110"/>
    </row>
    <row r="255" spans="4:16" x14ac:dyDescent="0.25">
      <c r="D255" s="49" t="s">
        <v>191</v>
      </c>
      <c r="E255" s="49" t="s">
        <v>222</v>
      </c>
      <c r="G255" s="50">
        <v>1</v>
      </c>
      <c r="H255" s="90">
        <v>1</v>
      </c>
      <c r="I255" s="90">
        <f t="shared" si="25"/>
        <v>1</v>
      </c>
      <c r="J255" s="91">
        <f t="shared" si="22"/>
        <v>514.5</v>
      </c>
      <c r="K255" s="91">
        <f t="shared" si="23"/>
        <v>855.9</v>
      </c>
      <c r="L255" s="86">
        <f t="shared" si="24"/>
        <v>1370.4</v>
      </c>
      <c r="N255" s="110"/>
      <c r="O255" s="110"/>
      <c r="P255" s="110"/>
    </row>
    <row r="256" spans="4:16" x14ac:dyDescent="0.25">
      <c r="D256" s="49" t="s">
        <v>192</v>
      </c>
      <c r="E256" s="49" t="s">
        <v>222</v>
      </c>
      <c r="G256" s="50">
        <v>1</v>
      </c>
      <c r="H256" s="90">
        <v>1</v>
      </c>
      <c r="I256" s="90">
        <f t="shared" si="25"/>
        <v>1</v>
      </c>
      <c r="J256" s="91">
        <f t="shared" si="22"/>
        <v>514.5</v>
      </c>
      <c r="K256" s="91">
        <f t="shared" si="23"/>
        <v>855.9</v>
      </c>
      <c r="L256" s="86">
        <f t="shared" si="24"/>
        <v>1370.4</v>
      </c>
      <c r="N256" s="110"/>
      <c r="O256" s="110"/>
      <c r="P256" s="110"/>
    </row>
    <row r="257" spans="4:16" x14ac:dyDescent="0.25">
      <c r="D257" s="49" t="s">
        <v>242</v>
      </c>
      <c r="E257" s="49" t="s">
        <v>222</v>
      </c>
      <c r="G257" s="50">
        <v>1</v>
      </c>
      <c r="H257" s="90">
        <v>1.22</v>
      </c>
      <c r="I257" s="90">
        <f t="shared" si="25"/>
        <v>1.22</v>
      </c>
      <c r="J257" s="91">
        <f t="shared" si="22"/>
        <v>514.5</v>
      </c>
      <c r="K257" s="91">
        <f t="shared" si="23"/>
        <v>1044.1979999999999</v>
      </c>
      <c r="L257" s="86">
        <f t="shared" si="24"/>
        <v>1558.6979999999999</v>
      </c>
      <c r="N257" s="110"/>
      <c r="O257" s="110"/>
      <c r="P257" s="110"/>
    </row>
    <row r="258" spans="4:16" x14ac:dyDescent="0.25">
      <c r="D258" s="49" t="s">
        <v>194</v>
      </c>
      <c r="E258" s="49" t="s">
        <v>222</v>
      </c>
      <c r="G258" s="50">
        <v>1</v>
      </c>
      <c r="H258" s="90">
        <v>1</v>
      </c>
      <c r="I258" s="90">
        <f t="shared" si="25"/>
        <v>1</v>
      </c>
      <c r="J258" s="91">
        <f t="shared" si="22"/>
        <v>514.5</v>
      </c>
      <c r="K258" s="91">
        <f t="shared" si="23"/>
        <v>855.9</v>
      </c>
      <c r="L258" s="86">
        <f t="shared" si="24"/>
        <v>1370.4</v>
      </c>
      <c r="N258" s="110"/>
      <c r="O258" s="110"/>
      <c r="P258" s="110"/>
    </row>
    <row r="259" spans="4:16" x14ac:dyDescent="0.25">
      <c r="D259" s="49" t="s">
        <v>243</v>
      </c>
      <c r="E259" s="49" t="s">
        <v>222</v>
      </c>
      <c r="G259" s="50">
        <v>1</v>
      </c>
      <c r="H259" s="90">
        <v>1.01</v>
      </c>
      <c r="I259" s="90">
        <f t="shared" si="25"/>
        <v>1.01</v>
      </c>
      <c r="J259" s="91">
        <f t="shared" si="22"/>
        <v>514.5</v>
      </c>
      <c r="K259" s="91">
        <f t="shared" si="23"/>
        <v>864.45899999999995</v>
      </c>
      <c r="L259" s="86">
        <f t="shared" si="24"/>
        <v>1378.9589999999998</v>
      </c>
      <c r="N259" s="110"/>
      <c r="O259" s="110"/>
      <c r="P259" s="110"/>
    </row>
    <row r="260" spans="4:16" x14ac:dyDescent="0.25">
      <c r="D260" s="49" t="s">
        <v>196</v>
      </c>
      <c r="E260" s="49" t="s">
        <v>222</v>
      </c>
      <c r="G260" s="50">
        <v>1</v>
      </c>
      <c r="H260" s="90">
        <v>1.01</v>
      </c>
      <c r="I260" s="90">
        <f t="shared" si="25"/>
        <v>1.01</v>
      </c>
      <c r="J260" s="91">
        <f t="shared" si="22"/>
        <v>514.5</v>
      </c>
      <c r="K260" s="91">
        <f t="shared" si="23"/>
        <v>864.45899999999995</v>
      </c>
      <c r="L260" s="86">
        <f t="shared" si="24"/>
        <v>1378.9589999999998</v>
      </c>
      <c r="N260" s="110"/>
      <c r="O260" s="110"/>
      <c r="P260" s="110"/>
    </row>
    <row r="261" spans="4:16" x14ac:dyDescent="0.25">
      <c r="D261" s="49" t="s">
        <v>197</v>
      </c>
      <c r="E261" s="49" t="s">
        <v>222</v>
      </c>
      <c r="G261" s="50">
        <v>1</v>
      </c>
      <c r="H261" s="90">
        <v>1</v>
      </c>
      <c r="I261" s="90">
        <f t="shared" si="25"/>
        <v>1</v>
      </c>
      <c r="J261" s="91">
        <f t="shared" si="22"/>
        <v>514.5</v>
      </c>
      <c r="K261" s="91">
        <f t="shared" si="23"/>
        <v>855.9</v>
      </c>
      <c r="L261" s="86">
        <f t="shared" si="24"/>
        <v>1370.4</v>
      </c>
      <c r="N261" s="110"/>
      <c r="O261" s="110"/>
      <c r="P261" s="110"/>
    </row>
    <row r="262" spans="4:16" x14ac:dyDescent="0.25">
      <c r="D262" s="49" t="s">
        <v>198</v>
      </c>
      <c r="E262" s="49" t="s">
        <v>222</v>
      </c>
      <c r="G262" s="50">
        <v>1</v>
      </c>
      <c r="H262" s="90">
        <v>1.01</v>
      </c>
      <c r="I262" s="90">
        <f t="shared" si="25"/>
        <v>1.01</v>
      </c>
      <c r="J262" s="91">
        <f t="shared" si="22"/>
        <v>514.5</v>
      </c>
      <c r="K262" s="91">
        <f t="shared" si="23"/>
        <v>864.45899999999995</v>
      </c>
      <c r="L262" s="86">
        <f t="shared" si="24"/>
        <v>1378.9589999999998</v>
      </c>
      <c r="N262" s="110"/>
      <c r="O262" s="110"/>
      <c r="P262" s="110"/>
    </row>
    <row r="263" spans="4:16" x14ac:dyDescent="0.25">
      <c r="D263" s="49" t="s">
        <v>199</v>
      </c>
      <c r="E263" s="49" t="s">
        <v>222</v>
      </c>
      <c r="G263" s="50">
        <v>1</v>
      </c>
      <c r="H263" s="90">
        <v>1.01</v>
      </c>
      <c r="I263" s="90">
        <f t="shared" si="25"/>
        <v>1.01</v>
      </c>
      <c r="J263" s="91">
        <f t="shared" si="22"/>
        <v>514.5</v>
      </c>
      <c r="K263" s="91">
        <f t="shared" si="23"/>
        <v>864.45899999999995</v>
      </c>
      <c r="L263" s="86">
        <f t="shared" si="24"/>
        <v>1378.9589999999998</v>
      </c>
      <c r="N263" s="110"/>
      <c r="O263" s="110"/>
      <c r="P263" s="110"/>
    </row>
    <row r="264" spans="4:16" x14ac:dyDescent="0.25">
      <c r="D264" s="49" t="s">
        <v>200</v>
      </c>
      <c r="E264" s="49" t="s">
        <v>222</v>
      </c>
      <c r="G264" s="50">
        <v>1</v>
      </c>
      <c r="H264" s="90">
        <v>1.01</v>
      </c>
      <c r="I264" s="90">
        <f t="shared" si="25"/>
        <v>1.01</v>
      </c>
      <c r="J264" s="91">
        <f t="shared" ref="J264:J327" si="26">+CBase</f>
        <v>514.5</v>
      </c>
      <c r="K264" s="91">
        <f t="shared" ref="K264:K327" si="27">+I264*CAcreage</f>
        <v>864.45899999999995</v>
      </c>
      <c r="L264" s="86">
        <f t="shared" si="24"/>
        <v>1378.9589999999998</v>
      </c>
      <c r="N264" s="110"/>
      <c r="O264" s="110"/>
      <c r="P264" s="110"/>
    </row>
    <row r="265" spans="4:16" x14ac:dyDescent="0.25">
      <c r="D265" s="49" t="s">
        <v>244</v>
      </c>
      <c r="E265" s="49" t="s">
        <v>222</v>
      </c>
      <c r="G265" s="50">
        <v>1</v>
      </c>
      <c r="H265" s="90">
        <v>1.01</v>
      </c>
      <c r="I265" s="90">
        <f t="shared" si="25"/>
        <v>1.01</v>
      </c>
      <c r="J265" s="91">
        <f t="shared" si="26"/>
        <v>514.5</v>
      </c>
      <c r="K265" s="91">
        <f t="shared" si="27"/>
        <v>864.45899999999995</v>
      </c>
      <c r="L265" s="86">
        <f t="shared" si="24"/>
        <v>1378.9589999999998</v>
      </c>
      <c r="N265" s="110"/>
      <c r="O265" s="110"/>
      <c r="P265" s="110"/>
    </row>
    <row r="266" spans="4:16" x14ac:dyDescent="0.25">
      <c r="D266" s="49" t="s">
        <v>245</v>
      </c>
      <c r="E266" s="49" t="s">
        <v>222</v>
      </c>
      <c r="G266" s="50">
        <v>1</v>
      </c>
      <c r="H266" s="90">
        <v>1.01</v>
      </c>
      <c r="I266" s="90">
        <f t="shared" si="25"/>
        <v>1.01</v>
      </c>
      <c r="J266" s="91">
        <f t="shared" si="26"/>
        <v>514.5</v>
      </c>
      <c r="K266" s="91">
        <f t="shared" si="27"/>
        <v>864.45899999999995</v>
      </c>
      <c r="L266" s="86">
        <f t="shared" ref="L266:L329" si="28">+K266+J266</f>
        <v>1378.9589999999998</v>
      </c>
      <c r="N266" s="110"/>
      <c r="O266" s="110"/>
      <c r="P266" s="110"/>
    </row>
    <row r="267" spans="4:16" x14ac:dyDescent="0.25">
      <c r="D267" s="49" t="s">
        <v>246</v>
      </c>
      <c r="E267" s="49" t="s">
        <v>222</v>
      </c>
      <c r="G267" s="50">
        <v>1</v>
      </c>
      <c r="H267" s="90">
        <v>1.01</v>
      </c>
      <c r="I267" s="90">
        <f t="shared" si="25"/>
        <v>1.01</v>
      </c>
      <c r="J267" s="91">
        <f t="shared" si="26"/>
        <v>514.5</v>
      </c>
      <c r="K267" s="91">
        <f t="shared" si="27"/>
        <v>864.45899999999995</v>
      </c>
      <c r="L267" s="86">
        <f t="shared" si="28"/>
        <v>1378.9589999999998</v>
      </c>
      <c r="N267" s="110"/>
      <c r="O267" s="110"/>
      <c r="P267" s="110"/>
    </row>
    <row r="268" spans="4:16" x14ac:dyDescent="0.25">
      <c r="D268" s="49" t="s">
        <v>247</v>
      </c>
      <c r="E268" s="49" t="s">
        <v>222</v>
      </c>
      <c r="G268" s="50">
        <v>1</v>
      </c>
      <c r="H268" s="90">
        <v>1.01</v>
      </c>
      <c r="I268" s="90">
        <f t="shared" si="25"/>
        <v>1.01</v>
      </c>
      <c r="J268" s="91">
        <f t="shared" si="26"/>
        <v>514.5</v>
      </c>
      <c r="K268" s="91">
        <f t="shared" si="27"/>
        <v>864.45899999999995</v>
      </c>
      <c r="L268" s="86">
        <f t="shared" si="28"/>
        <v>1378.9589999999998</v>
      </c>
      <c r="N268" s="110"/>
      <c r="O268" s="110"/>
      <c r="P268" s="110"/>
    </row>
    <row r="269" spans="4:16" x14ac:dyDescent="0.25">
      <c r="D269" s="49" t="s">
        <v>248</v>
      </c>
      <c r="E269" s="49" t="s">
        <v>222</v>
      </c>
      <c r="G269" s="50">
        <v>1</v>
      </c>
      <c r="H269" s="90">
        <v>1.01</v>
      </c>
      <c r="I269" s="90">
        <f t="shared" si="25"/>
        <v>1.01</v>
      </c>
      <c r="J269" s="91">
        <f t="shared" si="26"/>
        <v>514.5</v>
      </c>
      <c r="K269" s="91">
        <f t="shared" si="27"/>
        <v>864.45899999999995</v>
      </c>
      <c r="L269" s="86">
        <f t="shared" si="28"/>
        <v>1378.9589999999998</v>
      </c>
      <c r="N269" s="110"/>
      <c r="O269" s="110"/>
      <c r="P269" s="110"/>
    </row>
    <row r="270" spans="4:16" x14ac:dyDescent="0.25">
      <c r="D270" s="49" t="s">
        <v>249</v>
      </c>
      <c r="E270" s="49" t="s">
        <v>222</v>
      </c>
      <c r="G270" s="50">
        <v>1</v>
      </c>
      <c r="H270" s="90">
        <v>1.21</v>
      </c>
      <c r="I270" s="90">
        <f t="shared" si="25"/>
        <v>1.21</v>
      </c>
      <c r="J270" s="91">
        <f t="shared" si="26"/>
        <v>514.5</v>
      </c>
      <c r="K270" s="91">
        <f t="shared" si="27"/>
        <v>1035.6389999999999</v>
      </c>
      <c r="L270" s="86">
        <f t="shared" si="28"/>
        <v>1550.1389999999999</v>
      </c>
      <c r="N270" s="110"/>
      <c r="O270" s="110"/>
      <c r="P270" s="110"/>
    </row>
    <row r="271" spans="4:16" x14ac:dyDescent="0.25">
      <c r="D271" s="49" t="s">
        <v>250</v>
      </c>
      <c r="E271" s="49" t="s">
        <v>222</v>
      </c>
      <c r="G271" s="50">
        <v>1</v>
      </c>
      <c r="H271" s="90">
        <v>1.21</v>
      </c>
      <c r="I271" s="90">
        <f t="shared" si="25"/>
        <v>1.21</v>
      </c>
      <c r="J271" s="91">
        <f t="shared" si="26"/>
        <v>514.5</v>
      </c>
      <c r="K271" s="91">
        <f t="shared" si="27"/>
        <v>1035.6389999999999</v>
      </c>
      <c r="L271" s="86">
        <f t="shared" si="28"/>
        <v>1550.1389999999999</v>
      </c>
      <c r="N271" s="110"/>
      <c r="O271" s="110"/>
      <c r="P271" s="110"/>
    </row>
    <row r="272" spans="4:16" x14ac:dyDescent="0.25">
      <c r="D272" s="49" t="s">
        <v>251</v>
      </c>
      <c r="E272" s="49" t="s">
        <v>222</v>
      </c>
      <c r="G272" s="50">
        <v>1</v>
      </c>
      <c r="H272" s="90">
        <v>1.25</v>
      </c>
      <c r="I272" s="90">
        <f t="shared" si="25"/>
        <v>1.25</v>
      </c>
      <c r="J272" s="91">
        <f t="shared" si="26"/>
        <v>514.5</v>
      </c>
      <c r="K272" s="91">
        <f t="shared" si="27"/>
        <v>1069.875</v>
      </c>
      <c r="L272" s="86">
        <f t="shared" si="28"/>
        <v>1584.375</v>
      </c>
      <c r="N272" s="110"/>
      <c r="O272" s="110"/>
      <c r="P272" s="110"/>
    </row>
    <row r="273" spans="4:16" x14ac:dyDescent="0.25">
      <c r="D273" s="49" t="s">
        <v>252</v>
      </c>
      <c r="E273" s="49" t="s">
        <v>222</v>
      </c>
      <c r="G273" s="50">
        <v>1</v>
      </c>
      <c r="H273" s="90">
        <v>1.02</v>
      </c>
      <c r="I273" s="90">
        <f t="shared" si="25"/>
        <v>1.02</v>
      </c>
      <c r="J273" s="91">
        <f t="shared" si="26"/>
        <v>514.5</v>
      </c>
      <c r="K273" s="91">
        <f t="shared" si="27"/>
        <v>873.01800000000003</v>
      </c>
      <c r="L273" s="86">
        <f t="shared" si="28"/>
        <v>1387.518</v>
      </c>
      <c r="N273" s="110"/>
      <c r="O273" s="110"/>
      <c r="P273" s="110"/>
    </row>
    <row r="274" spans="4:16" x14ac:dyDescent="0.25">
      <c r="D274" s="49" t="s">
        <v>253</v>
      </c>
      <c r="E274" s="49" t="s">
        <v>222</v>
      </c>
      <c r="G274" s="50">
        <v>1</v>
      </c>
      <c r="H274" s="90">
        <v>1.02</v>
      </c>
      <c r="I274" s="90">
        <f t="shared" si="25"/>
        <v>1.02</v>
      </c>
      <c r="J274" s="91">
        <f t="shared" si="26"/>
        <v>514.5</v>
      </c>
      <c r="K274" s="91">
        <f t="shared" si="27"/>
        <v>873.01800000000003</v>
      </c>
      <c r="L274" s="86">
        <f t="shared" si="28"/>
        <v>1387.518</v>
      </c>
      <c r="N274" s="110"/>
      <c r="O274" s="110"/>
      <c r="P274" s="110"/>
    </row>
    <row r="275" spans="4:16" x14ac:dyDescent="0.25">
      <c r="D275" s="49" t="s">
        <v>254</v>
      </c>
      <c r="E275" s="49" t="s">
        <v>222</v>
      </c>
      <c r="G275" s="50">
        <v>1</v>
      </c>
      <c r="H275" s="90">
        <v>1.02</v>
      </c>
      <c r="I275" s="90">
        <f t="shared" si="25"/>
        <v>1.02</v>
      </c>
      <c r="J275" s="91">
        <f t="shared" si="26"/>
        <v>514.5</v>
      </c>
      <c r="K275" s="91">
        <f t="shared" si="27"/>
        <v>873.01800000000003</v>
      </c>
      <c r="L275" s="86">
        <f t="shared" si="28"/>
        <v>1387.518</v>
      </c>
      <c r="N275" s="110"/>
      <c r="O275" s="110"/>
      <c r="P275" s="110"/>
    </row>
    <row r="276" spans="4:16" x14ac:dyDescent="0.25">
      <c r="D276" s="49" t="s">
        <v>255</v>
      </c>
      <c r="E276" s="49" t="s">
        <v>222</v>
      </c>
      <c r="G276" s="50">
        <v>1</v>
      </c>
      <c r="H276" s="90">
        <v>1.02</v>
      </c>
      <c r="I276" s="90">
        <f t="shared" si="25"/>
        <v>1.02</v>
      </c>
      <c r="J276" s="91">
        <f t="shared" si="26"/>
        <v>514.5</v>
      </c>
      <c r="K276" s="91">
        <f t="shared" si="27"/>
        <v>873.01800000000003</v>
      </c>
      <c r="L276" s="86">
        <f t="shared" si="28"/>
        <v>1387.518</v>
      </c>
      <c r="N276" s="110"/>
      <c r="O276" s="110"/>
      <c r="P276" s="110"/>
    </row>
    <row r="277" spans="4:16" x14ac:dyDescent="0.25">
      <c r="D277" s="49" t="s">
        <v>256</v>
      </c>
      <c r="E277" s="49" t="s">
        <v>222</v>
      </c>
      <c r="G277" s="50">
        <v>1</v>
      </c>
      <c r="H277" s="90">
        <v>1.02</v>
      </c>
      <c r="I277" s="90">
        <f t="shared" si="25"/>
        <v>1.02</v>
      </c>
      <c r="J277" s="91">
        <f t="shared" si="26"/>
        <v>514.5</v>
      </c>
      <c r="K277" s="91">
        <f t="shared" si="27"/>
        <v>873.01800000000003</v>
      </c>
      <c r="L277" s="86">
        <f t="shared" si="28"/>
        <v>1387.518</v>
      </c>
      <c r="N277" s="110"/>
      <c r="O277" s="110"/>
      <c r="P277" s="110"/>
    </row>
    <row r="278" spans="4:16" x14ac:dyDescent="0.25">
      <c r="D278" s="49" t="s">
        <v>257</v>
      </c>
      <c r="E278" s="49" t="s">
        <v>222</v>
      </c>
      <c r="G278" s="50">
        <v>1</v>
      </c>
      <c r="H278" s="90">
        <v>1.03</v>
      </c>
      <c r="I278" s="90">
        <f t="shared" ref="I278:I303" si="29">H278</f>
        <v>1.03</v>
      </c>
      <c r="J278" s="91">
        <f t="shared" si="26"/>
        <v>514.5</v>
      </c>
      <c r="K278" s="91">
        <f t="shared" si="27"/>
        <v>881.577</v>
      </c>
      <c r="L278" s="86">
        <f t="shared" si="28"/>
        <v>1396.077</v>
      </c>
      <c r="N278" s="110"/>
      <c r="O278" s="110"/>
      <c r="P278" s="110"/>
    </row>
    <row r="279" spans="4:16" x14ac:dyDescent="0.25">
      <c r="D279" s="49" t="s">
        <v>258</v>
      </c>
      <c r="E279" s="49" t="s">
        <v>222</v>
      </c>
      <c r="G279" s="50">
        <v>1</v>
      </c>
      <c r="H279" s="90">
        <v>1.02</v>
      </c>
      <c r="I279" s="90">
        <f t="shared" si="29"/>
        <v>1.02</v>
      </c>
      <c r="J279" s="91">
        <f t="shared" si="26"/>
        <v>514.5</v>
      </c>
      <c r="K279" s="91">
        <f t="shared" si="27"/>
        <v>873.01800000000003</v>
      </c>
      <c r="L279" s="86">
        <f t="shared" si="28"/>
        <v>1387.518</v>
      </c>
      <c r="N279" s="110"/>
      <c r="O279" s="110"/>
      <c r="P279" s="110"/>
    </row>
    <row r="280" spans="4:16" x14ac:dyDescent="0.25">
      <c r="D280" s="49" t="s">
        <v>259</v>
      </c>
      <c r="E280" s="49" t="s">
        <v>222</v>
      </c>
      <c r="G280" s="50">
        <v>1</v>
      </c>
      <c r="H280" s="90">
        <v>1.03</v>
      </c>
      <c r="I280" s="90">
        <f t="shared" si="29"/>
        <v>1.03</v>
      </c>
      <c r="J280" s="91">
        <f t="shared" si="26"/>
        <v>514.5</v>
      </c>
      <c r="K280" s="91">
        <f t="shared" si="27"/>
        <v>881.577</v>
      </c>
      <c r="L280" s="86">
        <f t="shared" si="28"/>
        <v>1396.077</v>
      </c>
      <c r="N280" s="110"/>
      <c r="O280" s="110"/>
      <c r="P280" s="110"/>
    </row>
    <row r="281" spans="4:16" x14ac:dyDescent="0.25">
      <c r="D281" s="49" t="s">
        <v>260</v>
      </c>
      <c r="E281" s="49" t="s">
        <v>222</v>
      </c>
      <c r="G281" s="50">
        <v>1</v>
      </c>
      <c r="H281" s="90">
        <v>1.02</v>
      </c>
      <c r="I281" s="90">
        <f t="shared" si="29"/>
        <v>1.02</v>
      </c>
      <c r="J281" s="91">
        <f t="shared" si="26"/>
        <v>514.5</v>
      </c>
      <c r="K281" s="91">
        <f t="shared" si="27"/>
        <v>873.01800000000003</v>
      </c>
      <c r="L281" s="86">
        <f t="shared" si="28"/>
        <v>1387.518</v>
      </c>
      <c r="N281" s="110"/>
      <c r="O281" s="110"/>
      <c r="P281" s="110"/>
    </row>
    <row r="282" spans="4:16" x14ac:dyDescent="0.25">
      <c r="D282" s="49" t="s">
        <v>261</v>
      </c>
      <c r="E282" s="49" t="s">
        <v>222</v>
      </c>
      <c r="G282" s="50">
        <v>1</v>
      </c>
      <c r="H282" s="90">
        <v>1.02</v>
      </c>
      <c r="I282" s="90">
        <f t="shared" si="29"/>
        <v>1.02</v>
      </c>
      <c r="J282" s="91">
        <f t="shared" si="26"/>
        <v>514.5</v>
      </c>
      <c r="K282" s="91">
        <f t="shared" si="27"/>
        <v>873.01800000000003</v>
      </c>
      <c r="L282" s="86">
        <f t="shared" si="28"/>
        <v>1387.518</v>
      </c>
      <c r="N282" s="110"/>
      <c r="O282" s="110"/>
      <c r="P282" s="110"/>
    </row>
    <row r="283" spans="4:16" x14ac:dyDescent="0.25">
      <c r="D283" s="49" t="s">
        <v>262</v>
      </c>
      <c r="E283" s="49" t="s">
        <v>222</v>
      </c>
      <c r="G283" s="50">
        <v>1</v>
      </c>
      <c r="H283" s="90">
        <v>1.02</v>
      </c>
      <c r="I283" s="90">
        <f t="shared" si="29"/>
        <v>1.02</v>
      </c>
      <c r="J283" s="91">
        <f t="shared" si="26"/>
        <v>514.5</v>
      </c>
      <c r="K283" s="91">
        <f t="shared" si="27"/>
        <v>873.01800000000003</v>
      </c>
      <c r="L283" s="86">
        <f t="shared" si="28"/>
        <v>1387.518</v>
      </c>
      <c r="N283" s="110"/>
      <c r="O283" s="110"/>
      <c r="P283" s="110"/>
    </row>
    <row r="284" spans="4:16" x14ac:dyDescent="0.25">
      <c r="D284" s="49" t="s">
        <v>263</v>
      </c>
      <c r="E284" s="49" t="s">
        <v>222</v>
      </c>
      <c r="G284" s="50">
        <v>1</v>
      </c>
      <c r="H284" s="90">
        <v>1.03</v>
      </c>
      <c r="I284" s="90">
        <f t="shared" si="29"/>
        <v>1.03</v>
      </c>
      <c r="J284" s="91">
        <f t="shared" si="26"/>
        <v>514.5</v>
      </c>
      <c r="K284" s="91">
        <f t="shared" si="27"/>
        <v>881.577</v>
      </c>
      <c r="L284" s="86">
        <f t="shared" si="28"/>
        <v>1396.077</v>
      </c>
      <c r="N284" s="110"/>
      <c r="O284" s="110"/>
      <c r="P284" s="110"/>
    </row>
    <row r="285" spans="4:16" x14ac:dyDescent="0.25">
      <c r="D285" s="49" t="s">
        <v>264</v>
      </c>
      <c r="E285" s="49" t="s">
        <v>222</v>
      </c>
      <c r="G285" s="50">
        <v>1</v>
      </c>
      <c r="H285" s="90">
        <v>1.02</v>
      </c>
      <c r="I285" s="90">
        <f t="shared" si="29"/>
        <v>1.02</v>
      </c>
      <c r="J285" s="91">
        <f t="shared" si="26"/>
        <v>514.5</v>
      </c>
      <c r="K285" s="91">
        <f t="shared" si="27"/>
        <v>873.01800000000003</v>
      </c>
      <c r="L285" s="86">
        <f t="shared" si="28"/>
        <v>1387.518</v>
      </c>
      <c r="N285" s="110"/>
      <c r="O285" s="110"/>
      <c r="P285" s="110"/>
    </row>
    <row r="286" spans="4:16" x14ac:dyDescent="0.25">
      <c r="D286" s="49" t="s">
        <v>265</v>
      </c>
      <c r="E286" s="49" t="s">
        <v>222</v>
      </c>
      <c r="G286" s="50">
        <v>1</v>
      </c>
      <c r="H286" s="90">
        <v>1.02</v>
      </c>
      <c r="I286" s="90">
        <f t="shared" si="29"/>
        <v>1.02</v>
      </c>
      <c r="J286" s="91">
        <f t="shared" si="26"/>
        <v>514.5</v>
      </c>
      <c r="K286" s="91">
        <f t="shared" si="27"/>
        <v>873.01800000000003</v>
      </c>
      <c r="L286" s="86">
        <f t="shared" si="28"/>
        <v>1387.518</v>
      </c>
      <c r="N286" s="110"/>
      <c r="O286" s="110"/>
      <c r="P286" s="110"/>
    </row>
    <row r="287" spans="4:16" x14ac:dyDescent="0.25">
      <c r="D287" s="49" t="s">
        <v>266</v>
      </c>
      <c r="E287" s="49" t="s">
        <v>222</v>
      </c>
      <c r="G287" s="50">
        <v>1</v>
      </c>
      <c r="H287" s="90">
        <v>1.02</v>
      </c>
      <c r="I287" s="90">
        <f t="shared" si="29"/>
        <v>1.02</v>
      </c>
      <c r="J287" s="91">
        <f t="shared" si="26"/>
        <v>514.5</v>
      </c>
      <c r="K287" s="91">
        <f t="shared" si="27"/>
        <v>873.01800000000003</v>
      </c>
      <c r="L287" s="86">
        <f t="shared" si="28"/>
        <v>1387.518</v>
      </c>
      <c r="N287" s="110"/>
      <c r="O287" s="110"/>
      <c r="P287" s="110"/>
    </row>
    <row r="288" spans="4:16" x14ac:dyDescent="0.25">
      <c r="D288" s="49" t="s">
        <v>267</v>
      </c>
      <c r="E288" s="49" t="s">
        <v>222</v>
      </c>
      <c r="G288" s="50">
        <v>1</v>
      </c>
      <c r="H288" s="90">
        <v>1.02</v>
      </c>
      <c r="I288" s="90">
        <f t="shared" si="29"/>
        <v>1.02</v>
      </c>
      <c r="J288" s="91">
        <f t="shared" si="26"/>
        <v>514.5</v>
      </c>
      <c r="K288" s="91">
        <f t="shared" si="27"/>
        <v>873.01800000000003</v>
      </c>
      <c r="L288" s="86">
        <f t="shared" si="28"/>
        <v>1387.518</v>
      </c>
      <c r="N288" s="110"/>
      <c r="O288" s="110"/>
      <c r="P288" s="110"/>
    </row>
    <row r="289" spans="4:16" x14ac:dyDescent="0.25">
      <c r="D289" s="49" t="s">
        <v>268</v>
      </c>
      <c r="E289" s="49" t="s">
        <v>222</v>
      </c>
      <c r="G289" s="50">
        <v>1</v>
      </c>
      <c r="H289" s="90">
        <v>1.02</v>
      </c>
      <c r="I289" s="90">
        <f t="shared" si="29"/>
        <v>1.02</v>
      </c>
      <c r="J289" s="91">
        <f t="shared" si="26"/>
        <v>514.5</v>
      </c>
      <c r="K289" s="91">
        <f t="shared" si="27"/>
        <v>873.01800000000003</v>
      </c>
      <c r="L289" s="86">
        <f t="shared" si="28"/>
        <v>1387.518</v>
      </c>
      <c r="N289" s="110"/>
      <c r="O289" s="110"/>
      <c r="P289" s="110"/>
    </row>
    <row r="290" spans="4:16" x14ac:dyDescent="0.25">
      <c r="D290" s="49" t="s">
        <v>269</v>
      </c>
      <c r="E290" s="49" t="s">
        <v>222</v>
      </c>
      <c r="G290" s="50">
        <v>1</v>
      </c>
      <c r="H290" s="90">
        <v>1.02</v>
      </c>
      <c r="I290" s="90">
        <f t="shared" si="29"/>
        <v>1.02</v>
      </c>
      <c r="J290" s="91">
        <f t="shared" si="26"/>
        <v>514.5</v>
      </c>
      <c r="K290" s="91">
        <f t="shared" si="27"/>
        <v>873.01800000000003</v>
      </c>
      <c r="L290" s="86">
        <f t="shared" si="28"/>
        <v>1387.518</v>
      </c>
      <c r="N290" s="110"/>
      <c r="O290" s="110"/>
      <c r="P290" s="110"/>
    </row>
    <row r="291" spans="4:16" x14ac:dyDescent="0.25">
      <c r="D291" s="49" t="s">
        <v>270</v>
      </c>
      <c r="E291" s="49" t="s">
        <v>222</v>
      </c>
      <c r="G291" s="50">
        <v>1</v>
      </c>
      <c r="H291" s="90">
        <v>1</v>
      </c>
      <c r="I291" s="90">
        <f t="shared" si="29"/>
        <v>1</v>
      </c>
      <c r="J291" s="91">
        <f t="shared" si="26"/>
        <v>514.5</v>
      </c>
      <c r="K291" s="91">
        <f t="shared" si="27"/>
        <v>855.9</v>
      </c>
      <c r="L291" s="86">
        <f t="shared" si="28"/>
        <v>1370.4</v>
      </c>
      <c r="N291" s="110"/>
      <c r="O291" s="110"/>
      <c r="P291" s="110"/>
    </row>
    <row r="292" spans="4:16" x14ac:dyDescent="0.25">
      <c r="D292" s="49" t="s">
        <v>271</v>
      </c>
      <c r="E292" s="49" t="s">
        <v>222</v>
      </c>
      <c r="G292" s="50">
        <v>1</v>
      </c>
      <c r="H292" s="90">
        <v>1.08</v>
      </c>
      <c r="I292" s="90">
        <f t="shared" si="29"/>
        <v>1.08</v>
      </c>
      <c r="J292" s="91">
        <f t="shared" si="26"/>
        <v>514.5</v>
      </c>
      <c r="K292" s="91">
        <f t="shared" si="27"/>
        <v>924.37200000000007</v>
      </c>
      <c r="L292" s="86">
        <f t="shared" si="28"/>
        <v>1438.8720000000001</v>
      </c>
      <c r="N292" s="110"/>
      <c r="O292" s="110"/>
      <c r="P292" s="110"/>
    </row>
    <row r="293" spans="4:16" x14ac:dyDescent="0.25">
      <c r="D293" s="49" t="s">
        <v>272</v>
      </c>
      <c r="E293" s="49" t="s">
        <v>222</v>
      </c>
      <c r="G293" s="50">
        <v>1</v>
      </c>
      <c r="H293" s="90">
        <v>1.08</v>
      </c>
      <c r="I293" s="90">
        <f t="shared" si="29"/>
        <v>1.08</v>
      </c>
      <c r="J293" s="91">
        <f t="shared" si="26"/>
        <v>514.5</v>
      </c>
      <c r="K293" s="91">
        <f t="shared" si="27"/>
        <v>924.37200000000007</v>
      </c>
      <c r="L293" s="86">
        <f t="shared" si="28"/>
        <v>1438.8720000000001</v>
      </c>
      <c r="N293" s="110"/>
      <c r="O293" s="110"/>
      <c r="P293" s="110"/>
    </row>
    <row r="294" spans="4:16" x14ac:dyDescent="0.25">
      <c r="D294" s="49" t="s">
        <v>273</v>
      </c>
      <c r="E294" s="49" t="s">
        <v>222</v>
      </c>
      <c r="G294" s="50">
        <v>1</v>
      </c>
      <c r="H294" s="90">
        <v>1.08</v>
      </c>
      <c r="I294" s="90">
        <f t="shared" si="29"/>
        <v>1.08</v>
      </c>
      <c r="J294" s="91">
        <f t="shared" si="26"/>
        <v>514.5</v>
      </c>
      <c r="K294" s="91">
        <f t="shared" si="27"/>
        <v>924.37200000000007</v>
      </c>
      <c r="L294" s="86">
        <f t="shared" si="28"/>
        <v>1438.8720000000001</v>
      </c>
      <c r="N294" s="110"/>
      <c r="O294" s="110"/>
      <c r="P294" s="110"/>
    </row>
    <row r="295" spans="4:16" x14ac:dyDescent="0.25">
      <c r="D295" s="49" t="s">
        <v>274</v>
      </c>
      <c r="E295" s="49" t="s">
        <v>222</v>
      </c>
      <c r="G295" s="50">
        <v>1</v>
      </c>
      <c r="H295" s="90">
        <v>1.08</v>
      </c>
      <c r="I295" s="90">
        <f t="shared" si="29"/>
        <v>1.08</v>
      </c>
      <c r="J295" s="91">
        <f t="shared" si="26"/>
        <v>514.5</v>
      </c>
      <c r="K295" s="91">
        <f t="shared" si="27"/>
        <v>924.37200000000007</v>
      </c>
      <c r="L295" s="86">
        <f t="shared" si="28"/>
        <v>1438.8720000000001</v>
      </c>
      <c r="N295" s="110"/>
      <c r="O295" s="110"/>
      <c r="P295" s="110"/>
    </row>
    <row r="296" spans="4:16" x14ac:dyDescent="0.25">
      <c r="D296" s="49" t="s">
        <v>275</v>
      </c>
      <c r="E296" s="49" t="s">
        <v>222</v>
      </c>
      <c r="G296" s="50">
        <v>1</v>
      </c>
      <c r="H296" s="90">
        <v>1.1100000000000001</v>
      </c>
      <c r="I296" s="90">
        <f t="shared" si="29"/>
        <v>1.1100000000000001</v>
      </c>
      <c r="J296" s="91">
        <f t="shared" si="26"/>
        <v>514.5</v>
      </c>
      <c r="K296" s="91">
        <f t="shared" si="27"/>
        <v>950.04900000000009</v>
      </c>
      <c r="L296" s="86">
        <f t="shared" si="28"/>
        <v>1464.549</v>
      </c>
      <c r="N296" s="110"/>
      <c r="O296" s="110"/>
      <c r="P296" s="110"/>
    </row>
    <row r="297" spans="4:16" x14ac:dyDescent="0.25">
      <c r="D297" s="49" t="s">
        <v>276</v>
      </c>
      <c r="E297" s="49" t="s">
        <v>222</v>
      </c>
      <c r="G297" s="50">
        <v>1</v>
      </c>
      <c r="H297" s="90">
        <v>1.02</v>
      </c>
      <c r="I297" s="90">
        <f t="shared" si="29"/>
        <v>1.02</v>
      </c>
      <c r="J297" s="91">
        <f t="shared" si="26"/>
        <v>514.5</v>
      </c>
      <c r="K297" s="91">
        <f t="shared" si="27"/>
        <v>873.01800000000003</v>
      </c>
      <c r="L297" s="86">
        <f t="shared" si="28"/>
        <v>1387.518</v>
      </c>
      <c r="N297" s="110"/>
      <c r="O297" s="110"/>
      <c r="P297" s="110"/>
    </row>
    <row r="298" spans="4:16" x14ac:dyDescent="0.25">
      <c r="D298" s="49" t="s">
        <v>277</v>
      </c>
      <c r="E298" s="49" t="s">
        <v>222</v>
      </c>
      <c r="G298" s="50">
        <v>1</v>
      </c>
      <c r="H298" s="90">
        <v>1.1000000000000001</v>
      </c>
      <c r="I298" s="90">
        <f t="shared" si="29"/>
        <v>1.1000000000000001</v>
      </c>
      <c r="J298" s="91">
        <f t="shared" si="26"/>
        <v>514.5</v>
      </c>
      <c r="K298" s="91">
        <f t="shared" si="27"/>
        <v>941.49</v>
      </c>
      <c r="L298" s="86">
        <f t="shared" si="28"/>
        <v>1455.99</v>
      </c>
      <c r="N298" s="110"/>
      <c r="O298" s="110"/>
      <c r="P298" s="110"/>
    </row>
    <row r="299" spans="4:16" x14ac:dyDescent="0.25">
      <c r="D299" s="49" t="s">
        <v>278</v>
      </c>
      <c r="E299" s="49" t="s">
        <v>222</v>
      </c>
      <c r="G299" s="50">
        <v>1</v>
      </c>
      <c r="H299" s="90">
        <v>1.08</v>
      </c>
      <c r="I299" s="90">
        <f t="shared" si="29"/>
        <v>1.08</v>
      </c>
      <c r="J299" s="91">
        <f t="shared" si="26"/>
        <v>514.5</v>
      </c>
      <c r="K299" s="91">
        <f t="shared" si="27"/>
        <v>924.37200000000007</v>
      </c>
      <c r="L299" s="86">
        <f t="shared" si="28"/>
        <v>1438.8720000000001</v>
      </c>
      <c r="N299" s="110"/>
      <c r="O299" s="110"/>
      <c r="P299" s="110"/>
    </row>
    <row r="300" spans="4:16" x14ac:dyDescent="0.25">
      <c r="D300" s="49" t="s">
        <v>279</v>
      </c>
      <c r="E300" s="49" t="s">
        <v>222</v>
      </c>
      <c r="G300" s="50">
        <v>1</v>
      </c>
      <c r="H300" s="90">
        <v>1.08</v>
      </c>
      <c r="I300" s="90">
        <f t="shared" si="29"/>
        <v>1.08</v>
      </c>
      <c r="J300" s="91">
        <f t="shared" si="26"/>
        <v>514.5</v>
      </c>
      <c r="K300" s="91">
        <f t="shared" si="27"/>
        <v>924.37200000000007</v>
      </c>
      <c r="L300" s="86">
        <f t="shared" si="28"/>
        <v>1438.8720000000001</v>
      </c>
      <c r="N300" s="110"/>
      <c r="O300" s="110"/>
      <c r="P300" s="110"/>
    </row>
    <row r="301" spans="4:16" x14ac:dyDescent="0.25">
      <c r="D301" s="49" t="s">
        <v>280</v>
      </c>
      <c r="E301" s="49" t="s">
        <v>222</v>
      </c>
      <c r="G301" s="50">
        <v>1</v>
      </c>
      <c r="H301" s="90">
        <v>1.0900000000000001</v>
      </c>
      <c r="I301" s="90">
        <f t="shared" si="29"/>
        <v>1.0900000000000001</v>
      </c>
      <c r="J301" s="91">
        <f t="shared" si="26"/>
        <v>514.5</v>
      </c>
      <c r="K301" s="91">
        <f t="shared" si="27"/>
        <v>932.93100000000004</v>
      </c>
      <c r="L301" s="86">
        <f t="shared" si="28"/>
        <v>1447.431</v>
      </c>
      <c r="N301" s="110"/>
      <c r="O301" s="110"/>
      <c r="P301" s="110"/>
    </row>
    <row r="302" spans="4:16" x14ac:dyDescent="0.25">
      <c r="D302" s="49" t="s">
        <v>281</v>
      </c>
      <c r="E302" s="49" t="s">
        <v>222</v>
      </c>
      <c r="G302" s="50">
        <v>1</v>
      </c>
      <c r="H302" s="90">
        <v>1.06</v>
      </c>
      <c r="I302" s="90">
        <f t="shared" si="29"/>
        <v>1.06</v>
      </c>
      <c r="J302" s="91">
        <f t="shared" si="26"/>
        <v>514.5</v>
      </c>
      <c r="K302" s="91">
        <f t="shared" si="27"/>
        <v>907.25400000000002</v>
      </c>
      <c r="L302" s="86">
        <f t="shared" si="28"/>
        <v>1421.7539999999999</v>
      </c>
      <c r="N302" s="110"/>
      <c r="O302" s="110"/>
      <c r="P302" s="110"/>
    </row>
    <row r="303" spans="4:16" x14ac:dyDescent="0.25">
      <c r="D303" s="49" t="s">
        <v>282</v>
      </c>
      <c r="E303" s="49" t="s">
        <v>222</v>
      </c>
      <c r="G303" s="50">
        <v>1</v>
      </c>
      <c r="H303" s="90">
        <v>1</v>
      </c>
      <c r="I303" s="90">
        <f t="shared" si="29"/>
        <v>1</v>
      </c>
      <c r="J303" s="91">
        <f t="shared" si="26"/>
        <v>514.5</v>
      </c>
      <c r="K303" s="91">
        <f t="shared" si="27"/>
        <v>855.9</v>
      </c>
      <c r="L303" s="86">
        <f t="shared" si="28"/>
        <v>1370.4</v>
      </c>
      <c r="N303" s="110"/>
      <c r="O303" s="110"/>
      <c r="P303" s="110"/>
    </row>
    <row r="304" spans="4:16" x14ac:dyDescent="0.25">
      <c r="D304" s="49" t="s">
        <v>148</v>
      </c>
      <c r="E304" s="49" t="s">
        <v>283</v>
      </c>
      <c r="G304" s="50">
        <v>1</v>
      </c>
      <c r="H304" s="90">
        <v>1.01</v>
      </c>
      <c r="I304" s="90">
        <f>H304</f>
        <v>1.01</v>
      </c>
      <c r="J304" s="91">
        <f t="shared" si="26"/>
        <v>514.5</v>
      </c>
      <c r="K304" s="91">
        <f t="shared" si="27"/>
        <v>864.45899999999995</v>
      </c>
      <c r="L304" s="86">
        <f t="shared" si="28"/>
        <v>1378.9589999999998</v>
      </c>
      <c r="N304" s="110"/>
      <c r="O304" s="110"/>
      <c r="P304" s="110"/>
    </row>
    <row r="305" spans="4:16" x14ac:dyDescent="0.25">
      <c r="D305" s="49" t="s">
        <v>150</v>
      </c>
      <c r="E305" s="49" t="s">
        <v>283</v>
      </c>
      <c r="G305" s="50">
        <v>1</v>
      </c>
      <c r="H305" s="90">
        <v>1</v>
      </c>
      <c r="I305" s="90">
        <f t="shared" ref="I305:I315" si="30">H305</f>
        <v>1</v>
      </c>
      <c r="J305" s="91">
        <f t="shared" si="26"/>
        <v>514.5</v>
      </c>
      <c r="K305" s="91">
        <f t="shared" si="27"/>
        <v>855.9</v>
      </c>
      <c r="L305" s="86">
        <f t="shared" si="28"/>
        <v>1370.4</v>
      </c>
      <c r="N305" s="110"/>
      <c r="O305" s="110"/>
      <c r="P305" s="110"/>
    </row>
    <row r="306" spans="4:16" x14ac:dyDescent="0.25">
      <c r="D306" s="49" t="s">
        <v>151</v>
      </c>
      <c r="E306" s="49" t="s">
        <v>283</v>
      </c>
      <c r="G306" s="50">
        <v>1</v>
      </c>
      <c r="H306" s="90">
        <v>1.27</v>
      </c>
      <c r="I306" s="90">
        <f t="shared" si="30"/>
        <v>1.27</v>
      </c>
      <c r="J306" s="91">
        <f t="shared" si="26"/>
        <v>514.5</v>
      </c>
      <c r="K306" s="91">
        <f t="shared" si="27"/>
        <v>1086.9929999999999</v>
      </c>
      <c r="L306" s="86">
        <f t="shared" si="28"/>
        <v>1601.4929999999999</v>
      </c>
      <c r="N306" s="110"/>
      <c r="O306" s="110"/>
      <c r="P306" s="110"/>
    </row>
    <row r="307" spans="4:16" x14ac:dyDescent="0.25">
      <c r="D307" s="49" t="s">
        <v>152</v>
      </c>
      <c r="E307" s="49" t="s">
        <v>283</v>
      </c>
      <c r="G307" s="50">
        <v>1</v>
      </c>
      <c r="H307" s="90">
        <v>1</v>
      </c>
      <c r="I307" s="90">
        <f t="shared" si="30"/>
        <v>1</v>
      </c>
      <c r="J307" s="91">
        <f t="shared" si="26"/>
        <v>514.5</v>
      </c>
      <c r="K307" s="91">
        <f t="shared" si="27"/>
        <v>855.9</v>
      </c>
      <c r="L307" s="86">
        <f t="shared" si="28"/>
        <v>1370.4</v>
      </c>
      <c r="N307" s="110"/>
      <c r="O307" s="110"/>
      <c r="P307" s="110"/>
    </row>
    <row r="308" spans="4:16" x14ac:dyDescent="0.25">
      <c r="D308" s="49" t="s">
        <v>153</v>
      </c>
      <c r="E308" s="49" t="s">
        <v>283</v>
      </c>
      <c r="G308" s="50">
        <v>1</v>
      </c>
      <c r="H308" s="90">
        <v>1</v>
      </c>
      <c r="I308" s="90">
        <f t="shared" si="30"/>
        <v>1</v>
      </c>
      <c r="J308" s="91">
        <f t="shared" si="26"/>
        <v>514.5</v>
      </c>
      <c r="K308" s="91">
        <f t="shared" si="27"/>
        <v>855.9</v>
      </c>
      <c r="L308" s="86">
        <f t="shared" si="28"/>
        <v>1370.4</v>
      </c>
      <c r="N308" s="110"/>
      <c r="O308" s="110"/>
      <c r="P308" s="110"/>
    </row>
    <row r="309" spans="4:16" x14ac:dyDescent="0.25">
      <c r="D309" s="49" t="s">
        <v>154</v>
      </c>
      <c r="E309" s="49" t="s">
        <v>283</v>
      </c>
      <c r="G309" s="50">
        <v>1</v>
      </c>
      <c r="H309" s="90">
        <v>1.02</v>
      </c>
      <c r="I309" s="90">
        <f t="shared" si="30"/>
        <v>1.02</v>
      </c>
      <c r="J309" s="91">
        <f t="shared" si="26"/>
        <v>514.5</v>
      </c>
      <c r="K309" s="91">
        <f t="shared" si="27"/>
        <v>873.01800000000003</v>
      </c>
      <c r="L309" s="86">
        <f t="shared" si="28"/>
        <v>1387.518</v>
      </c>
      <c r="N309" s="110"/>
      <c r="O309" s="110"/>
      <c r="P309" s="110"/>
    </row>
    <row r="310" spans="4:16" x14ac:dyDescent="0.25">
      <c r="D310" s="49" t="s">
        <v>155</v>
      </c>
      <c r="E310" s="49" t="s">
        <v>283</v>
      </c>
      <c r="G310" s="50">
        <v>1</v>
      </c>
      <c r="H310" s="90">
        <v>1.02</v>
      </c>
      <c r="I310" s="90">
        <f t="shared" si="30"/>
        <v>1.02</v>
      </c>
      <c r="J310" s="91">
        <f t="shared" si="26"/>
        <v>514.5</v>
      </c>
      <c r="K310" s="91">
        <f t="shared" si="27"/>
        <v>873.01800000000003</v>
      </c>
      <c r="L310" s="86">
        <f t="shared" si="28"/>
        <v>1387.518</v>
      </c>
      <c r="N310" s="110"/>
      <c r="O310" s="110"/>
      <c r="P310" s="110"/>
    </row>
    <row r="311" spans="4:16" x14ac:dyDescent="0.25">
      <c r="D311" s="49" t="s">
        <v>156</v>
      </c>
      <c r="E311" s="49" t="s">
        <v>283</v>
      </c>
      <c r="G311" s="50">
        <v>1</v>
      </c>
      <c r="H311" s="90">
        <v>1.01</v>
      </c>
      <c r="I311" s="90">
        <f t="shared" si="30"/>
        <v>1.01</v>
      </c>
      <c r="J311" s="91">
        <f t="shared" si="26"/>
        <v>514.5</v>
      </c>
      <c r="K311" s="91">
        <f t="shared" si="27"/>
        <v>864.45899999999995</v>
      </c>
      <c r="L311" s="86">
        <f t="shared" si="28"/>
        <v>1378.9589999999998</v>
      </c>
      <c r="N311" s="110"/>
      <c r="O311" s="110"/>
      <c r="P311" s="110"/>
    </row>
    <row r="312" spans="4:16" x14ac:dyDescent="0.25">
      <c r="D312" s="49" t="s">
        <v>157</v>
      </c>
      <c r="E312" s="49" t="s">
        <v>283</v>
      </c>
      <c r="G312" s="50">
        <v>1</v>
      </c>
      <c r="H312" s="90">
        <v>1.01</v>
      </c>
      <c r="I312" s="90">
        <f t="shared" si="30"/>
        <v>1.01</v>
      </c>
      <c r="J312" s="91">
        <f t="shared" si="26"/>
        <v>514.5</v>
      </c>
      <c r="K312" s="91">
        <f t="shared" si="27"/>
        <v>864.45899999999995</v>
      </c>
      <c r="L312" s="86">
        <f t="shared" si="28"/>
        <v>1378.9589999999998</v>
      </c>
      <c r="N312" s="110"/>
      <c r="O312" s="110"/>
      <c r="P312" s="110"/>
    </row>
    <row r="313" spans="4:16" x14ac:dyDescent="0.25">
      <c r="D313" s="49" t="s">
        <v>158</v>
      </c>
      <c r="E313" s="49" t="s">
        <v>283</v>
      </c>
      <c r="G313" s="50">
        <v>1</v>
      </c>
      <c r="H313" s="90">
        <v>1.01</v>
      </c>
      <c r="I313" s="90">
        <f t="shared" si="30"/>
        <v>1.01</v>
      </c>
      <c r="J313" s="91">
        <f t="shared" si="26"/>
        <v>514.5</v>
      </c>
      <c r="K313" s="91">
        <f t="shared" si="27"/>
        <v>864.45899999999995</v>
      </c>
      <c r="L313" s="86">
        <f t="shared" si="28"/>
        <v>1378.9589999999998</v>
      </c>
      <c r="N313" s="110"/>
      <c r="O313" s="110"/>
      <c r="P313" s="110"/>
    </row>
    <row r="314" spans="4:16" x14ac:dyDescent="0.25">
      <c r="D314" s="49" t="s">
        <v>159</v>
      </c>
      <c r="E314" s="49" t="s">
        <v>283</v>
      </c>
      <c r="G314" s="50">
        <v>1</v>
      </c>
      <c r="H314" s="90">
        <v>1.01</v>
      </c>
      <c r="I314" s="90">
        <f t="shared" si="30"/>
        <v>1.01</v>
      </c>
      <c r="J314" s="91">
        <f t="shared" si="26"/>
        <v>514.5</v>
      </c>
      <c r="K314" s="91">
        <f t="shared" si="27"/>
        <v>864.45899999999995</v>
      </c>
      <c r="L314" s="86">
        <f t="shared" si="28"/>
        <v>1378.9589999999998</v>
      </c>
      <c r="N314" s="110"/>
      <c r="O314" s="110"/>
      <c r="P314" s="110"/>
    </row>
    <row r="315" spans="4:16" x14ac:dyDescent="0.25">
      <c r="D315" s="49" t="s">
        <v>160</v>
      </c>
      <c r="E315" s="49" t="s">
        <v>283</v>
      </c>
      <c r="G315" s="50">
        <v>1</v>
      </c>
      <c r="H315" s="90">
        <v>1.01</v>
      </c>
      <c r="I315" s="90">
        <f t="shared" si="30"/>
        <v>1.01</v>
      </c>
      <c r="J315" s="91">
        <f t="shared" si="26"/>
        <v>514.5</v>
      </c>
      <c r="K315" s="91">
        <f t="shared" si="27"/>
        <v>864.45899999999995</v>
      </c>
      <c r="L315" s="86">
        <f t="shared" si="28"/>
        <v>1378.9589999999998</v>
      </c>
      <c r="N315" s="110"/>
      <c r="O315" s="110"/>
      <c r="P315" s="110"/>
    </row>
    <row r="316" spans="4:16" x14ac:dyDescent="0.25">
      <c r="D316" s="49" t="s">
        <v>148</v>
      </c>
      <c r="E316" s="49" t="s">
        <v>284</v>
      </c>
      <c r="F316" s="89">
        <v>46370</v>
      </c>
      <c r="G316" s="50">
        <v>1</v>
      </c>
      <c r="H316" s="90">
        <f t="shared" ref="H316:H324" si="31">SUM(F316/43560)</f>
        <v>1.0645087235996327</v>
      </c>
      <c r="I316" s="90">
        <f>ROUND(SUM(F316/43560),2)</f>
        <v>1.06</v>
      </c>
      <c r="J316" s="91">
        <f t="shared" si="26"/>
        <v>514.5</v>
      </c>
      <c r="K316" s="91">
        <f t="shared" si="27"/>
        <v>907.25400000000002</v>
      </c>
      <c r="L316" s="86">
        <f t="shared" si="28"/>
        <v>1421.7539999999999</v>
      </c>
      <c r="N316" s="110"/>
      <c r="O316" s="110"/>
      <c r="P316" s="110"/>
    </row>
    <row r="317" spans="4:16" x14ac:dyDescent="0.25">
      <c r="D317" s="49" t="s">
        <v>150</v>
      </c>
      <c r="E317" s="49" t="s">
        <v>284</v>
      </c>
      <c r="F317" s="89">
        <v>49214</v>
      </c>
      <c r="G317" s="50">
        <v>1</v>
      </c>
      <c r="H317" s="90">
        <f t="shared" si="31"/>
        <v>1.1297979797979798</v>
      </c>
      <c r="I317" s="90">
        <f t="shared" ref="I317:I323" si="32">ROUNDDOWN(SUM(F317/43560),2)</f>
        <v>1.1200000000000001</v>
      </c>
      <c r="J317" s="91">
        <f t="shared" si="26"/>
        <v>514.5</v>
      </c>
      <c r="K317" s="91">
        <f t="shared" si="27"/>
        <v>958.60800000000006</v>
      </c>
      <c r="L317" s="86">
        <f t="shared" si="28"/>
        <v>1473.1080000000002</v>
      </c>
      <c r="N317" s="110"/>
      <c r="O317" s="110"/>
      <c r="P317" s="110"/>
    </row>
    <row r="318" spans="4:16" x14ac:dyDescent="0.25">
      <c r="D318" s="49" t="s">
        <v>151</v>
      </c>
      <c r="E318" s="49" t="s">
        <v>284</v>
      </c>
      <c r="F318" s="89">
        <v>43802</v>
      </c>
      <c r="G318" s="50">
        <v>1</v>
      </c>
      <c r="H318" s="90">
        <f t="shared" si="31"/>
        <v>1.0055555555555555</v>
      </c>
      <c r="I318" s="90">
        <f t="shared" si="32"/>
        <v>1</v>
      </c>
      <c r="J318" s="91">
        <f t="shared" si="26"/>
        <v>514.5</v>
      </c>
      <c r="K318" s="91">
        <f t="shared" si="27"/>
        <v>855.9</v>
      </c>
      <c r="L318" s="86">
        <f t="shared" si="28"/>
        <v>1370.4</v>
      </c>
      <c r="N318" s="110"/>
      <c r="O318" s="110"/>
      <c r="P318" s="110"/>
    </row>
    <row r="319" spans="4:16" x14ac:dyDescent="0.25">
      <c r="D319" s="49" t="s">
        <v>152</v>
      </c>
      <c r="E319" s="49" t="s">
        <v>284</v>
      </c>
      <c r="F319" s="89">
        <v>43945</v>
      </c>
      <c r="G319" s="50">
        <v>1</v>
      </c>
      <c r="H319" s="90">
        <f t="shared" si="31"/>
        <v>1.0088383838383839</v>
      </c>
      <c r="I319" s="90">
        <f t="shared" si="32"/>
        <v>1</v>
      </c>
      <c r="J319" s="91">
        <f t="shared" si="26"/>
        <v>514.5</v>
      </c>
      <c r="K319" s="91">
        <f t="shared" si="27"/>
        <v>855.9</v>
      </c>
      <c r="L319" s="86">
        <f t="shared" si="28"/>
        <v>1370.4</v>
      </c>
      <c r="N319" s="110"/>
      <c r="O319" s="110"/>
      <c r="P319" s="110"/>
    </row>
    <row r="320" spans="4:16" x14ac:dyDescent="0.25">
      <c r="D320" s="49" t="s">
        <v>153</v>
      </c>
      <c r="E320" s="49" t="s">
        <v>284</v>
      </c>
      <c r="F320" s="89">
        <v>43851</v>
      </c>
      <c r="G320" s="50">
        <v>1</v>
      </c>
      <c r="H320" s="90">
        <f t="shared" si="31"/>
        <v>1.0066804407713499</v>
      </c>
      <c r="I320" s="90">
        <f t="shared" si="32"/>
        <v>1</v>
      </c>
      <c r="J320" s="91">
        <f t="shared" si="26"/>
        <v>514.5</v>
      </c>
      <c r="K320" s="91">
        <f t="shared" si="27"/>
        <v>855.9</v>
      </c>
      <c r="L320" s="86">
        <f t="shared" si="28"/>
        <v>1370.4</v>
      </c>
      <c r="N320" s="110"/>
      <c r="O320" s="110"/>
      <c r="P320" s="110"/>
    </row>
    <row r="321" spans="4:16" x14ac:dyDescent="0.25">
      <c r="D321" s="49" t="s">
        <v>154</v>
      </c>
      <c r="E321" s="49" t="s">
        <v>284</v>
      </c>
      <c r="F321" s="89">
        <v>43415</v>
      </c>
      <c r="G321" s="50">
        <v>1</v>
      </c>
      <c r="H321" s="90">
        <f t="shared" si="31"/>
        <v>0.99667125803489443</v>
      </c>
      <c r="I321" s="90">
        <f t="shared" si="32"/>
        <v>0.99</v>
      </c>
      <c r="J321" s="91">
        <f t="shared" si="26"/>
        <v>514.5</v>
      </c>
      <c r="K321" s="91">
        <f t="shared" si="27"/>
        <v>847.34100000000001</v>
      </c>
      <c r="L321" s="86">
        <f t="shared" si="28"/>
        <v>1361.8409999999999</v>
      </c>
      <c r="N321" s="110"/>
      <c r="O321" s="110"/>
      <c r="P321" s="110"/>
    </row>
    <row r="322" spans="4:16" x14ac:dyDescent="0.25">
      <c r="D322" s="49" t="s">
        <v>155</v>
      </c>
      <c r="E322" s="49" t="s">
        <v>284</v>
      </c>
      <c r="F322" s="89">
        <v>43772</v>
      </c>
      <c r="G322" s="50">
        <v>1</v>
      </c>
      <c r="H322" s="90">
        <f t="shared" si="31"/>
        <v>1.0048668503213958</v>
      </c>
      <c r="I322" s="90">
        <f t="shared" si="32"/>
        <v>1</v>
      </c>
      <c r="J322" s="91">
        <f t="shared" si="26"/>
        <v>514.5</v>
      </c>
      <c r="K322" s="91">
        <f t="shared" si="27"/>
        <v>855.9</v>
      </c>
      <c r="L322" s="86">
        <f t="shared" si="28"/>
        <v>1370.4</v>
      </c>
      <c r="N322" s="110"/>
      <c r="O322" s="110"/>
      <c r="P322" s="110"/>
    </row>
    <row r="323" spans="4:16" x14ac:dyDescent="0.25">
      <c r="D323" s="49" t="s">
        <v>156</v>
      </c>
      <c r="E323" s="49" t="s">
        <v>284</v>
      </c>
      <c r="F323" s="89">
        <v>43577</v>
      </c>
      <c r="G323" s="50">
        <v>1</v>
      </c>
      <c r="H323" s="90">
        <f t="shared" si="31"/>
        <v>1.0003902662993571</v>
      </c>
      <c r="I323" s="90">
        <f t="shared" si="32"/>
        <v>1</v>
      </c>
      <c r="J323" s="91">
        <f t="shared" si="26"/>
        <v>514.5</v>
      </c>
      <c r="K323" s="91">
        <f t="shared" si="27"/>
        <v>855.9</v>
      </c>
      <c r="L323" s="86">
        <f t="shared" si="28"/>
        <v>1370.4</v>
      </c>
      <c r="N323" s="110"/>
      <c r="O323" s="110"/>
      <c r="P323" s="110"/>
    </row>
    <row r="324" spans="4:16" x14ac:dyDescent="0.25">
      <c r="D324" s="49" t="s">
        <v>157</v>
      </c>
      <c r="E324" s="49" t="s">
        <v>284</v>
      </c>
      <c r="F324" s="89">
        <v>43591</v>
      </c>
      <c r="G324" s="50">
        <v>1</v>
      </c>
      <c r="H324" s="90">
        <f t="shared" si="31"/>
        <v>1.0007116620752985</v>
      </c>
      <c r="I324" s="90">
        <f>ROUND(SUM(F324/43560),2)</f>
        <v>1</v>
      </c>
      <c r="J324" s="91">
        <f t="shared" si="26"/>
        <v>514.5</v>
      </c>
      <c r="K324" s="91">
        <f t="shared" si="27"/>
        <v>855.9</v>
      </c>
      <c r="L324" s="86">
        <f t="shared" si="28"/>
        <v>1370.4</v>
      </c>
      <c r="N324" s="110"/>
      <c r="O324" s="110"/>
      <c r="P324" s="110"/>
    </row>
    <row r="325" spans="4:16" x14ac:dyDescent="0.25">
      <c r="D325" s="49" t="s">
        <v>221</v>
      </c>
      <c r="E325" s="49" t="s">
        <v>285</v>
      </c>
      <c r="F325" s="49">
        <v>30372</v>
      </c>
      <c r="G325" s="50">
        <v>1</v>
      </c>
      <c r="H325" s="90">
        <f t="shared" ref="H325:H359" si="33">F325/43560</f>
        <v>0.69724517906336092</v>
      </c>
      <c r="I325" s="90">
        <f t="shared" ref="I325:I359" si="34">F325/43560</f>
        <v>0.69724517906336092</v>
      </c>
      <c r="J325" s="91">
        <f t="shared" si="26"/>
        <v>514.5</v>
      </c>
      <c r="K325" s="91">
        <f t="shared" si="27"/>
        <v>596.77214876033065</v>
      </c>
      <c r="L325" s="86">
        <f t="shared" si="28"/>
        <v>1111.2721487603308</v>
      </c>
      <c r="N325" s="110"/>
      <c r="O325" s="110"/>
      <c r="P325" s="110"/>
    </row>
    <row r="326" spans="4:16" x14ac:dyDescent="0.25">
      <c r="D326" s="49" t="s">
        <v>218</v>
      </c>
      <c r="E326" s="49" t="s">
        <v>285</v>
      </c>
      <c r="F326" s="49">
        <v>24992</v>
      </c>
      <c r="G326" s="50">
        <v>1</v>
      </c>
      <c r="H326" s="90">
        <f t="shared" si="33"/>
        <v>0.57373737373737377</v>
      </c>
      <c r="I326" s="90">
        <f t="shared" si="34"/>
        <v>0.57373737373737377</v>
      </c>
      <c r="J326" s="91">
        <f t="shared" si="26"/>
        <v>514.5</v>
      </c>
      <c r="K326" s="91">
        <f t="shared" si="27"/>
        <v>491.06181818181818</v>
      </c>
      <c r="L326" s="86">
        <f t="shared" si="28"/>
        <v>1005.5618181818181</v>
      </c>
      <c r="N326" s="110"/>
      <c r="O326" s="110"/>
      <c r="P326" s="110"/>
    </row>
    <row r="327" spans="4:16" x14ac:dyDescent="0.25">
      <c r="D327" s="49" t="s">
        <v>224</v>
      </c>
      <c r="E327" s="49" t="s">
        <v>285</v>
      </c>
      <c r="F327" s="49">
        <v>24367</v>
      </c>
      <c r="G327" s="50">
        <v>1</v>
      </c>
      <c r="H327" s="90">
        <f t="shared" si="33"/>
        <v>0.55938934802571161</v>
      </c>
      <c r="I327" s="90">
        <f t="shared" si="34"/>
        <v>0.55938934802571161</v>
      </c>
      <c r="J327" s="91">
        <f t="shared" si="26"/>
        <v>514.5</v>
      </c>
      <c r="K327" s="91">
        <f t="shared" si="27"/>
        <v>478.78134297520654</v>
      </c>
      <c r="L327" s="86">
        <f t="shared" si="28"/>
        <v>993.2813429752066</v>
      </c>
      <c r="N327" s="110"/>
      <c r="O327" s="110"/>
      <c r="P327" s="110"/>
    </row>
    <row r="328" spans="4:16" x14ac:dyDescent="0.25">
      <c r="D328" s="49" t="s">
        <v>225</v>
      </c>
      <c r="E328" s="49" t="s">
        <v>285</v>
      </c>
      <c r="F328" s="49">
        <v>23771</v>
      </c>
      <c r="G328" s="50">
        <v>1</v>
      </c>
      <c r="H328" s="90">
        <f t="shared" si="33"/>
        <v>0.5457070707070707</v>
      </c>
      <c r="I328" s="90">
        <f t="shared" si="34"/>
        <v>0.5457070707070707</v>
      </c>
      <c r="J328" s="91">
        <f t="shared" ref="J328:J391" si="35">+CBase</f>
        <v>514.5</v>
      </c>
      <c r="K328" s="91">
        <f t="shared" ref="K328:K391" si="36">+I328*CAcreage</f>
        <v>467.07068181818181</v>
      </c>
      <c r="L328" s="86">
        <f t="shared" si="28"/>
        <v>981.57068181818181</v>
      </c>
      <c r="N328" s="110"/>
      <c r="O328" s="110"/>
      <c r="P328" s="110"/>
    </row>
    <row r="329" spans="4:16" x14ac:dyDescent="0.25">
      <c r="D329" s="49" t="s">
        <v>226</v>
      </c>
      <c r="E329" s="49" t="s">
        <v>285</v>
      </c>
      <c r="F329" s="49">
        <v>23613</v>
      </c>
      <c r="G329" s="50">
        <v>1</v>
      </c>
      <c r="H329" s="90">
        <f t="shared" si="33"/>
        <v>0.54207988980716248</v>
      </c>
      <c r="I329" s="90">
        <f t="shared" si="34"/>
        <v>0.54207988980716248</v>
      </c>
      <c r="J329" s="91">
        <f t="shared" si="35"/>
        <v>514.5</v>
      </c>
      <c r="K329" s="91">
        <f t="shared" si="36"/>
        <v>463.96617768595036</v>
      </c>
      <c r="L329" s="86">
        <f t="shared" si="28"/>
        <v>978.46617768595036</v>
      </c>
      <c r="N329" s="110"/>
      <c r="O329" s="110"/>
      <c r="P329" s="110"/>
    </row>
    <row r="330" spans="4:16" x14ac:dyDescent="0.25">
      <c r="D330" s="49" t="s">
        <v>227</v>
      </c>
      <c r="E330" s="49" t="s">
        <v>285</v>
      </c>
      <c r="F330" s="49">
        <v>24732</v>
      </c>
      <c r="G330" s="50">
        <v>1</v>
      </c>
      <c r="H330" s="90">
        <f t="shared" si="33"/>
        <v>0.56776859504132227</v>
      </c>
      <c r="I330" s="90">
        <f t="shared" si="34"/>
        <v>0.56776859504132227</v>
      </c>
      <c r="J330" s="91">
        <f t="shared" si="35"/>
        <v>514.5</v>
      </c>
      <c r="K330" s="91">
        <f t="shared" si="36"/>
        <v>485.95314049586773</v>
      </c>
      <c r="L330" s="86">
        <f t="shared" ref="L330:L393" si="37">+K330+J330</f>
        <v>1000.4531404958677</v>
      </c>
      <c r="N330" s="110"/>
      <c r="O330" s="110"/>
      <c r="P330" s="110"/>
    </row>
    <row r="331" spans="4:16" x14ac:dyDescent="0.25">
      <c r="D331" s="49" t="s">
        <v>228</v>
      </c>
      <c r="E331" s="49" t="s">
        <v>285</v>
      </c>
      <c r="F331" s="49">
        <v>24651</v>
      </c>
      <c r="G331" s="50">
        <v>1</v>
      </c>
      <c r="H331" s="90">
        <f t="shared" si="33"/>
        <v>0.56590909090909092</v>
      </c>
      <c r="I331" s="90">
        <f t="shared" si="34"/>
        <v>0.56590909090909092</v>
      </c>
      <c r="J331" s="91">
        <f t="shared" si="35"/>
        <v>514.5</v>
      </c>
      <c r="K331" s="91">
        <f t="shared" si="36"/>
        <v>484.36159090909092</v>
      </c>
      <c r="L331" s="86">
        <f t="shared" si="37"/>
        <v>998.86159090909086</v>
      </c>
      <c r="N331" s="110"/>
      <c r="O331" s="110"/>
      <c r="P331" s="110"/>
    </row>
    <row r="332" spans="4:16" x14ac:dyDescent="0.25">
      <c r="D332" s="49" t="s">
        <v>229</v>
      </c>
      <c r="E332" s="49" t="s">
        <v>285</v>
      </c>
      <c r="F332" s="49">
        <v>25995</v>
      </c>
      <c r="G332" s="50">
        <v>1</v>
      </c>
      <c r="H332" s="90">
        <f t="shared" si="33"/>
        <v>0.596763085399449</v>
      </c>
      <c r="I332" s="90">
        <f t="shared" si="34"/>
        <v>0.596763085399449</v>
      </c>
      <c r="J332" s="91">
        <f t="shared" si="35"/>
        <v>514.5</v>
      </c>
      <c r="K332" s="91">
        <f t="shared" si="36"/>
        <v>510.76952479338837</v>
      </c>
      <c r="L332" s="86">
        <f t="shared" si="37"/>
        <v>1025.2695247933884</v>
      </c>
      <c r="N332" s="110"/>
      <c r="O332" s="110"/>
      <c r="P332" s="110"/>
    </row>
    <row r="333" spans="4:16" x14ac:dyDescent="0.25">
      <c r="D333" s="49" t="s">
        <v>230</v>
      </c>
      <c r="E333" s="49" t="s">
        <v>285</v>
      </c>
      <c r="F333" s="49">
        <v>24125</v>
      </c>
      <c r="G333" s="50">
        <v>1</v>
      </c>
      <c r="H333" s="90">
        <f t="shared" si="33"/>
        <v>0.55383379247015607</v>
      </c>
      <c r="I333" s="90">
        <f t="shared" si="34"/>
        <v>0.55383379247015607</v>
      </c>
      <c r="J333" s="91">
        <f t="shared" si="35"/>
        <v>514.5</v>
      </c>
      <c r="K333" s="91">
        <f t="shared" si="36"/>
        <v>474.02634297520655</v>
      </c>
      <c r="L333" s="86">
        <f t="shared" si="37"/>
        <v>988.52634297520649</v>
      </c>
      <c r="N333" s="110"/>
      <c r="O333" s="110"/>
      <c r="P333" s="110"/>
    </row>
    <row r="334" spans="4:16" x14ac:dyDescent="0.25">
      <c r="D334" s="49" t="s">
        <v>231</v>
      </c>
      <c r="E334" s="49" t="s">
        <v>285</v>
      </c>
      <c r="F334" s="49">
        <v>24301</v>
      </c>
      <c r="G334" s="50">
        <v>1</v>
      </c>
      <c r="H334" s="90">
        <f t="shared" si="33"/>
        <v>0.55787419651056014</v>
      </c>
      <c r="I334" s="90">
        <f t="shared" si="34"/>
        <v>0.55787419651056014</v>
      </c>
      <c r="J334" s="91">
        <f t="shared" si="35"/>
        <v>514.5</v>
      </c>
      <c r="K334" s="91">
        <f t="shared" si="36"/>
        <v>477.4845247933884</v>
      </c>
      <c r="L334" s="86">
        <f t="shared" si="37"/>
        <v>991.98452479338835</v>
      </c>
      <c r="N334" s="110"/>
      <c r="O334" s="110"/>
      <c r="P334" s="110"/>
    </row>
    <row r="335" spans="4:16" x14ac:dyDescent="0.25">
      <c r="D335" s="49" t="s">
        <v>232</v>
      </c>
      <c r="E335" s="49" t="s">
        <v>285</v>
      </c>
      <c r="F335" s="49">
        <v>23730</v>
      </c>
      <c r="G335" s="50">
        <v>1</v>
      </c>
      <c r="H335" s="90">
        <f t="shared" si="33"/>
        <v>0.54476584022038566</v>
      </c>
      <c r="I335" s="90">
        <f t="shared" si="34"/>
        <v>0.54476584022038566</v>
      </c>
      <c r="J335" s="91">
        <f t="shared" si="35"/>
        <v>514.5</v>
      </c>
      <c r="K335" s="91">
        <f t="shared" si="36"/>
        <v>466.26508264462808</v>
      </c>
      <c r="L335" s="86">
        <f t="shared" si="37"/>
        <v>980.76508264462814</v>
      </c>
      <c r="N335" s="110"/>
      <c r="O335" s="110"/>
      <c r="P335" s="110"/>
    </row>
    <row r="336" spans="4:16" x14ac:dyDescent="0.25">
      <c r="D336" s="49" t="s">
        <v>233</v>
      </c>
      <c r="E336" s="49" t="s">
        <v>285</v>
      </c>
      <c r="F336" s="49">
        <v>22825</v>
      </c>
      <c r="G336" s="50">
        <v>1</v>
      </c>
      <c r="H336" s="90">
        <f t="shared" si="33"/>
        <v>0.52398989898989901</v>
      </c>
      <c r="I336" s="90">
        <f t="shared" si="34"/>
        <v>0.52398989898989901</v>
      </c>
      <c r="J336" s="91">
        <f t="shared" si="35"/>
        <v>514.5</v>
      </c>
      <c r="K336" s="91">
        <f t="shared" si="36"/>
        <v>448.48295454545456</v>
      </c>
      <c r="L336" s="86">
        <f t="shared" si="37"/>
        <v>962.9829545454545</v>
      </c>
      <c r="N336" s="110"/>
      <c r="O336" s="110"/>
      <c r="P336" s="110"/>
    </row>
    <row r="337" spans="4:16" x14ac:dyDescent="0.25">
      <c r="D337" s="49" t="s">
        <v>234</v>
      </c>
      <c r="E337" s="49" t="s">
        <v>285</v>
      </c>
      <c r="F337" s="49">
        <v>22794</v>
      </c>
      <c r="G337" s="50">
        <v>1</v>
      </c>
      <c r="H337" s="90">
        <f t="shared" si="33"/>
        <v>0.52327823691460051</v>
      </c>
      <c r="I337" s="90">
        <f t="shared" si="34"/>
        <v>0.52327823691460051</v>
      </c>
      <c r="J337" s="91">
        <f t="shared" si="35"/>
        <v>514.5</v>
      </c>
      <c r="K337" s="91">
        <f t="shared" si="36"/>
        <v>447.87384297520657</v>
      </c>
      <c r="L337" s="86">
        <f t="shared" si="37"/>
        <v>962.37384297520657</v>
      </c>
      <c r="N337" s="110"/>
      <c r="O337" s="110"/>
      <c r="P337" s="110"/>
    </row>
    <row r="338" spans="4:16" x14ac:dyDescent="0.25">
      <c r="D338" s="49" t="s">
        <v>235</v>
      </c>
      <c r="E338" s="49" t="s">
        <v>285</v>
      </c>
      <c r="F338" s="49">
        <v>32488</v>
      </c>
      <c r="G338" s="50">
        <v>1</v>
      </c>
      <c r="H338" s="90">
        <f t="shared" si="33"/>
        <v>0.74582185491276398</v>
      </c>
      <c r="I338" s="90">
        <f t="shared" si="34"/>
        <v>0.74582185491276398</v>
      </c>
      <c r="J338" s="91">
        <f t="shared" si="35"/>
        <v>514.5</v>
      </c>
      <c r="K338" s="91">
        <f t="shared" si="36"/>
        <v>638.34892561983463</v>
      </c>
      <c r="L338" s="86">
        <f t="shared" si="37"/>
        <v>1152.8489256198345</v>
      </c>
      <c r="N338" s="110"/>
      <c r="O338" s="110"/>
      <c r="P338" s="110"/>
    </row>
    <row r="339" spans="4:16" x14ac:dyDescent="0.25">
      <c r="D339" s="49" t="s">
        <v>236</v>
      </c>
      <c r="E339" s="49" t="s">
        <v>285</v>
      </c>
      <c r="F339" s="49">
        <v>52371</v>
      </c>
      <c r="G339" s="50">
        <v>1</v>
      </c>
      <c r="H339" s="90">
        <f t="shared" si="33"/>
        <v>1.2022727272727274</v>
      </c>
      <c r="I339" s="90">
        <f t="shared" si="34"/>
        <v>1.2022727272727274</v>
      </c>
      <c r="J339" s="91">
        <f t="shared" si="35"/>
        <v>514.5</v>
      </c>
      <c r="K339" s="91">
        <f t="shared" si="36"/>
        <v>1029.0252272727273</v>
      </c>
      <c r="L339" s="86">
        <f t="shared" si="37"/>
        <v>1543.5252272727273</v>
      </c>
      <c r="N339" s="110"/>
      <c r="O339" s="110"/>
      <c r="P339" s="110"/>
    </row>
    <row r="340" spans="4:16" x14ac:dyDescent="0.25">
      <c r="D340" s="49" t="s">
        <v>164</v>
      </c>
      <c r="E340" s="49" t="s">
        <v>285</v>
      </c>
      <c r="F340" s="49">
        <v>36800</v>
      </c>
      <c r="G340" s="50">
        <v>1</v>
      </c>
      <c r="H340" s="90">
        <f t="shared" si="33"/>
        <v>0.84481175390266294</v>
      </c>
      <c r="I340" s="90">
        <f t="shared" si="34"/>
        <v>0.84481175390266294</v>
      </c>
      <c r="J340" s="91">
        <f t="shared" si="35"/>
        <v>514.5</v>
      </c>
      <c r="K340" s="91">
        <f t="shared" si="36"/>
        <v>723.0743801652892</v>
      </c>
      <c r="L340" s="86">
        <f t="shared" si="37"/>
        <v>1237.5743801652893</v>
      </c>
      <c r="N340" s="110"/>
      <c r="O340" s="110"/>
      <c r="P340" s="110"/>
    </row>
    <row r="341" spans="4:16" x14ac:dyDescent="0.25">
      <c r="D341" s="49" t="s">
        <v>237</v>
      </c>
      <c r="E341" s="49" t="s">
        <v>285</v>
      </c>
      <c r="F341" s="49">
        <v>31388</v>
      </c>
      <c r="G341" s="50">
        <v>1</v>
      </c>
      <c r="H341" s="90">
        <f t="shared" si="33"/>
        <v>0.72056932966023879</v>
      </c>
      <c r="I341" s="90">
        <f t="shared" si="34"/>
        <v>0.72056932966023879</v>
      </c>
      <c r="J341" s="91">
        <f t="shared" si="35"/>
        <v>514.5</v>
      </c>
      <c r="K341" s="91">
        <f t="shared" si="36"/>
        <v>616.73528925619837</v>
      </c>
      <c r="L341" s="86">
        <f t="shared" si="37"/>
        <v>1131.2352892561985</v>
      </c>
      <c r="N341" s="110"/>
      <c r="O341" s="110"/>
      <c r="P341" s="110"/>
    </row>
    <row r="342" spans="4:16" x14ac:dyDescent="0.25">
      <c r="D342" s="49" t="s">
        <v>238</v>
      </c>
      <c r="E342" s="49" t="s">
        <v>285</v>
      </c>
      <c r="F342" s="49">
        <v>22730</v>
      </c>
      <c r="G342" s="50">
        <v>1</v>
      </c>
      <c r="H342" s="90">
        <f t="shared" si="33"/>
        <v>0.5218089990817264</v>
      </c>
      <c r="I342" s="90">
        <f t="shared" si="34"/>
        <v>0.5218089990817264</v>
      </c>
      <c r="J342" s="91">
        <f t="shared" si="35"/>
        <v>514.5</v>
      </c>
      <c r="K342" s="91">
        <f t="shared" si="36"/>
        <v>446.61632231404963</v>
      </c>
      <c r="L342" s="86">
        <f t="shared" si="37"/>
        <v>961.11632231404963</v>
      </c>
      <c r="N342" s="110"/>
      <c r="O342" s="110"/>
      <c r="P342" s="110"/>
    </row>
    <row r="343" spans="4:16" x14ac:dyDescent="0.25">
      <c r="D343" s="49" t="s">
        <v>239</v>
      </c>
      <c r="E343" s="49" t="s">
        <v>285</v>
      </c>
      <c r="F343" s="49">
        <v>22730</v>
      </c>
      <c r="G343" s="50">
        <v>1</v>
      </c>
      <c r="H343" s="90">
        <f t="shared" si="33"/>
        <v>0.5218089990817264</v>
      </c>
      <c r="I343" s="90">
        <f t="shared" si="34"/>
        <v>0.5218089990817264</v>
      </c>
      <c r="J343" s="91">
        <f t="shared" si="35"/>
        <v>514.5</v>
      </c>
      <c r="K343" s="91">
        <f t="shared" si="36"/>
        <v>446.61632231404963</v>
      </c>
      <c r="L343" s="86">
        <f t="shared" si="37"/>
        <v>961.11632231404963</v>
      </c>
      <c r="N343" s="110"/>
      <c r="O343" s="110"/>
      <c r="P343" s="110"/>
    </row>
    <row r="344" spans="4:16" x14ac:dyDescent="0.25">
      <c r="D344" s="49" t="s">
        <v>240</v>
      </c>
      <c r="E344" s="49" t="s">
        <v>285</v>
      </c>
      <c r="F344" s="49">
        <v>23384</v>
      </c>
      <c r="G344" s="50">
        <v>1</v>
      </c>
      <c r="H344" s="90">
        <f t="shared" si="33"/>
        <v>0.53682277318640959</v>
      </c>
      <c r="I344" s="90">
        <f t="shared" si="34"/>
        <v>0.53682277318640959</v>
      </c>
      <c r="J344" s="91">
        <f t="shared" si="35"/>
        <v>514.5</v>
      </c>
      <c r="K344" s="91">
        <f t="shared" si="36"/>
        <v>459.46661157024795</v>
      </c>
      <c r="L344" s="86">
        <f t="shared" si="37"/>
        <v>973.96661157024801</v>
      </c>
      <c r="N344" s="110"/>
      <c r="O344" s="110"/>
      <c r="P344" s="110"/>
    </row>
    <row r="345" spans="4:16" x14ac:dyDescent="0.25">
      <c r="D345" s="49" t="s">
        <v>169</v>
      </c>
      <c r="E345" s="49" t="s">
        <v>285</v>
      </c>
      <c r="F345" s="49">
        <v>22896</v>
      </c>
      <c r="G345" s="50">
        <v>1</v>
      </c>
      <c r="H345" s="90">
        <f t="shared" si="33"/>
        <v>0.52561983471074381</v>
      </c>
      <c r="I345" s="90">
        <f t="shared" si="34"/>
        <v>0.52561983471074381</v>
      </c>
      <c r="J345" s="91">
        <f t="shared" si="35"/>
        <v>514.5</v>
      </c>
      <c r="K345" s="91">
        <f t="shared" si="36"/>
        <v>449.87801652892563</v>
      </c>
      <c r="L345" s="86">
        <f t="shared" si="37"/>
        <v>964.37801652892563</v>
      </c>
      <c r="N345" s="110"/>
      <c r="O345" s="110"/>
      <c r="P345" s="110"/>
    </row>
    <row r="346" spans="4:16" x14ac:dyDescent="0.25">
      <c r="D346" s="49" t="s">
        <v>286</v>
      </c>
      <c r="E346" s="49" t="s">
        <v>285</v>
      </c>
      <c r="F346" s="49">
        <v>23957</v>
      </c>
      <c r="G346" s="50">
        <v>1</v>
      </c>
      <c r="H346" s="90">
        <f t="shared" si="33"/>
        <v>0.54997704315886131</v>
      </c>
      <c r="I346" s="90">
        <f t="shared" si="34"/>
        <v>0.54997704315886131</v>
      </c>
      <c r="J346" s="91">
        <f t="shared" si="35"/>
        <v>514.5</v>
      </c>
      <c r="K346" s="91">
        <f t="shared" si="36"/>
        <v>470.72535123966941</v>
      </c>
      <c r="L346" s="86">
        <f t="shared" si="37"/>
        <v>985.22535123966941</v>
      </c>
      <c r="N346" s="110"/>
      <c r="O346" s="110"/>
      <c r="P346" s="110"/>
    </row>
    <row r="347" spans="4:16" x14ac:dyDescent="0.25">
      <c r="D347" s="49" t="s">
        <v>287</v>
      </c>
      <c r="E347" s="49" t="s">
        <v>285</v>
      </c>
      <c r="F347" s="49">
        <v>25141</v>
      </c>
      <c r="G347" s="50">
        <v>1</v>
      </c>
      <c r="H347" s="90">
        <f t="shared" si="33"/>
        <v>0.57715794306703394</v>
      </c>
      <c r="I347" s="90">
        <f t="shared" si="34"/>
        <v>0.57715794306703394</v>
      </c>
      <c r="J347" s="91">
        <f t="shared" si="35"/>
        <v>514.5</v>
      </c>
      <c r="K347" s="91">
        <f t="shared" si="36"/>
        <v>493.98948347107432</v>
      </c>
      <c r="L347" s="86">
        <f t="shared" si="37"/>
        <v>1008.4894834710743</v>
      </c>
      <c r="N347" s="110"/>
      <c r="O347" s="110"/>
      <c r="P347" s="110"/>
    </row>
    <row r="348" spans="4:16" x14ac:dyDescent="0.25">
      <c r="D348" s="49" t="s">
        <v>288</v>
      </c>
      <c r="E348" s="49" t="s">
        <v>285</v>
      </c>
      <c r="F348" s="49">
        <v>24678</v>
      </c>
      <c r="G348" s="50">
        <v>1</v>
      </c>
      <c r="H348" s="90">
        <f t="shared" si="33"/>
        <v>0.5665289256198347</v>
      </c>
      <c r="I348" s="90">
        <f t="shared" si="34"/>
        <v>0.5665289256198347</v>
      </c>
      <c r="J348" s="91">
        <f t="shared" si="35"/>
        <v>514.5</v>
      </c>
      <c r="K348" s="91">
        <f t="shared" si="36"/>
        <v>484.89210743801652</v>
      </c>
      <c r="L348" s="86">
        <f t="shared" si="37"/>
        <v>999.39210743801652</v>
      </c>
      <c r="N348" s="110"/>
      <c r="O348" s="110"/>
      <c r="P348" s="110"/>
    </row>
    <row r="349" spans="4:16" x14ac:dyDescent="0.25">
      <c r="D349" s="49" t="s">
        <v>173</v>
      </c>
      <c r="E349" s="49" t="s">
        <v>285</v>
      </c>
      <c r="F349" s="49">
        <v>24678</v>
      </c>
      <c r="G349" s="50">
        <v>1</v>
      </c>
      <c r="H349" s="90">
        <f t="shared" si="33"/>
        <v>0.5665289256198347</v>
      </c>
      <c r="I349" s="90">
        <f t="shared" si="34"/>
        <v>0.5665289256198347</v>
      </c>
      <c r="J349" s="91">
        <f t="shared" si="35"/>
        <v>514.5</v>
      </c>
      <c r="K349" s="91">
        <f t="shared" si="36"/>
        <v>484.89210743801652</v>
      </c>
      <c r="L349" s="86">
        <f t="shared" si="37"/>
        <v>999.39210743801652</v>
      </c>
      <c r="N349" s="110"/>
      <c r="O349" s="110"/>
      <c r="P349" s="110"/>
    </row>
    <row r="350" spans="4:16" x14ac:dyDescent="0.25">
      <c r="D350" s="49" t="s">
        <v>289</v>
      </c>
      <c r="E350" s="49" t="s">
        <v>285</v>
      </c>
      <c r="F350" s="49">
        <v>24678</v>
      </c>
      <c r="G350" s="50">
        <v>1</v>
      </c>
      <c r="H350" s="90">
        <f t="shared" si="33"/>
        <v>0.5665289256198347</v>
      </c>
      <c r="I350" s="90">
        <f t="shared" si="34"/>
        <v>0.5665289256198347</v>
      </c>
      <c r="J350" s="91">
        <f t="shared" si="35"/>
        <v>514.5</v>
      </c>
      <c r="K350" s="91">
        <f t="shared" si="36"/>
        <v>484.89210743801652</v>
      </c>
      <c r="L350" s="86">
        <f t="shared" si="37"/>
        <v>999.39210743801652</v>
      </c>
      <c r="N350" s="110"/>
      <c r="O350" s="110"/>
      <c r="P350" s="110"/>
    </row>
    <row r="351" spans="4:16" x14ac:dyDescent="0.25">
      <c r="D351" s="49" t="s">
        <v>290</v>
      </c>
      <c r="E351" s="49" t="s">
        <v>285</v>
      </c>
      <c r="F351" s="49">
        <v>24678</v>
      </c>
      <c r="G351" s="50">
        <v>1</v>
      </c>
      <c r="H351" s="90">
        <f t="shared" si="33"/>
        <v>0.5665289256198347</v>
      </c>
      <c r="I351" s="90">
        <f t="shared" si="34"/>
        <v>0.5665289256198347</v>
      </c>
      <c r="J351" s="91">
        <f t="shared" si="35"/>
        <v>514.5</v>
      </c>
      <c r="K351" s="91">
        <f t="shared" si="36"/>
        <v>484.89210743801652</v>
      </c>
      <c r="L351" s="86">
        <f t="shared" si="37"/>
        <v>999.39210743801652</v>
      </c>
      <c r="N351" s="110"/>
      <c r="O351" s="110"/>
      <c r="P351" s="110"/>
    </row>
    <row r="352" spans="4:16" x14ac:dyDescent="0.25">
      <c r="D352" s="49" t="s">
        <v>291</v>
      </c>
      <c r="E352" s="49" t="s">
        <v>285</v>
      </c>
      <c r="F352" s="49">
        <v>24678</v>
      </c>
      <c r="G352" s="50">
        <v>1</v>
      </c>
      <c r="H352" s="90">
        <f t="shared" si="33"/>
        <v>0.5665289256198347</v>
      </c>
      <c r="I352" s="90">
        <f t="shared" si="34"/>
        <v>0.5665289256198347</v>
      </c>
      <c r="J352" s="91">
        <f t="shared" si="35"/>
        <v>514.5</v>
      </c>
      <c r="K352" s="91">
        <f t="shared" si="36"/>
        <v>484.89210743801652</v>
      </c>
      <c r="L352" s="86">
        <f t="shared" si="37"/>
        <v>999.39210743801652</v>
      </c>
      <c r="N352" s="110"/>
      <c r="O352" s="110"/>
      <c r="P352" s="110"/>
    </row>
    <row r="353" spans="4:16" x14ac:dyDescent="0.25">
      <c r="D353" s="49" t="s">
        <v>292</v>
      </c>
      <c r="E353" s="49" t="s">
        <v>285</v>
      </c>
      <c r="F353" s="49">
        <v>24678</v>
      </c>
      <c r="G353" s="50">
        <v>1</v>
      </c>
      <c r="H353" s="90">
        <f t="shared" si="33"/>
        <v>0.5665289256198347</v>
      </c>
      <c r="I353" s="90">
        <f t="shared" si="34"/>
        <v>0.5665289256198347</v>
      </c>
      <c r="J353" s="91">
        <f t="shared" si="35"/>
        <v>514.5</v>
      </c>
      <c r="K353" s="91">
        <f t="shared" si="36"/>
        <v>484.89210743801652</v>
      </c>
      <c r="L353" s="86">
        <f t="shared" si="37"/>
        <v>999.39210743801652</v>
      </c>
      <c r="N353" s="110"/>
      <c r="O353" s="110"/>
      <c r="P353" s="110"/>
    </row>
    <row r="354" spans="4:16" x14ac:dyDescent="0.25">
      <c r="D354" s="49" t="s">
        <v>293</v>
      </c>
      <c r="E354" s="49" t="s">
        <v>285</v>
      </c>
      <c r="F354" s="49">
        <v>30058</v>
      </c>
      <c r="G354" s="50">
        <v>1</v>
      </c>
      <c r="H354" s="90">
        <f t="shared" si="33"/>
        <v>0.69003673094582185</v>
      </c>
      <c r="I354" s="90">
        <f t="shared" si="34"/>
        <v>0.69003673094582185</v>
      </c>
      <c r="J354" s="91">
        <f t="shared" si="35"/>
        <v>514.5</v>
      </c>
      <c r="K354" s="91">
        <f t="shared" si="36"/>
        <v>590.60243801652894</v>
      </c>
      <c r="L354" s="86">
        <f t="shared" si="37"/>
        <v>1105.102438016529</v>
      </c>
      <c r="N354" s="110"/>
      <c r="O354" s="110"/>
      <c r="P354" s="110"/>
    </row>
    <row r="355" spans="4:16" x14ac:dyDescent="0.25">
      <c r="D355" s="49" t="s">
        <v>294</v>
      </c>
      <c r="E355" s="49" t="s">
        <v>285</v>
      </c>
      <c r="F355" s="49">
        <v>22686</v>
      </c>
      <c r="G355" s="50">
        <v>1</v>
      </c>
      <c r="H355" s="90">
        <f t="shared" si="33"/>
        <v>0.52079889807162538</v>
      </c>
      <c r="I355" s="90">
        <f t="shared" si="34"/>
        <v>0.52079889807162538</v>
      </c>
      <c r="J355" s="91">
        <f t="shared" si="35"/>
        <v>514.5</v>
      </c>
      <c r="K355" s="91">
        <f t="shared" si="36"/>
        <v>445.75177685950416</v>
      </c>
      <c r="L355" s="86">
        <f t="shared" si="37"/>
        <v>960.25177685950416</v>
      </c>
      <c r="N355" s="110"/>
      <c r="O355" s="110"/>
      <c r="P355" s="110"/>
    </row>
    <row r="356" spans="4:16" x14ac:dyDescent="0.25">
      <c r="D356" s="49" t="s">
        <v>295</v>
      </c>
      <c r="E356" s="49" t="s">
        <v>285</v>
      </c>
      <c r="F356" s="49">
        <v>23092</v>
      </c>
      <c r="G356" s="50">
        <v>1</v>
      </c>
      <c r="H356" s="90">
        <f t="shared" si="33"/>
        <v>0.53011937557392108</v>
      </c>
      <c r="I356" s="90">
        <f t="shared" si="34"/>
        <v>0.53011937557392108</v>
      </c>
      <c r="J356" s="91">
        <f t="shared" si="35"/>
        <v>514.5</v>
      </c>
      <c r="K356" s="91">
        <f t="shared" si="36"/>
        <v>453.72917355371902</v>
      </c>
      <c r="L356" s="86">
        <f t="shared" si="37"/>
        <v>968.22917355371897</v>
      </c>
      <c r="N356" s="110"/>
      <c r="O356" s="110"/>
      <c r="P356" s="110"/>
    </row>
    <row r="357" spans="4:16" x14ac:dyDescent="0.25">
      <c r="D357" s="49" t="s">
        <v>296</v>
      </c>
      <c r="E357" s="49" t="s">
        <v>285</v>
      </c>
      <c r="F357" s="49">
        <v>23100</v>
      </c>
      <c r="G357" s="50">
        <v>1</v>
      </c>
      <c r="H357" s="90">
        <f t="shared" si="33"/>
        <v>0.53030303030303028</v>
      </c>
      <c r="I357" s="90">
        <f t="shared" si="34"/>
        <v>0.53030303030303028</v>
      </c>
      <c r="J357" s="91">
        <f t="shared" si="35"/>
        <v>514.5</v>
      </c>
      <c r="K357" s="91">
        <f t="shared" si="36"/>
        <v>453.88636363636363</v>
      </c>
      <c r="L357" s="86">
        <f t="shared" si="37"/>
        <v>968.38636363636363</v>
      </c>
      <c r="N357" s="110"/>
      <c r="O357" s="110"/>
      <c r="P357" s="110"/>
    </row>
    <row r="358" spans="4:16" x14ac:dyDescent="0.25">
      <c r="D358" s="49" t="s">
        <v>297</v>
      </c>
      <c r="E358" s="49" t="s">
        <v>285</v>
      </c>
      <c r="F358" s="49">
        <v>23100</v>
      </c>
      <c r="G358" s="50">
        <v>1</v>
      </c>
      <c r="H358" s="90">
        <f t="shared" si="33"/>
        <v>0.53030303030303028</v>
      </c>
      <c r="I358" s="90">
        <f t="shared" si="34"/>
        <v>0.53030303030303028</v>
      </c>
      <c r="J358" s="91">
        <f t="shared" si="35"/>
        <v>514.5</v>
      </c>
      <c r="K358" s="91">
        <f t="shared" si="36"/>
        <v>453.88636363636363</v>
      </c>
      <c r="L358" s="86">
        <f t="shared" si="37"/>
        <v>968.38636363636363</v>
      </c>
      <c r="N358" s="110"/>
      <c r="O358" s="110"/>
      <c r="P358" s="110"/>
    </row>
    <row r="359" spans="4:16" x14ac:dyDescent="0.25">
      <c r="D359" s="49" t="s">
        <v>183</v>
      </c>
      <c r="E359" s="49" t="s">
        <v>285</v>
      </c>
      <c r="F359" s="49">
        <v>29701</v>
      </c>
      <c r="G359" s="50">
        <v>1</v>
      </c>
      <c r="H359" s="90">
        <f t="shared" si="33"/>
        <v>0.6818411386593205</v>
      </c>
      <c r="I359" s="90">
        <f t="shared" si="34"/>
        <v>0.6818411386593205</v>
      </c>
      <c r="J359" s="91">
        <f t="shared" si="35"/>
        <v>514.5</v>
      </c>
      <c r="K359" s="91">
        <f t="shared" si="36"/>
        <v>583.58783057851235</v>
      </c>
      <c r="L359" s="86">
        <f t="shared" si="37"/>
        <v>1098.0878305785122</v>
      </c>
      <c r="N359" s="110"/>
      <c r="O359" s="110"/>
      <c r="P359" s="110"/>
    </row>
    <row r="360" spans="4:16" x14ac:dyDescent="0.25">
      <c r="D360" s="49" t="s">
        <v>148</v>
      </c>
      <c r="E360" s="49" t="s">
        <v>298</v>
      </c>
      <c r="F360" s="49">
        <v>30142</v>
      </c>
      <c r="G360" s="50">
        <v>1</v>
      </c>
      <c r="H360" s="90">
        <v>0.69</v>
      </c>
      <c r="I360" s="90">
        <f>H360</f>
        <v>0.69</v>
      </c>
      <c r="J360" s="91">
        <f t="shared" si="35"/>
        <v>514.5</v>
      </c>
      <c r="K360" s="91">
        <f t="shared" si="36"/>
        <v>590.57099999999991</v>
      </c>
      <c r="L360" s="86">
        <f t="shared" si="37"/>
        <v>1105.0709999999999</v>
      </c>
      <c r="N360" s="110"/>
      <c r="O360" s="110"/>
      <c r="P360" s="110"/>
    </row>
    <row r="361" spans="4:16" x14ac:dyDescent="0.25">
      <c r="D361" s="49" t="s">
        <v>150</v>
      </c>
      <c r="E361" s="49" t="s">
        <v>298</v>
      </c>
      <c r="F361" s="49">
        <v>33705</v>
      </c>
      <c r="G361" s="50">
        <v>1</v>
      </c>
      <c r="H361" s="90">
        <v>0.77</v>
      </c>
      <c r="I361" s="90">
        <f t="shared" ref="I361:I424" si="38">H361</f>
        <v>0.77</v>
      </c>
      <c r="J361" s="91">
        <f t="shared" si="35"/>
        <v>514.5</v>
      </c>
      <c r="K361" s="91">
        <f t="shared" si="36"/>
        <v>659.04300000000001</v>
      </c>
      <c r="L361" s="86">
        <f t="shared" si="37"/>
        <v>1173.5430000000001</v>
      </c>
      <c r="N361" s="110"/>
      <c r="O361" s="110"/>
      <c r="P361" s="110"/>
    </row>
    <row r="362" spans="4:16" x14ac:dyDescent="0.25">
      <c r="D362" s="49" t="s">
        <v>151</v>
      </c>
      <c r="E362" s="49" t="s">
        <v>298</v>
      </c>
      <c r="F362" s="49">
        <v>27768</v>
      </c>
      <c r="G362" s="50">
        <v>1</v>
      </c>
      <c r="H362" s="90">
        <v>0.64</v>
      </c>
      <c r="I362" s="90">
        <f t="shared" si="38"/>
        <v>0.64</v>
      </c>
      <c r="J362" s="91">
        <f t="shared" si="35"/>
        <v>514.5</v>
      </c>
      <c r="K362" s="91">
        <f t="shared" si="36"/>
        <v>547.77599999999995</v>
      </c>
      <c r="L362" s="86">
        <f t="shared" si="37"/>
        <v>1062.2759999999998</v>
      </c>
      <c r="N362" s="110"/>
      <c r="O362" s="110"/>
      <c r="P362" s="110"/>
    </row>
    <row r="363" spans="4:16" x14ac:dyDescent="0.25">
      <c r="D363" s="49" t="s">
        <v>152</v>
      </c>
      <c r="E363" s="49" t="s">
        <v>298</v>
      </c>
      <c r="F363" s="49">
        <v>27764</v>
      </c>
      <c r="G363" s="50">
        <v>1</v>
      </c>
      <c r="H363" s="90">
        <v>0.64</v>
      </c>
      <c r="I363" s="90">
        <f t="shared" si="38"/>
        <v>0.64</v>
      </c>
      <c r="J363" s="91">
        <f t="shared" si="35"/>
        <v>514.5</v>
      </c>
      <c r="K363" s="91">
        <f t="shared" si="36"/>
        <v>547.77599999999995</v>
      </c>
      <c r="L363" s="86">
        <f t="shared" si="37"/>
        <v>1062.2759999999998</v>
      </c>
      <c r="N363" s="110"/>
      <c r="O363" s="110"/>
      <c r="P363" s="110"/>
    </row>
    <row r="364" spans="4:16" x14ac:dyDescent="0.25">
      <c r="D364" s="49" t="s">
        <v>153</v>
      </c>
      <c r="E364" s="49" t="s">
        <v>298</v>
      </c>
      <c r="F364" s="49">
        <v>27758</v>
      </c>
      <c r="G364" s="50">
        <v>1</v>
      </c>
      <c r="H364" s="90">
        <v>0.64</v>
      </c>
      <c r="I364" s="90">
        <f t="shared" si="38"/>
        <v>0.64</v>
      </c>
      <c r="J364" s="91">
        <f t="shared" si="35"/>
        <v>514.5</v>
      </c>
      <c r="K364" s="91">
        <f t="shared" si="36"/>
        <v>547.77599999999995</v>
      </c>
      <c r="L364" s="86">
        <f t="shared" si="37"/>
        <v>1062.2759999999998</v>
      </c>
      <c r="N364" s="110"/>
      <c r="O364" s="110"/>
      <c r="P364" s="110"/>
    </row>
    <row r="365" spans="4:16" x14ac:dyDescent="0.25">
      <c r="D365" s="49" t="s">
        <v>154</v>
      </c>
      <c r="E365" s="49" t="s">
        <v>298</v>
      </c>
      <c r="F365" s="49">
        <v>27755</v>
      </c>
      <c r="G365" s="50">
        <v>1</v>
      </c>
      <c r="H365" s="90">
        <v>0.64</v>
      </c>
      <c r="I365" s="90">
        <f t="shared" si="38"/>
        <v>0.64</v>
      </c>
      <c r="J365" s="91">
        <f t="shared" si="35"/>
        <v>514.5</v>
      </c>
      <c r="K365" s="91">
        <f t="shared" si="36"/>
        <v>547.77599999999995</v>
      </c>
      <c r="L365" s="86">
        <f t="shared" si="37"/>
        <v>1062.2759999999998</v>
      </c>
      <c r="N365" s="110"/>
      <c r="O365" s="110"/>
      <c r="P365" s="110"/>
    </row>
    <row r="366" spans="4:16" x14ac:dyDescent="0.25">
      <c r="D366" s="49" t="s">
        <v>155</v>
      </c>
      <c r="E366" s="49" t="s">
        <v>298</v>
      </c>
      <c r="F366" s="49">
        <v>28699</v>
      </c>
      <c r="G366" s="50">
        <v>1</v>
      </c>
      <c r="H366" s="90">
        <v>0.66</v>
      </c>
      <c r="I366" s="90">
        <f t="shared" si="38"/>
        <v>0.66</v>
      </c>
      <c r="J366" s="91">
        <f t="shared" si="35"/>
        <v>514.5</v>
      </c>
      <c r="K366" s="91">
        <f t="shared" si="36"/>
        <v>564.89400000000001</v>
      </c>
      <c r="L366" s="86">
        <f t="shared" si="37"/>
        <v>1079.394</v>
      </c>
      <c r="N366" s="110"/>
      <c r="O366" s="110"/>
      <c r="P366" s="110"/>
    </row>
    <row r="367" spans="4:16" x14ac:dyDescent="0.25">
      <c r="D367" s="49" t="s">
        <v>156</v>
      </c>
      <c r="E367" s="49" t="s">
        <v>298</v>
      </c>
      <c r="F367" s="49">
        <v>28935</v>
      </c>
      <c r="G367" s="50">
        <v>1</v>
      </c>
      <c r="H367" s="90">
        <v>0.66</v>
      </c>
      <c r="I367" s="90">
        <f t="shared" si="38"/>
        <v>0.66</v>
      </c>
      <c r="J367" s="91">
        <f t="shared" si="35"/>
        <v>514.5</v>
      </c>
      <c r="K367" s="91">
        <f t="shared" si="36"/>
        <v>564.89400000000001</v>
      </c>
      <c r="L367" s="86">
        <f t="shared" si="37"/>
        <v>1079.394</v>
      </c>
      <c r="N367" s="110"/>
      <c r="O367" s="110"/>
      <c r="P367" s="110"/>
    </row>
    <row r="368" spans="4:16" x14ac:dyDescent="0.25">
      <c r="D368" s="49" t="s">
        <v>157</v>
      </c>
      <c r="E368" s="49" t="s">
        <v>298</v>
      </c>
      <c r="F368" s="49">
        <v>28999</v>
      </c>
      <c r="G368" s="50">
        <v>1</v>
      </c>
      <c r="H368" s="90">
        <v>0.67</v>
      </c>
      <c r="I368" s="90">
        <f t="shared" si="38"/>
        <v>0.67</v>
      </c>
      <c r="J368" s="91">
        <f t="shared" si="35"/>
        <v>514.5</v>
      </c>
      <c r="K368" s="91">
        <f t="shared" si="36"/>
        <v>573.45299999999997</v>
      </c>
      <c r="L368" s="86">
        <f t="shared" si="37"/>
        <v>1087.953</v>
      </c>
      <c r="N368" s="110"/>
      <c r="O368" s="110"/>
      <c r="P368" s="110"/>
    </row>
    <row r="369" spans="4:16" x14ac:dyDescent="0.25">
      <c r="D369" s="49" t="s">
        <v>158</v>
      </c>
      <c r="E369" s="49" t="s">
        <v>298</v>
      </c>
      <c r="F369" s="49">
        <v>28993</v>
      </c>
      <c r="G369" s="50">
        <v>1</v>
      </c>
      <c r="H369" s="90">
        <v>0.67</v>
      </c>
      <c r="I369" s="90">
        <f t="shared" si="38"/>
        <v>0.67</v>
      </c>
      <c r="J369" s="91">
        <f t="shared" si="35"/>
        <v>514.5</v>
      </c>
      <c r="K369" s="91">
        <f t="shared" si="36"/>
        <v>573.45299999999997</v>
      </c>
      <c r="L369" s="86">
        <f t="shared" si="37"/>
        <v>1087.953</v>
      </c>
      <c r="N369" s="110"/>
      <c r="O369" s="110"/>
      <c r="P369" s="110"/>
    </row>
    <row r="370" spans="4:16" x14ac:dyDescent="0.25">
      <c r="D370" s="49" t="s">
        <v>159</v>
      </c>
      <c r="E370" s="49" t="s">
        <v>298</v>
      </c>
      <c r="F370" s="49">
        <v>28989</v>
      </c>
      <c r="G370" s="50">
        <v>1</v>
      </c>
      <c r="H370" s="90">
        <v>0.67</v>
      </c>
      <c r="I370" s="90">
        <f t="shared" si="38"/>
        <v>0.67</v>
      </c>
      <c r="J370" s="91">
        <f t="shared" si="35"/>
        <v>514.5</v>
      </c>
      <c r="K370" s="91">
        <f t="shared" si="36"/>
        <v>573.45299999999997</v>
      </c>
      <c r="L370" s="86">
        <f t="shared" si="37"/>
        <v>1087.953</v>
      </c>
      <c r="N370" s="110"/>
      <c r="O370" s="110"/>
      <c r="P370" s="110"/>
    </row>
    <row r="371" spans="4:16" x14ac:dyDescent="0.25">
      <c r="D371" s="49" t="s">
        <v>160</v>
      </c>
      <c r="E371" s="49" t="s">
        <v>298</v>
      </c>
      <c r="F371" s="49">
        <v>28985</v>
      </c>
      <c r="G371" s="50">
        <v>1</v>
      </c>
      <c r="H371" s="90">
        <v>0.67</v>
      </c>
      <c r="I371" s="90">
        <f t="shared" si="38"/>
        <v>0.67</v>
      </c>
      <c r="J371" s="91">
        <f t="shared" si="35"/>
        <v>514.5</v>
      </c>
      <c r="K371" s="91">
        <f t="shared" si="36"/>
        <v>573.45299999999997</v>
      </c>
      <c r="L371" s="86">
        <f t="shared" si="37"/>
        <v>1087.953</v>
      </c>
      <c r="N371" s="110"/>
      <c r="O371" s="110"/>
      <c r="P371" s="110"/>
    </row>
    <row r="372" spans="4:16" x14ac:dyDescent="0.25">
      <c r="D372" s="49" t="s">
        <v>161</v>
      </c>
      <c r="E372" s="49" t="s">
        <v>298</v>
      </c>
      <c r="F372" s="49">
        <v>28440</v>
      </c>
      <c r="G372" s="50">
        <v>1</v>
      </c>
      <c r="H372" s="90">
        <v>0.65</v>
      </c>
      <c r="I372" s="90">
        <f t="shared" si="38"/>
        <v>0.65</v>
      </c>
      <c r="J372" s="91">
        <f t="shared" si="35"/>
        <v>514.5</v>
      </c>
      <c r="K372" s="91">
        <f t="shared" si="36"/>
        <v>556.33500000000004</v>
      </c>
      <c r="L372" s="86">
        <f t="shared" si="37"/>
        <v>1070.835</v>
      </c>
      <c r="N372" s="110"/>
      <c r="O372" s="110"/>
      <c r="P372" s="110"/>
    </row>
    <row r="373" spans="4:16" x14ac:dyDescent="0.25">
      <c r="D373" s="49" t="s">
        <v>162</v>
      </c>
      <c r="E373" s="49" t="s">
        <v>298</v>
      </c>
      <c r="F373" s="49">
        <v>30078</v>
      </c>
      <c r="G373" s="50">
        <v>1</v>
      </c>
      <c r="H373" s="90">
        <v>0.69</v>
      </c>
      <c r="I373" s="90">
        <f t="shared" si="38"/>
        <v>0.69</v>
      </c>
      <c r="J373" s="91">
        <f t="shared" si="35"/>
        <v>514.5</v>
      </c>
      <c r="K373" s="91">
        <f t="shared" si="36"/>
        <v>590.57099999999991</v>
      </c>
      <c r="L373" s="86">
        <f t="shared" si="37"/>
        <v>1105.0709999999999</v>
      </c>
      <c r="N373" s="110"/>
      <c r="O373" s="110"/>
      <c r="P373" s="110"/>
    </row>
    <row r="374" spans="4:16" x14ac:dyDescent="0.25">
      <c r="D374" s="49" t="s">
        <v>163</v>
      </c>
      <c r="E374" s="49" t="s">
        <v>298</v>
      </c>
      <c r="F374" s="49">
        <v>28977</v>
      </c>
      <c r="G374" s="50">
        <v>1</v>
      </c>
      <c r="H374" s="90">
        <v>0.67</v>
      </c>
      <c r="I374" s="90">
        <f t="shared" si="38"/>
        <v>0.67</v>
      </c>
      <c r="J374" s="91">
        <f t="shared" si="35"/>
        <v>514.5</v>
      </c>
      <c r="K374" s="91">
        <f t="shared" si="36"/>
        <v>573.45299999999997</v>
      </c>
      <c r="L374" s="86">
        <f t="shared" si="37"/>
        <v>1087.953</v>
      </c>
      <c r="N374" s="110"/>
      <c r="O374" s="110"/>
      <c r="P374" s="110"/>
    </row>
    <row r="375" spans="4:16" x14ac:dyDescent="0.25">
      <c r="D375" s="49" t="s">
        <v>219</v>
      </c>
      <c r="E375" s="49" t="s">
        <v>298</v>
      </c>
      <c r="F375" s="49">
        <v>28425</v>
      </c>
      <c r="G375" s="50">
        <v>1</v>
      </c>
      <c r="H375" s="90">
        <v>0.65</v>
      </c>
      <c r="I375" s="90">
        <f t="shared" si="38"/>
        <v>0.65</v>
      </c>
      <c r="J375" s="91">
        <f t="shared" si="35"/>
        <v>514.5</v>
      </c>
      <c r="K375" s="91">
        <f t="shared" si="36"/>
        <v>556.33500000000004</v>
      </c>
      <c r="L375" s="86">
        <f t="shared" si="37"/>
        <v>1070.835</v>
      </c>
      <c r="N375" s="110"/>
      <c r="O375" s="110"/>
      <c r="P375" s="110"/>
    </row>
    <row r="376" spans="4:16" x14ac:dyDescent="0.25">
      <c r="D376" s="49" t="s">
        <v>165</v>
      </c>
      <c r="E376" s="49" t="s">
        <v>298</v>
      </c>
      <c r="F376" s="49">
        <v>28969</v>
      </c>
      <c r="G376" s="50">
        <v>1</v>
      </c>
      <c r="H376" s="90">
        <v>0.67</v>
      </c>
      <c r="I376" s="90">
        <f t="shared" si="38"/>
        <v>0.67</v>
      </c>
      <c r="J376" s="91">
        <f t="shared" si="35"/>
        <v>514.5</v>
      </c>
      <c r="K376" s="91">
        <f t="shared" si="36"/>
        <v>573.45299999999997</v>
      </c>
      <c r="L376" s="86">
        <f t="shared" si="37"/>
        <v>1087.953</v>
      </c>
      <c r="N376" s="110"/>
      <c r="O376" s="110"/>
      <c r="P376" s="110"/>
    </row>
    <row r="377" spans="4:16" x14ac:dyDescent="0.25">
      <c r="D377" s="49" t="s">
        <v>166</v>
      </c>
      <c r="E377" s="49" t="s">
        <v>298</v>
      </c>
      <c r="F377" s="49">
        <v>28968</v>
      </c>
      <c r="G377" s="50">
        <v>1</v>
      </c>
      <c r="H377" s="90">
        <v>0.67</v>
      </c>
      <c r="I377" s="90">
        <f t="shared" si="38"/>
        <v>0.67</v>
      </c>
      <c r="J377" s="91">
        <f t="shared" si="35"/>
        <v>514.5</v>
      </c>
      <c r="K377" s="91">
        <f t="shared" si="36"/>
        <v>573.45299999999997</v>
      </c>
      <c r="L377" s="86">
        <f t="shared" si="37"/>
        <v>1087.953</v>
      </c>
      <c r="N377" s="110"/>
      <c r="O377" s="110"/>
      <c r="P377" s="110"/>
    </row>
    <row r="378" spans="4:16" x14ac:dyDescent="0.25">
      <c r="D378" s="49" t="s">
        <v>167</v>
      </c>
      <c r="E378" s="49" t="s">
        <v>298</v>
      </c>
      <c r="F378" s="49">
        <v>28963</v>
      </c>
      <c r="G378" s="50">
        <v>1</v>
      </c>
      <c r="H378" s="90">
        <v>0.66</v>
      </c>
      <c r="I378" s="90">
        <f t="shared" si="38"/>
        <v>0.66</v>
      </c>
      <c r="J378" s="91">
        <f t="shared" si="35"/>
        <v>514.5</v>
      </c>
      <c r="K378" s="91">
        <f t="shared" si="36"/>
        <v>564.89400000000001</v>
      </c>
      <c r="L378" s="86">
        <f t="shared" si="37"/>
        <v>1079.394</v>
      </c>
      <c r="N378" s="110"/>
      <c r="O378" s="110"/>
      <c r="P378" s="110"/>
    </row>
    <row r="379" spans="4:16" x14ac:dyDescent="0.25">
      <c r="D379" s="49" t="s">
        <v>168</v>
      </c>
      <c r="E379" s="49" t="s">
        <v>298</v>
      </c>
      <c r="F379" s="49">
        <v>28960</v>
      </c>
      <c r="G379" s="50">
        <v>1</v>
      </c>
      <c r="H379" s="90">
        <v>0.66</v>
      </c>
      <c r="I379" s="90">
        <f t="shared" si="38"/>
        <v>0.66</v>
      </c>
      <c r="J379" s="91">
        <f t="shared" si="35"/>
        <v>514.5</v>
      </c>
      <c r="K379" s="91">
        <f t="shared" si="36"/>
        <v>564.89400000000001</v>
      </c>
      <c r="L379" s="86">
        <f t="shared" si="37"/>
        <v>1079.394</v>
      </c>
      <c r="N379" s="110"/>
      <c r="O379" s="110"/>
      <c r="P379" s="110"/>
    </row>
    <row r="380" spans="4:16" x14ac:dyDescent="0.25">
      <c r="D380" s="49" t="s">
        <v>220</v>
      </c>
      <c r="E380" s="49" t="s">
        <v>298</v>
      </c>
      <c r="F380" s="49">
        <v>28958</v>
      </c>
      <c r="G380" s="50">
        <v>1</v>
      </c>
      <c r="H380" s="90">
        <v>0.66</v>
      </c>
      <c r="I380" s="90">
        <f t="shared" si="38"/>
        <v>0.66</v>
      </c>
      <c r="J380" s="91">
        <f t="shared" si="35"/>
        <v>514.5</v>
      </c>
      <c r="K380" s="91">
        <f t="shared" si="36"/>
        <v>564.89400000000001</v>
      </c>
      <c r="L380" s="86">
        <f t="shared" si="37"/>
        <v>1079.394</v>
      </c>
      <c r="N380" s="110"/>
      <c r="O380" s="110"/>
      <c r="P380" s="110"/>
    </row>
    <row r="381" spans="4:16" x14ac:dyDescent="0.25">
      <c r="D381" s="49" t="s">
        <v>170</v>
      </c>
      <c r="E381" s="49" t="s">
        <v>298</v>
      </c>
      <c r="F381" s="49">
        <v>28954</v>
      </c>
      <c r="G381" s="50">
        <v>1</v>
      </c>
      <c r="H381" s="90">
        <v>0.66</v>
      </c>
      <c r="I381" s="90">
        <f t="shared" si="38"/>
        <v>0.66</v>
      </c>
      <c r="J381" s="91">
        <f t="shared" si="35"/>
        <v>514.5</v>
      </c>
      <c r="K381" s="91">
        <f t="shared" si="36"/>
        <v>564.89400000000001</v>
      </c>
      <c r="L381" s="86">
        <f t="shared" si="37"/>
        <v>1079.394</v>
      </c>
      <c r="N381" s="110"/>
      <c r="O381" s="110"/>
      <c r="P381" s="110"/>
    </row>
    <row r="382" spans="4:16" x14ac:dyDescent="0.25">
      <c r="D382" s="49" t="s">
        <v>171</v>
      </c>
      <c r="E382" s="49" t="s">
        <v>298</v>
      </c>
      <c r="F382" s="49">
        <v>28950</v>
      </c>
      <c r="G382" s="50">
        <v>1</v>
      </c>
      <c r="H382" s="90">
        <v>0.66</v>
      </c>
      <c r="I382" s="90">
        <f t="shared" si="38"/>
        <v>0.66</v>
      </c>
      <c r="J382" s="91">
        <f t="shared" si="35"/>
        <v>514.5</v>
      </c>
      <c r="K382" s="91">
        <f t="shared" si="36"/>
        <v>564.89400000000001</v>
      </c>
      <c r="L382" s="86">
        <f t="shared" si="37"/>
        <v>1079.394</v>
      </c>
      <c r="N382" s="110"/>
      <c r="O382" s="110"/>
      <c r="P382" s="110"/>
    </row>
    <row r="383" spans="4:16" x14ac:dyDescent="0.25">
      <c r="D383" s="49" t="s">
        <v>172</v>
      </c>
      <c r="E383" s="49" t="s">
        <v>298</v>
      </c>
      <c r="F383" s="49">
        <v>28949</v>
      </c>
      <c r="G383" s="50">
        <v>1</v>
      </c>
      <c r="H383" s="90">
        <v>0.66</v>
      </c>
      <c r="I383" s="90">
        <f t="shared" si="38"/>
        <v>0.66</v>
      </c>
      <c r="J383" s="91">
        <f t="shared" si="35"/>
        <v>514.5</v>
      </c>
      <c r="K383" s="91">
        <f t="shared" si="36"/>
        <v>564.89400000000001</v>
      </c>
      <c r="L383" s="86">
        <f t="shared" si="37"/>
        <v>1079.394</v>
      </c>
      <c r="N383" s="110"/>
      <c r="O383" s="110"/>
      <c r="P383" s="110"/>
    </row>
    <row r="384" spans="4:16" x14ac:dyDescent="0.25">
      <c r="D384" s="49" t="s">
        <v>241</v>
      </c>
      <c r="E384" s="49" t="s">
        <v>298</v>
      </c>
      <c r="F384" s="49">
        <v>28945</v>
      </c>
      <c r="G384" s="50">
        <v>1</v>
      </c>
      <c r="H384" s="90">
        <v>0.66</v>
      </c>
      <c r="I384" s="90">
        <f t="shared" si="38"/>
        <v>0.66</v>
      </c>
      <c r="J384" s="91">
        <f t="shared" si="35"/>
        <v>514.5</v>
      </c>
      <c r="K384" s="91">
        <f t="shared" si="36"/>
        <v>564.89400000000001</v>
      </c>
      <c r="L384" s="86">
        <f t="shared" si="37"/>
        <v>1079.394</v>
      </c>
      <c r="N384" s="110"/>
      <c r="O384" s="110"/>
      <c r="P384" s="110"/>
    </row>
    <row r="385" spans="4:16" x14ac:dyDescent="0.25">
      <c r="D385" s="49" t="s">
        <v>174</v>
      </c>
      <c r="E385" s="49" t="s">
        <v>298</v>
      </c>
      <c r="F385" s="49">
        <v>28940</v>
      </c>
      <c r="G385" s="50">
        <v>1</v>
      </c>
      <c r="H385" s="90">
        <v>0.66</v>
      </c>
      <c r="I385" s="90">
        <f t="shared" si="38"/>
        <v>0.66</v>
      </c>
      <c r="J385" s="91">
        <f t="shared" si="35"/>
        <v>514.5</v>
      </c>
      <c r="K385" s="91">
        <f t="shared" si="36"/>
        <v>564.89400000000001</v>
      </c>
      <c r="L385" s="86">
        <f t="shared" si="37"/>
        <v>1079.394</v>
      </c>
      <c r="N385" s="110"/>
      <c r="O385" s="110"/>
      <c r="P385" s="110"/>
    </row>
    <row r="386" spans="4:16" x14ac:dyDescent="0.25">
      <c r="D386" s="49" t="s">
        <v>175</v>
      </c>
      <c r="E386" s="49" t="s">
        <v>298</v>
      </c>
      <c r="F386" s="49">
        <v>41534</v>
      </c>
      <c r="G386" s="50">
        <v>1</v>
      </c>
      <c r="H386" s="90">
        <v>0.95</v>
      </c>
      <c r="I386" s="90">
        <f t="shared" si="38"/>
        <v>0.95</v>
      </c>
      <c r="J386" s="91">
        <f t="shared" si="35"/>
        <v>514.5</v>
      </c>
      <c r="K386" s="91">
        <f t="shared" si="36"/>
        <v>813.1049999999999</v>
      </c>
      <c r="L386" s="86">
        <f t="shared" si="37"/>
        <v>1327.605</v>
      </c>
      <c r="N386" s="110"/>
      <c r="O386" s="110"/>
      <c r="P386" s="110"/>
    </row>
    <row r="387" spans="4:16" x14ac:dyDescent="0.25">
      <c r="D387" s="49" t="s">
        <v>176</v>
      </c>
      <c r="E387" s="49" t="s">
        <v>298</v>
      </c>
      <c r="F387" s="49">
        <v>41505</v>
      </c>
      <c r="G387" s="50">
        <v>1</v>
      </c>
      <c r="H387" s="90">
        <v>0.95</v>
      </c>
      <c r="I387" s="90">
        <f t="shared" si="38"/>
        <v>0.95</v>
      </c>
      <c r="J387" s="91">
        <f t="shared" si="35"/>
        <v>514.5</v>
      </c>
      <c r="K387" s="91">
        <f t="shared" si="36"/>
        <v>813.1049999999999</v>
      </c>
      <c r="L387" s="86">
        <f t="shared" si="37"/>
        <v>1327.605</v>
      </c>
      <c r="N387" s="110"/>
      <c r="O387" s="110"/>
      <c r="P387" s="110"/>
    </row>
    <row r="388" spans="4:16" x14ac:dyDescent="0.25">
      <c r="D388" s="49" t="s">
        <v>177</v>
      </c>
      <c r="E388" s="49" t="s">
        <v>298</v>
      </c>
      <c r="F388" s="49">
        <v>35937</v>
      </c>
      <c r="G388" s="50">
        <v>1</v>
      </c>
      <c r="H388" s="90">
        <v>0.83</v>
      </c>
      <c r="I388" s="90">
        <f t="shared" si="38"/>
        <v>0.83</v>
      </c>
      <c r="J388" s="91">
        <f t="shared" si="35"/>
        <v>514.5</v>
      </c>
      <c r="K388" s="91">
        <f t="shared" si="36"/>
        <v>710.39699999999993</v>
      </c>
      <c r="L388" s="86">
        <f t="shared" si="37"/>
        <v>1224.8969999999999</v>
      </c>
      <c r="N388" s="110"/>
      <c r="O388" s="110"/>
      <c r="P388" s="110"/>
    </row>
    <row r="389" spans="4:16" x14ac:dyDescent="0.25">
      <c r="D389" s="49" t="s">
        <v>178</v>
      </c>
      <c r="E389" s="49" t="s">
        <v>298</v>
      </c>
      <c r="F389" s="49">
        <v>33616</v>
      </c>
      <c r="G389" s="50">
        <v>1</v>
      </c>
      <c r="H389" s="90">
        <v>0.77</v>
      </c>
      <c r="I389" s="90">
        <f t="shared" si="38"/>
        <v>0.77</v>
      </c>
      <c r="J389" s="91">
        <f t="shared" si="35"/>
        <v>514.5</v>
      </c>
      <c r="K389" s="91">
        <f t="shared" si="36"/>
        <v>659.04300000000001</v>
      </c>
      <c r="L389" s="86">
        <f t="shared" si="37"/>
        <v>1173.5430000000001</v>
      </c>
      <c r="N389" s="110"/>
      <c r="O389" s="110"/>
      <c r="P389" s="110"/>
    </row>
    <row r="390" spans="4:16" x14ac:dyDescent="0.25">
      <c r="D390" s="49" t="s">
        <v>179</v>
      </c>
      <c r="E390" s="49" t="s">
        <v>298</v>
      </c>
      <c r="F390" s="49">
        <v>35079</v>
      </c>
      <c r="G390" s="50">
        <v>1</v>
      </c>
      <c r="H390" s="90">
        <v>0.81</v>
      </c>
      <c r="I390" s="90">
        <f t="shared" si="38"/>
        <v>0.81</v>
      </c>
      <c r="J390" s="91">
        <f t="shared" si="35"/>
        <v>514.5</v>
      </c>
      <c r="K390" s="91">
        <f t="shared" si="36"/>
        <v>693.279</v>
      </c>
      <c r="L390" s="86">
        <f t="shared" si="37"/>
        <v>1207.779</v>
      </c>
      <c r="N390" s="110"/>
      <c r="O390" s="110"/>
      <c r="P390" s="110"/>
    </row>
    <row r="391" spans="4:16" x14ac:dyDescent="0.25">
      <c r="D391" s="49" t="s">
        <v>180</v>
      </c>
      <c r="E391" s="49" t="s">
        <v>298</v>
      </c>
      <c r="F391" s="49">
        <v>39859</v>
      </c>
      <c r="G391" s="50">
        <v>1</v>
      </c>
      <c r="H391" s="90">
        <v>0.92</v>
      </c>
      <c r="I391" s="90">
        <f t="shared" si="38"/>
        <v>0.92</v>
      </c>
      <c r="J391" s="91">
        <f t="shared" si="35"/>
        <v>514.5</v>
      </c>
      <c r="K391" s="91">
        <f t="shared" si="36"/>
        <v>787.428</v>
      </c>
      <c r="L391" s="86">
        <f t="shared" si="37"/>
        <v>1301.9279999999999</v>
      </c>
      <c r="N391" s="110"/>
      <c r="O391" s="110"/>
      <c r="P391" s="110"/>
    </row>
    <row r="392" spans="4:16" x14ac:dyDescent="0.25">
      <c r="D392" s="49" t="s">
        <v>181</v>
      </c>
      <c r="E392" s="49" t="s">
        <v>298</v>
      </c>
      <c r="F392" s="49">
        <v>26782</v>
      </c>
      <c r="G392" s="50">
        <v>1</v>
      </c>
      <c r="H392" s="90">
        <v>0.61</v>
      </c>
      <c r="I392" s="90">
        <f t="shared" si="38"/>
        <v>0.61</v>
      </c>
      <c r="J392" s="91">
        <f t="shared" ref="J392:J455" si="39">+CBase</f>
        <v>514.5</v>
      </c>
      <c r="K392" s="91">
        <f t="shared" ref="K392:K455" si="40">+I392*CAcreage</f>
        <v>522.09899999999993</v>
      </c>
      <c r="L392" s="86">
        <f t="shared" si="37"/>
        <v>1036.5989999999999</v>
      </c>
      <c r="N392" s="110"/>
      <c r="O392" s="110"/>
      <c r="P392" s="110"/>
    </row>
    <row r="393" spans="4:16" x14ac:dyDescent="0.25">
      <c r="D393" s="49" t="s">
        <v>182</v>
      </c>
      <c r="E393" s="49" t="s">
        <v>298</v>
      </c>
      <c r="F393" s="49">
        <v>25951</v>
      </c>
      <c r="G393" s="50">
        <v>1</v>
      </c>
      <c r="H393" s="90">
        <v>0.6</v>
      </c>
      <c r="I393" s="90">
        <f t="shared" si="38"/>
        <v>0.6</v>
      </c>
      <c r="J393" s="91">
        <f t="shared" si="39"/>
        <v>514.5</v>
      </c>
      <c r="K393" s="91">
        <f t="shared" si="40"/>
        <v>513.54</v>
      </c>
      <c r="L393" s="86">
        <f t="shared" si="37"/>
        <v>1028.04</v>
      </c>
      <c r="N393" s="110"/>
      <c r="O393" s="110"/>
      <c r="P393" s="110"/>
    </row>
    <row r="394" spans="4:16" x14ac:dyDescent="0.25">
      <c r="D394" s="49" t="s">
        <v>183</v>
      </c>
      <c r="E394" s="49" t="s">
        <v>298</v>
      </c>
      <c r="F394" s="49">
        <v>25993</v>
      </c>
      <c r="G394" s="50">
        <v>1</v>
      </c>
      <c r="H394" s="90">
        <v>0.6</v>
      </c>
      <c r="I394" s="90">
        <f t="shared" si="38"/>
        <v>0.6</v>
      </c>
      <c r="J394" s="91">
        <f t="shared" si="39"/>
        <v>514.5</v>
      </c>
      <c r="K394" s="91">
        <f t="shared" si="40"/>
        <v>513.54</v>
      </c>
      <c r="L394" s="86">
        <f t="shared" ref="L394:L457" si="41">+K394+J394</f>
        <v>1028.04</v>
      </c>
      <c r="N394" s="110"/>
      <c r="O394" s="110"/>
      <c r="P394" s="110"/>
    </row>
    <row r="395" spans="4:16" x14ac:dyDescent="0.25">
      <c r="D395" s="49" t="s">
        <v>184</v>
      </c>
      <c r="E395" s="49" t="s">
        <v>298</v>
      </c>
      <c r="F395" s="49">
        <v>25993</v>
      </c>
      <c r="G395" s="50">
        <v>1</v>
      </c>
      <c r="H395" s="90">
        <v>0.6</v>
      </c>
      <c r="I395" s="90">
        <f t="shared" si="38"/>
        <v>0.6</v>
      </c>
      <c r="J395" s="91">
        <f t="shared" si="39"/>
        <v>514.5</v>
      </c>
      <c r="K395" s="91">
        <f t="shared" si="40"/>
        <v>513.54</v>
      </c>
      <c r="L395" s="86">
        <f t="shared" si="41"/>
        <v>1028.04</v>
      </c>
      <c r="N395" s="110"/>
      <c r="O395" s="110"/>
      <c r="P395" s="110"/>
    </row>
    <row r="396" spans="4:16" x14ac:dyDescent="0.25">
      <c r="D396" s="49" t="s">
        <v>185</v>
      </c>
      <c r="E396" s="49" t="s">
        <v>298</v>
      </c>
      <c r="F396" s="49">
        <v>36775</v>
      </c>
      <c r="G396" s="50">
        <v>1</v>
      </c>
      <c r="H396" s="90">
        <v>0.84</v>
      </c>
      <c r="I396" s="90">
        <f t="shared" si="38"/>
        <v>0.84</v>
      </c>
      <c r="J396" s="91">
        <f t="shared" si="39"/>
        <v>514.5</v>
      </c>
      <c r="K396" s="91">
        <f t="shared" si="40"/>
        <v>718.9559999999999</v>
      </c>
      <c r="L396" s="86">
        <f t="shared" si="41"/>
        <v>1233.4559999999999</v>
      </c>
      <c r="N396" s="110"/>
      <c r="O396" s="110"/>
      <c r="P396" s="110"/>
    </row>
    <row r="397" spans="4:16" x14ac:dyDescent="0.25">
      <c r="D397" s="49" t="s">
        <v>186</v>
      </c>
      <c r="E397" s="49" t="s">
        <v>298</v>
      </c>
      <c r="F397" s="49">
        <v>36818</v>
      </c>
      <c r="G397" s="50">
        <v>1</v>
      </c>
      <c r="H397" s="90">
        <v>0.85</v>
      </c>
      <c r="I397" s="90">
        <f t="shared" si="38"/>
        <v>0.85</v>
      </c>
      <c r="J397" s="91">
        <f t="shared" si="39"/>
        <v>514.5</v>
      </c>
      <c r="K397" s="91">
        <f t="shared" si="40"/>
        <v>727.51499999999999</v>
      </c>
      <c r="L397" s="86">
        <f t="shared" si="41"/>
        <v>1242.0149999999999</v>
      </c>
      <c r="N397" s="110"/>
      <c r="O397" s="110"/>
      <c r="P397" s="110"/>
    </row>
    <row r="398" spans="4:16" x14ac:dyDescent="0.25">
      <c r="D398" s="49" t="s">
        <v>187</v>
      </c>
      <c r="E398" s="49" t="s">
        <v>298</v>
      </c>
      <c r="F398" s="49">
        <v>25910</v>
      </c>
      <c r="G398" s="50">
        <v>1</v>
      </c>
      <c r="H398" s="90">
        <v>0.59</v>
      </c>
      <c r="I398" s="90">
        <f t="shared" si="38"/>
        <v>0.59</v>
      </c>
      <c r="J398" s="91">
        <f t="shared" si="39"/>
        <v>514.5</v>
      </c>
      <c r="K398" s="91">
        <f t="shared" si="40"/>
        <v>504.98099999999994</v>
      </c>
      <c r="L398" s="86">
        <f t="shared" si="41"/>
        <v>1019.481</v>
      </c>
      <c r="N398" s="110"/>
      <c r="O398" s="110"/>
      <c r="P398" s="110"/>
    </row>
    <row r="399" spans="4:16" x14ac:dyDescent="0.25">
      <c r="D399" s="49" t="s">
        <v>188</v>
      </c>
      <c r="E399" s="49" t="s">
        <v>298</v>
      </c>
      <c r="F399" s="49">
        <v>25717</v>
      </c>
      <c r="G399" s="50">
        <v>1</v>
      </c>
      <c r="H399" s="90">
        <v>0.59</v>
      </c>
      <c r="I399" s="90">
        <f t="shared" si="38"/>
        <v>0.59</v>
      </c>
      <c r="J399" s="91">
        <f t="shared" si="39"/>
        <v>514.5</v>
      </c>
      <c r="K399" s="91">
        <f t="shared" si="40"/>
        <v>504.98099999999994</v>
      </c>
      <c r="L399" s="86">
        <f t="shared" si="41"/>
        <v>1019.481</v>
      </c>
      <c r="N399" s="110"/>
      <c r="O399" s="110"/>
      <c r="P399" s="110"/>
    </row>
    <row r="400" spans="4:16" x14ac:dyDescent="0.25">
      <c r="D400" s="49" t="s">
        <v>189</v>
      </c>
      <c r="E400" s="49" t="s">
        <v>298</v>
      </c>
      <c r="F400" s="49">
        <v>25620</v>
      </c>
      <c r="G400" s="50">
        <v>1</v>
      </c>
      <c r="H400" s="90">
        <v>0.59</v>
      </c>
      <c r="I400" s="90">
        <f t="shared" si="38"/>
        <v>0.59</v>
      </c>
      <c r="J400" s="91">
        <f t="shared" si="39"/>
        <v>514.5</v>
      </c>
      <c r="K400" s="91">
        <f t="shared" si="40"/>
        <v>504.98099999999994</v>
      </c>
      <c r="L400" s="86">
        <f t="shared" si="41"/>
        <v>1019.481</v>
      </c>
      <c r="N400" s="110"/>
      <c r="O400" s="110"/>
      <c r="P400" s="110"/>
    </row>
    <row r="401" spans="4:16" x14ac:dyDescent="0.25">
      <c r="D401" s="49" t="s">
        <v>190</v>
      </c>
      <c r="E401" s="49" t="s">
        <v>298</v>
      </c>
      <c r="F401" s="49">
        <v>25492</v>
      </c>
      <c r="G401" s="50">
        <v>1</v>
      </c>
      <c r="H401" s="90">
        <v>0.59</v>
      </c>
      <c r="I401" s="90">
        <f t="shared" si="38"/>
        <v>0.59</v>
      </c>
      <c r="J401" s="91">
        <f t="shared" si="39"/>
        <v>514.5</v>
      </c>
      <c r="K401" s="91">
        <f t="shared" si="40"/>
        <v>504.98099999999994</v>
      </c>
      <c r="L401" s="86">
        <f t="shared" si="41"/>
        <v>1019.481</v>
      </c>
      <c r="N401" s="110"/>
      <c r="O401" s="110"/>
      <c r="P401" s="110"/>
    </row>
    <row r="402" spans="4:16" x14ac:dyDescent="0.25">
      <c r="D402" s="49" t="s">
        <v>191</v>
      </c>
      <c r="E402" s="49" t="s">
        <v>298</v>
      </c>
      <c r="F402" s="49">
        <v>25333</v>
      </c>
      <c r="G402" s="50">
        <v>1</v>
      </c>
      <c r="H402" s="90">
        <v>0.57999999999999996</v>
      </c>
      <c r="I402" s="90">
        <f t="shared" si="38"/>
        <v>0.57999999999999996</v>
      </c>
      <c r="J402" s="91">
        <f t="shared" si="39"/>
        <v>514.5</v>
      </c>
      <c r="K402" s="91">
        <f t="shared" si="40"/>
        <v>496.42199999999997</v>
      </c>
      <c r="L402" s="86">
        <f t="shared" si="41"/>
        <v>1010.922</v>
      </c>
      <c r="N402" s="110"/>
      <c r="O402" s="110"/>
      <c r="P402" s="110"/>
    </row>
    <row r="403" spans="4:16" x14ac:dyDescent="0.25">
      <c r="D403" s="49" t="s">
        <v>192</v>
      </c>
      <c r="E403" s="49" t="s">
        <v>298</v>
      </c>
      <c r="F403" s="49">
        <v>25270</v>
      </c>
      <c r="G403" s="50">
        <v>1</v>
      </c>
      <c r="H403" s="90">
        <v>0.57999999999999996</v>
      </c>
      <c r="I403" s="90">
        <f t="shared" si="38"/>
        <v>0.57999999999999996</v>
      </c>
      <c r="J403" s="91">
        <f t="shared" si="39"/>
        <v>514.5</v>
      </c>
      <c r="K403" s="91">
        <f t="shared" si="40"/>
        <v>496.42199999999997</v>
      </c>
      <c r="L403" s="86">
        <f t="shared" si="41"/>
        <v>1010.922</v>
      </c>
      <c r="N403" s="110"/>
      <c r="O403" s="110"/>
      <c r="P403" s="110"/>
    </row>
    <row r="404" spans="4:16" x14ac:dyDescent="0.25">
      <c r="D404" s="49" t="s">
        <v>242</v>
      </c>
      <c r="E404" s="49" t="s">
        <v>298</v>
      </c>
      <c r="F404" s="49">
        <v>25305</v>
      </c>
      <c r="G404" s="50">
        <v>1</v>
      </c>
      <c r="H404" s="90">
        <v>0.57999999999999996</v>
      </c>
      <c r="I404" s="90">
        <f t="shared" si="38"/>
        <v>0.57999999999999996</v>
      </c>
      <c r="J404" s="91">
        <f t="shared" si="39"/>
        <v>514.5</v>
      </c>
      <c r="K404" s="91">
        <f t="shared" si="40"/>
        <v>496.42199999999997</v>
      </c>
      <c r="L404" s="86">
        <f t="shared" si="41"/>
        <v>1010.922</v>
      </c>
      <c r="N404" s="110"/>
      <c r="O404" s="110"/>
      <c r="P404" s="110"/>
    </row>
    <row r="405" spans="4:16" x14ac:dyDescent="0.25">
      <c r="D405" s="49" t="s">
        <v>194</v>
      </c>
      <c r="E405" s="49" t="s">
        <v>298</v>
      </c>
      <c r="F405" s="49">
        <v>25436</v>
      </c>
      <c r="G405" s="50">
        <v>1</v>
      </c>
      <c r="H405" s="90">
        <v>0.57999999999999996</v>
      </c>
      <c r="I405" s="90">
        <f t="shared" si="38"/>
        <v>0.57999999999999996</v>
      </c>
      <c r="J405" s="91">
        <f t="shared" si="39"/>
        <v>514.5</v>
      </c>
      <c r="K405" s="91">
        <f t="shared" si="40"/>
        <v>496.42199999999997</v>
      </c>
      <c r="L405" s="86">
        <f t="shared" si="41"/>
        <v>1010.922</v>
      </c>
      <c r="N405" s="110"/>
      <c r="O405" s="110"/>
      <c r="P405" s="110"/>
    </row>
    <row r="406" spans="4:16" x14ac:dyDescent="0.25">
      <c r="D406" s="49" t="s">
        <v>243</v>
      </c>
      <c r="E406" s="49" t="s">
        <v>298</v>
      </c>
      <c r="F406" s="49">
        <v>25664</v>
      </c>
      <c r="G406" s="50">
        <v>1</v>
      </c>
      <c r="H406" s="90">
        <v>0.59</v>
      </c>
      <c r="I406" s="90">
        <f t="shared" si="38"/>
        <v>0.59</v>
      </c>
      <c r="J406" s="91">
        <f t="shared" si="39"/>
        <v>514.5</v>
      </c>
      <c r="K406" s="91">
        <f t="shared" si="40"/>
        <v>504.98099999999994</v>
      </c>
      <c r="L406" s="86">
        <f t="shared" si="41"/>
        <v>1019.481</v>
      </c>
      <c r="N406" s="110"/>
      <c r="O406" s="110"/>
      <c r="P406" s="110"/>
    </row>
    <row r="407" spans="4:16" x14ac:dyDescent="0.25">
      <c r="D407" s="49" t="s">
        <v>196</v>
      </c>
      <c r="E407" s="49" t="s">
        <v>298</v>
      </c>
      <c r="F407" s="49">
        <v>25925</v>
      </c>
      <c r="G407" s="50">
        <v>1</v>
      </c>
      <c r="H407" s="90">
        <v>0.6</v>
      </c>
      <c r="I407" s="90">
        <f t="shared" si="38"/>
        <v>0.6</v>
      </c>
      <c r="J407" s="91">
        <f t="shared" si="39"/>
        <v>514.5</v>
      </c>
      <c r="K407" s="91">
        <f t="shared" si="40"/>
        <v>513.54</v>
      </c>
      <c r="L407" s="86">
        <f t="shared" si="41"/>
        <v>1028.04</v>
      </c>
      <c r="N407" s="110"/>
      <c r="O407" s="110"/>
      <c r="P407" s="110"/>
    </row>
    <row r="408" spans="4:16" x14ac:dyDescent="0.25">
      <c r="D408" s="49" t="s">
        <v>197</v>
      </c>
      <c r="E408" s="49" t="s">
        <v>298</v>
      </c>
      <c r="F408" s="49">
        <v>25723</v>
      </c>
      <c r="G408" s="50">
        <v>1</v>
      </c>
      <c r="H408" s="90">
        <v>0.59</v>
      </c>
      <c r="I408" s="90">
        <f t="shared" si="38"/>
        <v>0.59</v>
      </c>
      <c r="J408" s="91">
        <f t="shared" si="39"/>
        <v>514.5</v>
      </c>
      <c r="K408" s="91">
        <f t="shared" si="40"/>
        <v>504.98099999999994</v>
      </c>
      <c r="L408" s="86">
        <f t="shared" si="41"/>
        <v>1019.481</v>
      </c>
      <c r="N408" s="110"/>
      <c r="O408" s="110"/>
      <c r="P408" s="110"/>
    </row>
    <row r="409" spans="4:16" x14ac:dyDescent="0.25">
      <c r="D409" s="49" t="s">
        <v>198</v>
      </c>
      <c r="E409" s="49" t="s">
        <v>298</v>
      </c>
      <c r="F409" s="49">
        <v>25484</v>
      </c>
      <c r="G409" s="50">
        <v>1</v>
      </c>
      <c r="H409" s="90">
        <v>0.59</v>
      </c>
      <c r="I409" s="90">
        <f t="shared" si="38"/>
        <v>0.59</v>
      </c>
      <c r="J409" s="91">
        <f t="shared" si="39"/>
        <v>514.5</v>
      </c>
      <c r="K409" s="91">
        <f t="shared" si="40"/>
        <v>504.98099999999994</v>
      </c>
      <c r="L409" s="86">
        <f t="shared" si="41"/>
        <v>1019.481</v>
      </c>
      <c r="N409" s="110"/>
      <c r="O409" s="110"/>
      <c r="P409" s="110"/>
    </row>
    <row r="410" spans="4:16" x14ac:dyDescent="0.25">
      <c r="D410" s="49" t="s">
        <v>199</v>
      </c>
      <c r="E410" s="49" t="s">
        <v>298</v>
      </c>
      <c r="F410" s="49">
        <v>24625</v>
      </c>
      <c r="G410" s="50">
        <v>1</v>
      </c>
      <c r="H410" s="90">
        <v>0.56999999999999995</v>
      </c>
      <c r="I410" s="90">
        <f t="shared" si="38"/>
        <v>0.56999999999999995</v>
      </c>
      <c r="J410" s="91">
        <f t="shared" si="39"/>
        <v>514.5</v>
      </c>
      <c r="K410" s="91">
        <f t="shared" si="40"/>
        <v>487.86299999999994</v>
      </c>
      <c r="L410" s="86">
        <f t="shared" si="41"/>
        <v>1002.3629999999999</v>
      </c>
      <c r="N410" s="110"/>
      <c r="O410" s="110"/>
      <c r="P410" s="110"/>
    </row>
    <row r="411" spans="4:16" x14ac:dyDescent="0.25">
      <c r="D411" s="49" t="s">
        <v>200</v>
      </c>
      <c r="E411" s="49" t="s">
        <v>298</v>
      </c>
      <c r="F411" s="49">
        <v>30435</v>
      </c>
      <c r="G411" s="50">
        <v>1</v>
      </c>
      <c r="H411" s="90">
        <v>0.7</v>
      </c>
      <c r="I411" s="90">
        <f t="shared" si="38"/>
        <v>0.7</v>
      </c>
      <c r="J411" s="91">
        <f t="shared" si="39"/>
        <v>514.5</v>
      </c>
      <c r="K411" s="91">
        <f t="shared" si="40"/>
        <v>599.13</v>
      </c>
      <c r="L411" s="86">
        <f t="shared" si="41"/>
        <v>1113.6300000000001</v>
      </c>
      <c r="N411" s="110"/>
      <c r="O411" s="110"/>
      <c r="P411" s="110"/>
    </row>
    <row r="412" spans="4:16" x14ac:dyDescent="0.25">
      <c r="D412" s="49" t="s">
        <v>244</v>
      </c>
      <c r="E412" s="49" t="s">
        <v>298</v>
      </c>
      <c r="F412" s="49">
        <v>24096</v>
      </c>
      <c r="G412" s="50">
        <v>1</v>
      </c>
      <c r="H412" s="90">
        <v>0.55000000000000004</v>
      </c>
      <c r="I412" s="90">
        <f t="shared" si="38"/>
        <v>0.55000000000000004</v>
      </c>
      <c r="J412" s="91">
        <f t="shared" si="39"/>
        <v>514.5</v>
      </c>
      <c r="K412" s="91">
        <f t="shared" si="40"/>
        <v>470.745</v>
      </c>
      <c r="L412" s="86">
        <f t="shared" si="41"/>
        <v>985.245</v>
      </c>
      <c r="N412" s="110"/>
      <c r="O412" s="110"/>
      <c r="P412" s="110"/>
    </row>
    <row r="413" spans="4:16" x14ac:dyDescent="0.25">
      <c r="D413" s="49" t="s">
        <v>245</v>
      </c>
      <c r="E413" s="49" t="s">
        <v>298</v>
      </c>
      <c r="F413" s="49">
        <v>24097</v>
      </c>
      <c r="G413" s="50">
        <v>1</v>
      </c>
      <c r="H413" s="90">
        <v>0.55000000000000004</v>
      </c>
      <c r="I413" s="90">
        <f t="shared" si="38"/>
        <v>0.55000000000000004</v>
      </c>
      <c r="J413" s="91">
        <f t="shared" si="39"/>
        <v>514.5</v>
      </c>
      <c r="K413" s="91">
        <f t="shared" si="40"/>
        <v>470.745</v>
      </c>
      <c r="L413" s="86">
        <f t="shared" si="41"/>
        <v>985.245</v>
      </c>
      <c r="N413" s="110"/>
      <c r="O413" s="110"/>
      <c r="P413" s="110"/>
    </row>
    <row r="414" spans="4:16" x14ac:dyDescent="0.25">
      <c r="D414" s="49" t="s">
        <v>246</v>
      </c>
      <c r="E414" s="49" t="s">
        <v>298</v>
      </c>
      <c r="F414" s="49">
        <v>25019</v>
      </c>
      <c r="G414" s="50">
        <v>1</v>
      </c>
      <c r="H414" s="90">
        <v>0.56999999999999995</v>
      </c>
      <c r="I414" s="90">
        <f t="shared" si="38"/>
        <v>0.56999999999999995</v>
      </c>
      <c r="J414" s="91">
        <f t="shared" si="39"/>
        <v>514.5</v>
      </c>
      <c r="K414" s="91">
        <f t="shared" si="40"/>
        <v>487.86299999999994</v>
      </c>
      <c r="L414" s="86">
        <f t="shared" si="41"/>
        <v>1002.3629999999999</v>
      </c>
      <c r="N414" s="110"/>
      <c r="O414" s="110"/>
      <c r="P414" s="110"/>
    </row>
    <row r="415" spans="4:16" x14ac:dyDescent="0.25">
      <c r="D415" s="49" t="s">
        <v>247</v>
      </c>
      <c r="E415" s="49" t="s">
        <v>298</v>
      </c>
      <c r="F415" s="49">
        <v>25019</v>
      </c>
      <c r="G415" s="50">
        <v>1</v>
      </c>
      <c r="H415" s="90">
        <v>0.56999999999999995</v>
      </c>
      <c r="I415" s="90">
        <f t="shared" si="38"/>
        <v>0.56999999999999995</v>
      </c>
      <c r="J415" s="91">
        <f t="shared" si="39"/>
        <v>514.5</v>
      </c>
      <c r="K415" s="91">
        <f t="shared" si="40"/>
        <v>487.86299999999994</v>
      </c>
      <c r="L415" s="86">
        <f t="shared" si="41"/>
        <v>1002.3629999999999</v>
      </c>
      <c r="N415" s="110"/>
      <c r="O415" s="110"/>
      <c r="P415" s="110"/>
    </row>
    <row r="416" spans="4:16" x14ac:dyDescent="0.25">
      <c r="D416" s="49" t="s">
        <v>248</v>
      </c>
      <c r="E416" s="49" t="s">
        <v>298</v>
      </c>
      <c r="F416" s="49">
        <v>24195</v>
      </c>
      <c r="G416" s="50">
        <v>1</v>
      </c>
      <c r="H416" s="90">
        <v>0.56000000000000005</v>
      </c>
      <c r="I416" s="90">
        <f t="shared" si="38"/>
        <v>0.56000000000000005</v>
      </c>
      <c r="J416" s="91">
        <f t="shared" si="39"/>
        <v>514.5</v>
      </c>
      <c r="K416" s="91">
        <f t="shared" si="40"/>
        <v>479.30400000000003</v>
      </c>
      <c r="L416" s="86">
        <f t="shared" si="41"/>
        <v>993.80400000000009</v>
      </c>
      <c r="N416" s="110"/>
      <c r="O416" s="110"/>
      <c r="P416" s="110"/>
    </row>
    <row r="417" spans="4:16" x14ac:dyDescent="0.25">
      <c r="D417" s="49" t="s">
        <v>249</v>
      </c>
      <c r="E417" s="49" t="s">
        <v>298</v>
      </c>
      <c r="F417" s="49">
        <v>30388</v>
      </c>
      <c r="G417" s="50">
        <v>1</v>
      </c>
      <c r="H417" s="90">
        <v>0.7</v>
      </c>
      <c r="I417" s="90">
        <f t="shared" si="38"/>
        <v>0.7</v>
      </c>
      <c r="J417" s="91">
        <f t="shared" si="39"/>
        <v>514.5</v>
      </c>
      <c r="K417" s="91">
        <f t="shared" si="40"/>
        <v>599.13</v>
      </c>
      <c r="L417" s="86">
        <f t="shared" si="41"/>
        <v>1113.6300000000001</v>
      </c>
      <c r="N417" s="110"/>
      <c r="O417" s="110"/>
      <c r="P417" s="110"/>
    </row>
    <row r="418" spans="4:16" x14ac:dyDescent="0.25">
      <c r="D418" s="49" t="s">
        <v>250</v>
      </c>
      <c r="E418" s="49" t="s">
        <v>298</v>
      </c>
      <c r="F418" s="49">
        <v>23952</v>
      </c>
      <c r="G418" s="50">
        <v>1</v>
      </c>
      <c r="H418" s="90">
        <v>0.55000000000000004</v>
      </c>
      <c r="I418" s="90">
        <f t="shared" si="38"/>
        <v>0.55000000000000004</v>
      </c>
      <c r="J418" s="91">
        <f t="shared" si="39"/>
        <v>514.5</v>
      </c>
      <c r="K418" s="91">
        <f t="shared" si="40"/>
        <v>470.745</v>
      </c>
      <c r="L418" s="86">
        <f t="shared" si="41"/>
        <v>985.245</v>
      </c>
      <c r="N418" s="110"/>
      <c r="O418" s="110"/>
      <c r="P418" s="110"/>
    </row>
    <row r="419" spans="4:16" x14ac:dyDescent="0.25">
      <c r="D419" s="49" t="s">
        <v>251</v>
      </c>
      <c r="E419" s="49" t="s">
        <v>298</v>
      </c>
      <c r="F419" s="49">
        <v>23862</v>
      </c>
      <c r="G419" s="50">
        <v>1</v>
      </c>
      <c r="H419" s="90">
        <v>0.55000000000000004</v>
      </c>
      <c r="I419" s="90">
        <f t="shared" si="38"/>
        <v>0.55000000000000004</v>
      </c>
      <c r="J419" s="91">
        <f t="shared" si="39"/>
        <v>514.5</v>
      </c>
      <c r="K419" s="91">
        <f t="shared" si="40"/>
        <v>470.745</v>
      </c>
      <c r="L419" s="86">
        <f t="shared" si="41"/>
        <v>985.245</v>
      </c>
      <c r="N419" s="110"/>
      <c r="O419" s="110"/>
      <c r="P419" s="110"/>
    </row>
    <row r="420" spans="4:16" x14ac:dyDescent="0.25">
      <c r="D420" s="49" t="s">
        <v>252</v>
      </c>
      <c r="E420" s="49" t="s">
        <v>298</v>
      </c>
      <c r="F420" s="49">
        <v>23855</v>
      </c>
      <c r="G420" s="50">
        <v>1</v>
      </c>
      <c r="H420" s="90">
        <v>0.55000000000000004</v>
      </c>
      <c r="I420" s="90">
        <f t="shared" si="38"/>
        <v>0.55000000000000004</v>
      </c>
      <c r="J420" s="91">
        <f t="shared" si="39"/>
        <v>514.5</v>
      </c>
      <c r="K420" s="91">
        <f t="shared" si="40"/>
        <v>470.745</v>
      </c>
      <c r="L420" s="86">
        <f t="shared" si="41"/>
        <v>985.245</v>
      </c>
      <c r="N420" s="110"/>
      <c r="O420" s="110"/>
      <c r="P420" s="110"/>
    </row>
    <row r="421" spans="4:16" x14ac:dyDescent="0.25">
      <c r="D421" s="49" t="s">
        <v>253</v>
      </c>
      <c r="E421" s="49" t="s">
        <v>298</v>
      </c>
      <c r="F421" s="49">
        <v>23929</v>
      </c>
      <c r="G421" s="50">
        <v>1</v>
      </c>
      <c r="H421" s="90">
        <v>0.55000000000000004</v>
      </c>
      <c r="I421" s="90">
        <f t="shared" si="38"/>
        <v>0.55000000000000004</v>
      </c>
      <c r="J421" s="91">
        <f t="shared" si="39"/>
        <v>514.5</v>
      </c>
      <c r="K421" s="91">
        <f t="shared" si="40"/>
        <v>470.745</v>
      </c>
      <c r="L421" s="86">
        <f t="shared" si="41"/>
        <v>985.245</v>
      </c>
      <c r="N421" s="110"/>
      <c r="O421" s="110"/>
      <c r="P421" s="110"/>
    </row>
    <row r="422" spans="4:16" x14ac:dyDescent="0.25">
      <c r="D422" s="49" t="s">
        <v>254</v>
      </c>
      <c r="E422" s="49" t="s">
        <v>298</v>
      </c>
      <c r="F422" s="49">
        <v>24085</v>
      </c>
      <c r="G422" s="50">
        <v>1</v>
      </c>
      <c r="H422" s="90">
        <v>0.55000000000000004</v>
      </c>
      <c r="I422" s="90">
        <f t="shared" si="38"/>
        <v>0.55000000000000004</v>
      </c>
      <c r="J422" s="91">
        <f t="shared" si="39"/>
        <v>514.5</v>
      </c>
      <c r="K422" s="91">
        <f t="shared" si="40"/>
        <v>470.745</v>
      </c>
      <c r="L422" s="86">
        <f t="shared" si="41"/>
        <v>985.245</v>
      </c>
      <c r="N422" s="110"/>
      <c r="O422" s="110"/>
      <c r="P422" s="110"/>
    </row>
    <row r="423" spans="4:16" x14ac:dyDescent="0.25">
      <c r="D423" s="49" t="s">
        <v>255</v>
      </c>
      <c r="E423" s="49" t="s">
        <v>298</v>
      </c>
      <c r="F423" s="49">
        <v>24171</v>
      </c>
      <c r="G423" s="50">
        <v>1</v>
      </c>
      <c r="H423" s="90">
        <v>0.55000000000000004</v>
      </c>
      <c r="I423" s="90">
        <f t="shared" si="38"/>
        <v>0.55000000000000004</v>
      </c>
      <c r="J423" s="91">
        <f t="shared" si="39"/>
        <v>514.5</v>
      </c>
      <c r="K423" s="91">
        <f t="shared" si="40"/>
        <v>470.745</v>
      </c>
      <c r="L423" s="86">
        <f t="shared" si="41"/>
        <v>985.245</v>
      </c>
      <c r="N423" s="110"/>
      <c r="O423" s="110"/>
      <c r="P423" s="110"/>
    </row>
    <row r="424" spans="4:16" x14ac:dyDescent="0.25">
      <c r="D424" s="49" t="s">
        <v>256</v>
      </c>
      <c r="E424" s="49" t="s">
        <v>298</v>
      </c>
      <c r="F424" s="49">
        <v>23991</v>
      </c>
      <c r="G424" s="50">
        <v>1</v>
      </c>
      <c r="H424" s="90">
        <v>0.55000000000000004</v>
      </c>
      <c r="I424" s="90">
        <f t="shared" si="38"/>
        <v>0.55000000000000004</v>
      </c>
      <c r="J424" s="91">
        <f t="shared" si="39"/>
        <v>514.5</v>
      </c>
      <c r="K424" s="91">
        <f t="shared" si="40"/>
        <v>470.745</v>
      </c>
      <c r="L424" s="86">
        <f t="shared" si="41"/>
        <v>985.245</v>
      </c>
      <c r="N424" s="110"/>
      <c r="O424" s="110"/>
      <c r="P424" s="110"/>
    </row>
    <row r="425" spans="4:16" x14ac:dyDescent="0.25">
      <c r="D425" s="49" t="s">
        <v>257</v>
      </c>
      <c r="E425" s="49" t="s">
        <v>298</v>
      </c>
      <c r="F425" s="49">
        <v>23879</v>
      </c>
      <c r="G425" s="50">
        <v>1</v>
      </c>
      <c r="H425" s="90">
        <v>0.55000000000000004</v>
      </c>
      <c r="I425" s="90">
        <f t="shared" ref="I425:I430" si="42">H425</f>
        <v>0.55000000000000004</v>
      </c>
      <c r="J425" s="91">
        <f t="shared" si="39"/>
        <v>514.5</v>
      </c>
      <c r="K425" s="91">
        <f t="shared" si="40"/>
        <v>470.745</v>
      </c>
      <c r="L425" s="86">
        <f t="shared" si="41"/>
        <v>985.245</v>
      </c>
      <c r="N425" s="110"/>
      <c r="O425" s="110"/>
      <c r="P425" s="110"/>
    </row>
    <row r="426" spans="4:16" x14ac:dyDescent="0.25">
      <c r="D426" s="49" t="s">
        <v>258</v>
      </c>
      <c r="E426" s="49" t="s">
        <v>298</v>
      </c>
      <c r="F426" s="49">
        <v>23849</v>
      </c>
      <c r="G426" s="50">
        <v>1</v>
      </c>
      <c r="H426" s="90">
        <v>0.55000000000000004</v>
      </c>
      <c r="I426" s="90">
        <f t="shared" si="42"/>
        <v>0.55000000000000004</v>
      </c>
      <c r="J426" s="91">
        <f t="shared" si="39"/>
        <v>514.5</v>
      </c>
      <c r="K426" s="91">
        <f t="shared" si="40"/>
        <v>470.745</v>
      </c>
      <c r="L426" s="86">
        <f t="shared" si="41"/>
        <v>985.245</v>
      </c>
      <c r="N426" s="110"/>
      <c r="O426" s="110"/>
      <c r="P426" s="110"/>
    </row>
    <row r="427" spans="4:16" x14ac:dyDescent="0.25">
      <c r="D427" s="49" t="s">
        <v>259</v>
      </c>
      <c r="E427" s="49" t="s">
        <v>298</v>
      </c>
      <c r="F427" s="49">
        <v>23900</v>
      </c>
      <c r="G427" s="50">
        <v>1</v>
      </c>
      <c r="H427" s="90">
        <v>0.55000000000000004</v>
      </c>
      <c r="I427" s="90">
        <f t="shared" si="42"/>
        <v>0.55000000000000004</v>
      </c>
      <c r="J427" s="91">
        <f t="shared" si="39"/>
        <v>514.5</v>
      </c>
      <c r="K427" s="91">
        <f t="shared" si="40"/>
        <v>470.745</v>
      </c>
      <c r="L427" s="86">
        <f t="shared" si="41"/>
        <v>985.245</v>
      </c>
      <c r="N427" s="110"/>
      <c r="O427" s="110"/>
      <c r="P427" s="110"/>
    </row>
    <row r="428" spans="4:16" x14ac:dyDescent="0.25">
      <c r="D428" s="49" t="s">
        <v>260</v>
      </c>
      <c r="E428" s="49" t="s">
        <v>298</v>
      </c>
      <c r="F428" s="49">
        <v>24034</v>
      </c>
      <c r="G428" s="50">
        <v>1</v>
      </c>
      <c r="H428" s="90">
        <v>0.55000000000000004</v>
      </c>
      <c r="I428" s="90">
        <f t="shared" si="42"/>
        <v>0.55000000000000004</v>
      </c>
      <c r="J428" s="91">
        <f t="shared" si="39"/>
        <v>514.5</v>
      </c>
      <c r="K428" s="91">
        <f t="shared" si="40"/>
        <v>470.745</v>
      </c>
      <c r="L428" s="86">
        <f t="shared" si="41"/>
        <v>985.245</v>
      </c>
      <c r="N428" s="110"/>
      <c r="O428" s="110"/>
      <c r="P428" s="110"/>
    </row>
    <row r="429" spans="4:16" x14ac:dyDescent="0.25">
      <c r="D429" s="49" t="s">
        <v>261</v>
      </c>
      <c r="E429" s="49" t="s">
        <v>298</v>
      </c>
      <c r="F429" s="49">
        <v>23848</v>
      </c>
      <c r="G429" s="50">
        <v>1</v>
      </c>
      <c r="H429" s="90">
        <v>0.55000000000000004</v>
      </c>
      <c r="I429" s="90">
        <f t="shared" si="42"/>
        <v>0.55000000000000004</v>
      </c>
      <c r="J429" s="91">
        <f t="shared" si="39"/>
        <v>514.5</v>
      </c>
      <c r="K429" s="91">
        <f t="shared" si="40"/>
        <v>470.745</v>
      </c>
      <c r="L429" s="86">
        <f t="shared" si="41"/>
        <v>985.245</v>
      </c>
      <c r="N429" s="110"/>
      <c r="O429" s="110"/>
      <c r="P429" s="110"/>
    </row>
    <row r="430" spans="4:16" x14ac:dyDescent="0.25">
      <c r="D430" s="49" t="s">
        <v>262</v>
      </c>
      <c r="E430" s="49" t="s">
        <v>298</v>
      </c>
      <c r="F430" s="49">
        <v>26063</v>
      </c>
      <c r="G430" s="50">
        <v>1</v>
      </c>
      <c r="H430" s="90">
        <v>0.6</v>
      </c>
      <c r="I430" s="90">
        <f t="shared" si="42"/>
        <v>0.6</v>
      </c>
      <c r="J430" s="91">
        <f t="shared" si="39"/>
        <v>514.5</v>
      </c>
      <c r="K430" s="91">
        <f t="shared" si="40"/>
        <v>513.54</v>
      </c>
      <c r="L430" s="86">
        <f t="shared" si="41"/>
        <v>1028.04</v>
      </c>
      <c r="N430" s="110"/>
      <c r="O430" s="110"/>
      <c r="P430" s="110"/>
    </row>
    <row r="431" spans="4:16" x14ac:dyDescent="0.25">
      <c r="D431" s="49" t="s">
        <v>148</v>
      </c>
      <c r="E431" s="49" t="s">
        <v>299</v>
      </c>
      <c r="F431" s="49">
        <v>25498</v>
      </c>
      <c r="G431" s="50">
        <v>1</v>
      </c>
      <c r="H431" s="90">
        <v>0.59</v>
      </c>
      <c r="I431" s="90">
        <f>H431</f>
        <v>0.59</v>
      </c>
      <c r="J431" s="91">
        <f t="shared" si="39"/>
        <v>514.5</v>
      </c>
      <c r="K431" s="91">
        <f t="shared" si="40"/>
        <v>504.98099999999994</v>
      </c>
      <c r="L431" s="86">
        <f t="shared" si="41"/>
        <v>1019.481</v>
      </c>
      <c r="N431" s="110"/>
      <c r="O431" s="110"/>
      <c r="P431" s="110"/>
    </row>
    <row r="432" spans="4:16" x14ac:dyDescent="0.25">
      <c r="D432" s="49" t="s">
        <v>150</v>
      </c>
      <c r="E432" s="49" t="s">
        <v>299</v>
      </c>
      <c r="F432" s="49">
        <v>22600</v>
      </c>
      <c r="G432" s="50">
        <v>1</v>
      </c>
      <c r="H432" s="90">
        <v>0.52</v>
      </c>
      <c r="I432" s="90">
        <f t="shared" ref="I432:I449" si="43">H432</f>
        <v>0.52</v>
      </c>
      <c r="J432" s="91">
        <f t="shared" si="39"/>
        <v>514.5</v>
      </c>
      <c r="K432" s="91">
        <f t="shared" si="40"/>
        <v>445.06799999999998</v>
      </c>
      <c r="L432" s="86">
        <f t="shared" si="41"/>
        <v>959.56799999999998</v>
      </c>
      <c r="N432" s="110"/>
      <c r="O432" s="110"/>
      <c r="P432" s="110"/>
    </row>
    <row r="433" spans="4:16" x14ac:dyDescent="0.25">
      <c r="D433" s="49" t="s">
        <v>151</v>
      </c>
      <c r="E433" s="49" t="s">
        <v>299</v>
      </c>
      <c r="F433" s="49">
        <v>25490</v>
      </c>
      <c r="G433" s="50">
        <v>1</v>
      </c>
      <c r="H433" s="90">
        <v>0.59</v>
      </c>
      <c r="I433" s="90">
        <f t="shared" si="43"/>
        <v>0.59</v>
      </c>
      <c r="J433" s="91">
        <f t="shared" si="39"/>
        <v>514.5</v>
      </c>
      <c r="K433" s="91">
        <f t="shared" si="40"/>
        <v>504.98099999999994</v>
      </c>
      <c r="L433" s="86">
        <f t="shared" si="41"/>
        <v>1019.481</v>
      </c>
      <c r="N433" s="110"/>
      <c r="O433" s="110"/>
      <c r="P433" s="110"/>
    </row>
    <row r="434" spans="4:16" x14ac:dyDescent="0.25">
      <c r="D434" s="49" t="s">
        <v>152</v>
      </c>
      <c r="E434" s="49" t="s">
        <v>299</v>
      </c>
      <c r="F434" s="49">
        <v>31152</v>
      </c>
      <c r="G434" s="50">
        <v>1</v>
      </c>
      <c r="H434" s="90">
        <v>0.72</v>
      </c>
      <c r="I434" s="90">
        <f t="shared" si="43"/>
        <v>0.72</v>
      </c>
      <c r="J434" s="91">
        <f t="shared" si="39"/>
        <v>514.5</v>
      </c>
      <c r="K434" s="91">
        <f t="shared" si="40"/>
        <v>616.24799999999993</v>
      </c>
      <c r="L434" s="86">
        <f t="shared" si="41"/>
        <v>1130.748</v>
      </c>
      <c r="N434" s="110"/>
      <c r="O434" s="110"/>
      <c r="P434" s="110"/>
    </row>
    <row r="435" spans="4:16" x14ac:dyDescent="0.25">
      <c r="D435" s="49" t="s">
        <v>153</v>
      </c>
      <c r="E435" s="49" t="s">
        <v>299</v>
      </c>
      <c r="F435" s="49">
        <v>25115</v>
      </c>
      <c r="G435" s="50">
        <v>1</v>
      </c>
      <c r="H435" s="90">
        <v>0.57999999999999996</v>
      </c>
      <c r="I435" s="90">
        <f t="shared" si="43"/>
        <v>0.57999999999999996</v>
      </c>
      <c r="J435" s="91">
        <f t="shared" si="39"/>
        <v>514.5</v>
      </c>
      <c r="K435" s="91">
        <f t="shared" si="40"/>
        <v>496.42199999999997</v>
      </c>
      <c r="L435" s="86">
        <f t="shared" si="41"/>
        <v>1010.922</v>
      </c>
      <c r="N435" s="110"/>
      <c r="O435" s="110"/>
      <c r="P435" s="110"/>
    </row>
    <row r="436" spans="4:16" x14ac:dyDescent="0.25">
      <c r="D436" s="49" t="s">
        <v>154</v>
      </c>
      <c r="E436" s="49" t="s">
        <v>299</v>
      </c>
      <c r="F436" s="49">
        <v>27049</v>
      </c>
      <c r="G436" s="50">
        <v>1</v>
      </c>
      <c r="H436" s="90">
        <v>0.62</v>
      </c>
      <c r="I436" s="90">
        <f t="shared" si="43"/>
        <v>0.62</v>
      </c>
      <c r="J436" s="91">
        <f t="shared" si="39"/>
        <v>514.5</v>
      </c>
      <c r="K436" s="91">
        <f t="shared" si="40"/>
        <v>530.65800000000002</v>
      </c>
      <c r="L436" s="86">
        <f t="shared" si="41"/>
        <v>1045.1579999999999</v>
      </c>
      <c r="N436" s="110"/>
      <c r="O436" s="110"/>
      <c r="P436" s="110"/>
    </row>
    <row r="437" spans="4:16" x14ac:dyDescent="0.25">
      <c r="D437" s="49" t="s">
        <v>155</v>
      </c>
      <c r="E437" s="49" t="s">
        <v>299</v>
      </c>
      <c r="F437" s="49">
        <v>39098</v>
      </c>
      <c r="G437" s="50">
        <v>1</v>
      </c>
      <c r="H437" s="90">
        <v>0.9</v>
      </c>
      <c r="I437" s="90">
        <f t="shared" si="43"/>
        <v>0.9</v>
      </c>
      <c r="J437" s="91">
        <f t="shared" si="39"/>
        <v>514.5</v>
      </c>
      <c r="K437" s="91">
        <f t="shared" si="40"/>
        <v>770.31</v>
      </c>
      <c r="L437" s="86">
        <f t="shared" si="41"/>
        <v>1284.81</v>
      </c>
      <c r="N437" s="110"/>
      <c r="O437" s="110"/>
      <c r="P437" s="110"/>
    </row>
    <row r="438" spans="4:16" x14ac:dyDescent="0.25">
      <c r="D438" s="49" t="s">
        <v>156</v>
      </c>
      <c r="E438" s="49" t="s">
        <v>299</v>
      </c>
      <c r="F438" s="49">
        <v>26534</v>
      </c>
      <c r="G438" s="50">
        <v>1</v>
      </c>
      <c r="H438" s="90">
        <v>0.61</v>
      </c>
      <c r="I438" s="90">
        <f t="shared" si="43"/>
        <v>0.61</v>
      </c>
      <c r="J438" s="91">
        <f t="shared" si="39"/>
        <v>514.5</v>
      </c>
      <c r="K438" s="91">
        <f t="shared" si="40"/>
        <v>522.09899999999993</v>
      </c>
      <c r="L438" s="86">
        <f t="shared" si="41"/>
        <v>1036.5989999999999</v>
      </c>
      <c r="N438" s="110"/>
      <c r="O438" s="110"/>
      <c r="P438" s="110"/>
    </row>
    <row r="439" spans="4:16" x14ac:dyDescent="0.25">
      <c r="D439" s="49" t="s">
        <v>157</v>
      </c>
      <c r="E439" s="49" t="s">
        <v>299</v>
      </c>
      <c r="F439" s="49">
        <v>25823</v>
      </c>
      <c r="G439" s="50">
        <v>1</v>
      </c>
      <c r="H439" s="90">
        <v>0.59</v>
      </c>
      <c r="I439" s="90">
        <f t="shared" si="43"/>
        <v>0.59</v>
      </c>
      <c r="J439" s="91">
        <f t="shared" si="39"/>
        <v>514.5</v>
      </c>
      <c r="K439" s="91">
        <f t="shared" si="40"/>
        <v>504.98099999999994</v>
      </c>
      <c r="L439" s="86">
        <f t="shared" si="41"/>
        <v>1019.481</v>
      </c>
      <c r="N439" s="110"/>
      <c r="O439" s="110"/>
      <c r="P439" s="110"/>
    </row>
    <row r="440" spans="4:16" x14ac:dyDescent="0.25">
      <c r="D440" s="49" t="s">
        <v>158</v>
      </c>
      <c r="E440" s="49" t="s">
        <v>299</v>
      </c>
      <c r="F440" s="49">
        <v>24483</v>
      </c>
      <c r="G440" s="50">
        <v>1</v>
      </c>
      <c r="H440" s="90">
        <v>0.56000000000000005</v>
      </c>
      <c r="I440" s="90">
        <f t="shared" si="43"/>
        <v>0.56000000000000005</v>
      </c>
      <c r="J440" s="91">
        <f t="shared" si="39"/>
        <v>514.5</v>
      </c>
      <c r="K440" s="91">
        <f t="shared" si="40"/>
        <v>479.30400000000003</v>
      </c>
      <c r="L440" s="86">
        <f t="shared" si="41"/>
        <v>993.80400000000009</v>
      </c>
      <c r="N440" s="110"/>
      <c r="O440" s="110"/>
      <c r="P440" s="110"/>
    </row>
    <row r="441" spans="4:16" x14ac:dyDescent="0.25">
      <c r="D441" s="49" t="s">
        <v>159</v>
      </c>
      <c r="E441" s="49" t="s">
        <v>299</v>
      </c>
      <c r="F441" s="49">
        <v>23638</v>
      </c>
      <c r="G441" s="50">
        <v>1</v>
      </c>
      <c r="H441" s="90">
        <v>0.54</v>
      </c>
      <c r="I441" s="90">
        <f t="shared" si="43"/>
        <v>0.54</v>
      </c>
      <c r="J441" s="91">
        <f t="shared" si="39"/>
        <v>514.5</v>
      </c>
      <c r="K441" s="91">
        <f t="shared" si="40"/>
        <v>462.18600000000004</v>
      </c>
      <c r="L441" s="86">
        <f t="shared" si="41"/>
        <v>976.68600000000004</v>
      </c>
      <c r="N441" s="110"/>
      <c r="O441" s="110"/>
      <c r="P441" s="110"/>
    </row>
    <row r="442" spans="4:16" x14ac:dyDescent="0.25">
      <c r="D442" s="49" t="s">
        <v>160</v>
      </c>
      <c r="E442" s="49" t="s">
        <v>299</v>
      </c>
      <c r="F442" s="49">
        <v>25531</v>
      </c>
      <c r="G442" s="50">
        <v>1</v>
      </c>
      <c r="H442" s="90">
        <v>0.59</v>
      </c>
      <c r="I442" s="90">
        <f t="shared" si="43"/>
        <v>0.59</v>
      </c>
      <c r="J442" s="91">
        <f t="shared" si="39"/>
        <v>514.5</v>
      </c>
      <c r="K442" s="91">
        <f t="shared" si="40"/>
        <v>504.98099999999994</v>
      </c>
      <c r="L442" s="86">
        <f t="shared" si="41"/>
        <v>1019.481</v>
      </c>
      <c r="N442" s="110"/>
      <c r="O442" s="110"/>
      <c r="P442" s="110"/>
    </row>
    <row r="443" spans="4:16" x14ac:dyDescent="0.25">
      <c r="D443" s="49" t="s">
        <v>161</v>
      </c>
      <c r="E443" s="49" t="s">
        <v>299</v>
      </c>
      <c r="F443" s="49">
        <v>26291</v>
      </c>
      <c r="G443" s="50">
        <v>1</v>
      </c>
      <c r="H443" s="90">
        <v>0.6</v>
      </c>
      <c r="I443" s="90">
        <f t="shared" si="43"/>
        <v>0.6</v>
      </c>
      <c r="J443" s="91">
        <f t="shared" si="39"/>
        <v>514.5</v>
      </c>
      <c r="K443" s="91">
        <f t="shared" si="40"/>
        <v>513.54</v>
      </c>
      <c r="L443" s="86">
        <f t="shared" si="41"/>
        <v>1028.04</v>
      </c>
      <c r="N443" s="110"/>
      <c r="O443" s="110"/>
      <c r="P443" s="110"/>
    </row>
    <row r="444" spans="4:16" x14ac:dyDescent="0.25">
      <c r="D444" s="49" t="s">
        <v>162</v>
      </c>
      <c r="E444" s="49" t="s">
        <v>299</v>
      </c>
      <c r="F444" s="49">
        <v>25575</v>
      </c>
      <c r="G444" s="50">
        <v>1</v>
      </c>
      <c r="H444" s="90">
        <v>0.59</v>
      </c>
      <c r="I444" s="90">
        <f t="shared" si="43"/>
        <v>0.59</v>
      </c>
      <c r="J444" s="91">
        <f t="shared" si="39"/>
        <v>514.5</v>
      </c>
      <c r="K444" s="91">
        <f t="shared" si="40"/>
        <v>504.98099999999994</v>
      </c>
      <c r="L444" s="86">
        <f t="shared" si="41"/>
        <v>1019.481</v>
      </c>
      <c r="N444" s="110"/>
      <c r="O444" s="110"/>
      <c r="P444" s="110"/>
    </row>
    <row r="445" spans="4:16" x14ac:dyDescent="0.25">
      <c r="D445" s="49" t="s">
        <v>163</v>
      </c>
      <c r="E445" s="49" t="s">
        <v>299</v>
      </c>
      <c r="F445" s="49">
        <v>26163</v>
      </c>
      <c r="G445" s="50">
        <v>1</v>
      </c>
      <c r="H445" s="90">
        <v>0.6</v>
      </c>
      <c r="I445" s="90">
        <f t="shared" si="43"/>
        <v>0.6</v>
      </c>
      <c r="J445" s="91">
        <f t="shared" si="39"/>
        <v>514.5</v>
      </c>
      <c r="K445" s="91">
        <f t="shared" si="40"/>
        <v>513.54</v>
      </c>
      <c r="L445" s="86">
        <f t="shared" si="41"/>
        <v>1028.04</v>
      </c>
      <c r="N445" s="110"/>
      <c r="O445" s="110"/>
      <c r="P445" s="110"/>
    </row>
    <row r="446" spans="4:16" x14ac:dyDescent="0.25">
      <c r="D446" s="49" t="s">
        <v>219</v>
      </c>
      <c r="E446" s="49" t="s">
        <v>299</v>
      </c>
      <c r="F446" s="49">
        <v>24530</v>
      </c>
      <c r="G446" s="50">
        <v>1</v>
      </c>
      <c r="H446" s="90">
        <v>0.56000000000000005</v>
      </c>
      <c r="I446" s="90">
        <f t="shared" si="43"/>
        <v>0.56000000000000005</v>
      </c>
      <c r="J446" s="91">
        <f t="shared" si="39"/>
        <v>514.5</v>
      </c>
      <c r="K446" s="91">
        <f t="shared" si="40"/>
        <v>479.30400000000003</v>
      </c>
      <c r="L446" s="86">
        <f t="shared" si="41"/>
        <v>993.80400000000009</v>
      </c>
      <c r="N446" s="110"/>
      <c r="O446" s="110"/>
      <c r="P446" s="110"/>
    </row>
    <row r="447" spans="4:16" x14ac:dyDescent="0.25">
      <c r="D447" s="49" t="s">
        <v>165</v>
      </c>
      <c r="E447" s="49" t="s">
        <v>299</v>
      </c>
      <c r="F447" s="49">
        <v>24505</v>
      </c>
      <c r="G447" s="50">
        <v>1</v>
      </c>
      <c r="H447" s="90">
        <v>0.56000000000000005</v>
      </c>
      <c r="I447" s="90">
        <f t="shared" si="43"/>
        <v>0.56000000000000005</v>
      </c>
      <c r="J447" s="91">
        <f t="shared" si="39"/>
        <v>514.5</v>
      </c>
      <c r="K447" s="91">
        <f t="shared" si="40"/>
        <v>479.30400000000003</v>
      </c>
      <c r="L447" s="86">
        <f t="shared" si="41"/>
        <v>993.80400000000009</v>
      </c>
      <c r="N447" s="110"/>
      <c r="O447" s="110"/>
      <c r="P447" s="110"/>
    </row>
    <row r="448" spans="4:16" x14ac:dyDescent="0.25">
      <c r="D448" s="49" t="s">
        <v>166</v>
      </c>
      <c r="E448" s="49" t="s">
        <v>299</v>
      </c>
      <c r="F448" s="49">
        <v>24505</v>
      </c>
      <c r="G448" s="50">
        <v>1</v>
      </c>
      <c r="H448" s="90">
        <v>0.56000000000000005</v>
      </c>
      <c r="I448" s="90">
        <f t="shared" si="43"/>
        <v>0.56000000000000005</v>
      </c>
      <c r="J448" s="91">
        <f t="shared" si="39"/>
        <v>514.5</v>
      </c>
      <c r="K448" s="91">
        <f t="shared" si="40"/>
        <v>479.30400000000003</v>
      </c>
      <c r="L448" s="86">
        <f t="shared" si="41"/>
        <v>993.80400000000009</v>
      </c>
      <c r="N448" s="110"/>
      <c r="O448" s="110"/>
      <c r="P448" s="110"/>
    </row>
    <row r="449" spans="4:16" x14ac:dyDescent="0.25">
      <c r="D449" s="49" t="s">
        <v>167</v>
      </c>
      <c r="E449" s="49" t="s">
        <v>299</v>
      </c>
      <c r="F449" s="49">
        <v>25584</v>
      </c>
      <c r="G449" s="50">
        <v>1</v>
      </c>
      <c r="H449" s="90">
        <v>0.59</v>
      </c>
      <c r="I449" s="90">
        <f t="shared" si="43"/>
        <v>0.59</v>
      </c>
      <c r="J449" s="91">
        <f t="shared" si="39"/>
        <v>514.5</v>
      </c>
      <c r="K449" s="91">
        <f t="shared" si="40"/>
        <v>504.98099999999994</v>
      </c>
      <c r="L449" s="86">
        <f t="shared" si="41"/>
        <v>1019.481</v>
      </c>
      <c r="N449" s="110"/>
      <c r="O449" s="110"/>
      <c r="P449" s="110"/>
    </row>
    <row r="450" spans="4:16" x14ac:dyDescent="0.25">
      <c r="D450" s="49" t="s">
        <v>148</v>
      </c>
      <c r="E450" s="49" t="s">
        <v>300</v>
      </c>
      <c r="F450" s="49">
        <v>22770</v>
      </c>
      <c r="G450" s="50">
        <v>1</v>
      </c>
      <c r="H450" s="90">
        <f t="shared" ref="H450:H513" si="44">IF(G450=1,SUM(I450),0)</f>
        <v>0.52272727272727271</v>
      </c>
      <c r="I450" s="90">
        <f t="shared" ref="I450:I461" si="45">SUM(F450/43560)</f>
        <v>0.52272727272727271</v>
      </c>
      <c r="J450" s="91">
        <f t="shared" si="39"/>
        <v>514.5</v>
      </c>
      <c r="K450" s="91">
        <f t="shared" si="40"/>
        <v>447.4022727272727</v>
      </c>
      <c r="L450" s="86">
        <f t="shared" si="41"/>
        <v>961.9022727272727</v>
      </c>
      <c r="N450" s="110"/>
      <c r="O450" s="110"/>
      <c r="P450" s="110"/>
    </row>
    <row r="451" spans="4:16" x14ac:dyDescent="0.25">
      <c r="D451" s="49" t="s">
        <v>150</v>
      </c>
      <c r="E451" s="49" t="s">
        <v>300</v>
      </c>
      <c r="F451" s="49">
        <v>22770</v>
      </c>
      <c r="G451" s="50">
        <v>1</v>
      </c>
      <c r="H451" s="90">
        <f t="shared" si="44"/>
        <v>0.52272727272727271</v>
      </c>
      <c r="I451" s="90">
        <f t="shared" si="45"/>
        <v>0.52272727272727271</v>
      </c>
      <c r="J451" s="91">
        <f t="shared" si="39"/>
        <v>514.5</v>
      </c>
      <c r="K451" s="91">
        <f t="shared" si="40"/>
        <v>447.4022727272727</v>
      </c>
      <c r="L451" s="86">
        <f t="shared" si="41"/>
        <v>961.9022727272727</v>
      </c>
      <c r="N451" s="110"/>
      <c r="O451" s="110"/>
      <c r="P451" s="110"/>
    </row>
    <row r="452" spans="4:16" x14ac:dyDescent="0.25">
      <c r="D452" s="49" t="s">
        <v>151</v>
      </c>
      <c r="E452" s="49" t="s">
        <v>300</v>
      </c>
      <c r="F452" s="49">
        <v>28750</v>
      </c>
      <c r="G452" s="50">
        <v>1</v>
      </c>
      <c r="H452" s="90">
        <f t="shared" si="44"/>
        <v>0.66000918273645548</v>
      </c>
      <c r="I452" s="90">
        <f t="shared" si="45"/>
        <v>0.66000918273645548</v>
      </c>
      <c r="J452" s="91">
        <f t="shared" si="39"/>
        <v>514.5</v>
      </c>
      <c r="K452" s="91">
        <f t="shared" si="40"/>
        <v>564.90185950413218</v>
      </c>
      <c r="L452" s="86">
        <f t="shared" si="41"/>
        <v>1079.4018595041321</v>
      </c>
      <c r="N452" s="110"/>
      <c r="O452" s="110"/>
      <c r="P452" s="110"/>
    </row>
    <row r="453" spans="4:16" x14ac:dyDescent="0.25">
      <c r="D453" s="49" t="s">
        <v>152</v>
      </c>
      <c r="E453" s="49" t="s">
        <v>300</v>
      </c>
      <c r="F453" s="49">
        <v>25530</v>
      </c>
      <c r="G453" s="50">
        <v>1</v>
      </c>
      <c r="H453" s="90">
        <f t="shared" si="44"/>
        <v>0.58608815426997241</v>
      </c>
      <c r="I453" s="90">
        <f t="shared" si="45"/>
        <v>0.58608815426997241</v>
      </c>
      <c r="J453" s="91">
        <f t="shared" si="39"/>
        <v>514.5</v>
      </c>
      <c r="K453" s="91">
        <f t="shared" si="40"/>
        <v>501.63285123966938</v>
      </c>
      <c r="L453" s="86">
        <f t="shared" si="41"/>
        <v>1016.1328512396694</v>
      </c>
      <c r="N453" s="110"/>
      <c r="O453" s="110"/>
      <c r="P453" s="110"/>
    </row>
    <row r="454" spans="4:16" x14ac:dyDescent="0.25">
      <c r="D454" s="49" t="s">
        <v>153</v>
      </c>
      <c r="E454" s="49" t="s">
        <v>300</v>
      </c>
      <c r="F454" s="49">
        <v>22425</v>
      </c>
      <c r="G454" s="50">
        <v>1</v>
      </c>
      <c r="H454" s="90">
        <f t="shared" si="44"/>
        <v>0.51480716253443526</v>
      </c>
      <c r="I454" s="90">
        <f t="shared" si="45"/>
        <v>0.51480716253443526</v>
      </c>
      <c r="J454" s="91">
        <f t="shared" si="39"/>
        <v>514.5</v>
      </c>
      <c r="K454" s="91">
        <f t="shared" si="40"/>
        <v>440.62345041322311</v>
      </c>
      <c r="L454" s="86">
        <f t="shared" si="41"/>
        <v>955.12345041322305</v>
      </c>
      <c r="N454" s="110"/>
      <c r="O454" s="110"/>
      <c r="P454" s="110"/>
    </row>
    <row r="455" spans="4:16" x14ac:dyDescent="0.25">
      <c r="D455" s="49" t="s">
        <v>154</v>
      </c>
      <c r="E455" s="49" t="s">
        <v>300</v>
      </c>
      <c r="F455" s="49">
        <v>22425</v>
      </c>
      <c r="G455" s="50">
        <v>1</v>
      </c>
      <c r="H455" s="90">
        <f t="shared" si="44"/>
        <v>0.51480716253443526</v>
      </c>
      <c r="I455" s="90">
        <f t="shared" si="45"/>
        <v>0.51480716253443526</v>
      </c>
      <c r="J455" s="91">
        <f t="shared" si="39"/>
        <v>514.5</v>
      </c>
      <c r="K455" s="91">
        <f t="shared" si="40"/>
        <v>440.62345041322311</v>
      </c>
      <c r="L455" s="86">
        <f t="shared" si="41"/>
        <v>955.12345041322305</v>
      </c>
      <c r="N455" s="110"/>
      <c r="O455" s="110"/>
      <c r="P455" s="110"/>
    </row>
    <row r="456" spans="4:16" x14ac:dyDescent="0.25">
      <c r="D456" s="49" t="s">
        <v>155</v>
      </c>
      <c r="E456" s="49" t="s">
        <v>300</v>
      </c>
      <c r="F456" s="49">
        <v>22425</v>
      </c>
      <c r="G456" s="50">
        <v>1</v>
      </c>
      <c r="H456" s="90">
        <f t="shared" si="44"/>
        <v>0.51480716253443526</v>
      </c>
      <c r="I456" s="90">
        <f t="shared" si="45"/>
        <v>0.51480716253443526</v>
      </c>
      <c r="J456" s="91">
        <f t="shared" ref="J456:J519" si="46">+CBase</f>
        <v>514.5</v>
      </c>
      <c r="K456" s="91">
        <f t="shared" ref="K456:K519" si="47">+I456*CAcreage</f>
        <v>440.62345041322311</v>
      </c>
      <c r="L456" s="86">
        <f t="shared" si="41"/>
        <v>955.12345041322305</v>
      </c>
      <c r="N456" s="110"/>
      <c r="O456" s="110"/>
      <c r="P456" s="110"/>
    </row>
    <row r="457" spans="4:16" x14ac:dyDescent="0.25">
      <c r="D457" s="49" t="s">
        <v>156</v>
      </c>
      <c r="E457" s="49" t="s">
        <v>300</v>
      </c>
      <c r="F457" s="49">
        <v>22425</v>
      </c>
      <c r="G457" s="50">
        <v>1</v>
      </c>
      <c r="H457" s="90">
        <f t="shared" si="44"/>
        <v>0.51480716253443526</v>
      </c>
      <c r="I457" s="90">
        <f t="shared" si="45"/>
        <v>0.51480716253443526</v>
      </c>
      <c r="J457" s="91">
        <f t="shared" si="46"/>
        <v>514.5</v>
      </c>
      <c r="K457" s="91">
        <f t="shared" si="47"/>
        <v>440.62345041322311</v>
      </c>
      <c r="L457" s="86">
        <f t="shared" si="41"/>
        <v>955.12345041322305</v>
      </c>
      <c r="N457" s="110"/>
      <c r="O457" s="110"/>
      <c r="P457" s="110"/>
    </row>
    <row r="458" spans="4:16" x14ac:dyDescent="0.25">
      <c r="D458" s="49" t="s">
        <v>157</v>
      </c>
      <c r="E458" s="49" t="s">
        <v>300</v>
      </c>
      <c r="F458" s="49">
        <v>22425</v>
      </c>
      <c r="G458" s="50">
        <v>1</v>
      </c>
      <c r="H458" s="90">
        <f t="shared" si="44"/>
        <v>0.51480716253443526</v>
      </c>
      <c r="I458" s="90">
        <f t="shared" si="45"/>
        <v>0.51480716253443526</v>
      </c>
      <c r="J458" s="91">
        <f t="shared" si="46"/>
        <v>514.5</v>
      </c>
      <c r="K458" s="91">
        <f t="shared" si="47"/>
        <v>440.62345041322311</v>
      </c>
      <c r="L458" s="86">
        <f t="shared" ref="L458:L521" si="48">+K458+J458</f>
        <v>955.12345041322305</v>
      </c>
      <c r="N458" s="110"/>
      <c r="O458" s="110"/>
      <c r="P458" s="110"/>
    </row>
    <row r="459" spans="4:16" x14ac:dyDescent="0.25">
      <c r="D459" s="49" t="s">
        <v>158</v>
      </c>
      <c r="E459" s="49" t="s">
        <v>300</v>
      </c>
      <c r="F459" s="49">
        <v>29482</v>
      </c>
      <c r="G459" s="50">
        <v>1</v>
      </c>
      <c r="H459" s="90">
        <f t="shared" si="44"/>
        <v>0.67681359044995404</v>
      </c>
      <c r="I459" s="90">
        <f t="shared" si="45"/>
        <v>0.67681359044995404</v>
      </c>
      <c r="J459" s="91">
        <f t="shared" si="46"/>
        <v>514.5</v>
      </c>
      <c r="K459" s="91">
        <f t="shared" si="47"/>
        <v>579.28475206611563</v>
      </c>
      <c r="L459" s="86">
        <f t="shared" si="48"/>
        <v>1093.7847520661157</v>
      </c>
      <c r="N459" s="110"/>
      <c r="O459" s="110"/>
      <c r="P459" s="110"/>
    </row>
    <row r="460" spans="4:16" x14ac:dyDescent="0.25">
      <c r="D460" s="49" t="s">
        <v>159</v>
      </c>
      <c r="E460" s="49" t="s">
        <v>300</v>
      </c>
      <c r="F460" s="49">
        <v>36781</v>
      </c>
      <c r="G460" s="50">
        <v>1</v>
      </c>
      <c r="H460" s="90">
        <f t="shared" si="44"/>
        <v>0.84437557392102847</v>
      </c>
      <c r="I460" s="90">
        <f t="shared" si="45"/>
        <v>0.84437557392102847</v>
      </c>
      <c r="J460" s="91">
        <f t="shared" si="46"/>
        <v>514.5</v>
      </c>
      <c r="K460" s="91">
        <f t="shared" si="47"/>
        <v>722.7010537190082</v>
      </c>
      <c r="L460" s="86">
        <f t="shared" si="48"/>
        <v>1237.2010537190081</v>
      </c>
      <c r="N460" s="110"/>
      <c r="O460" s="110"/>
      <c r="P460" s="110"/>
    </row>
    <row r="461" spans="4:16" x14ac:dyDescent="0.25">
      <c r="D461" s="49" t="s">
        <v>160</v>
      </c>
      <c r="E461" s="49" t="s">
        <v>300</v>
      </c>
      <c r="F461" s="49">
        <v>71009</v>
      </c>
      <c r="G461" s="50">
        <v>1</v>
      </c>
      <c r="H461" s="90">
        <f t="shared" si="44"/>
        <v>1.6301423324150597</v>
      </c>
      <c r="I461" s="90">
        <f t="shared" si="45"/>
        <v>1.6301423324150597</v>
      </c>
      <c r="J461" s="91">
        <f t="shared" si="46"/>
        <v>514.5</v>
      </c>
      <c r="K461" s="91">
        <f t="shared" si="47"/>
        <v>1395.2388223140495</v>
      </c>
      <c r="L461" s="86">
        <f t="shared" si="48"/>
        <v>1909.7388223140495</v>
      </c>
      <c r="N461" s="110"/>
      <c r="O461" s="110"/>
      <c r="P461" s="110"/>
    </row>
    <row r="462" spans="4:16" x14ac:dyDescent="0.25">
      <c r="D462" s="49" t="s">
        <v>161</v>
      </c>
      <c r="E462" s="49" t="s">
        <v>300</v>
      </c>
      <c r="F462" s="49">
        <v>23319</v>
      </c>
      <c r="G462" s="50">
        <v>1</v>
      </c>
      <c r="H462" s="90">
        <f t="shared" si="44"/>
        <v>0.51586317699999995</v>
      </c>
      <c r="I462" s="90">
        <v>0.51586317699999995</v>
      </c>
      <c r="J462" s="91">
        <f t="shared" si="46"/>
        <v>514.5</v>
      </c>
      <c r="K462" s="91">
        <f t="shared" si="47"/>
        <v>441.52729319429994</v>
      </c>
      <c r="L462" s="86">
        <f t="shared" si="48"/>
        <v>956.0272931943</v>
      </c>
      <c r="N462" s="110"/>
      <c r="O462" s="110"/>
      <c r="P462" s="110"/>
    </row>
    <row r="463" spans="4:16" x14ac:dyDescent="0.25">
      <c r="D463" s="49" t="s">
        <v>162</v>
      </c>
      <c r="E463" s="49" t="s">
        <v>300</v>
      </c>
      <c r="F463" s="49">
        <v>23319</v>
      </c>
      <c r="G463" s="50">
        <v>1</v>
      </c>
      <c r="H463" s="90">
        <f t="shared" si="44"/>
        <v>0.51586317699999995</v>
      </c>
      <c r="I463" s="90">
        <v>0.51586317699999995</v>
      </c>
      <c r="J463" s="91">
        <f t="shared" si="46"/>
        <v>514.5</v>
      </c>
      <c r="K463" s="91">
        <f t="shared" si="47"/>
        <v>441.52729319429994</v>
      </c>
      <c r="L463" s="86">
        <f t="shared" si="48"/>
        <v>956.0272931943</v>
      </c>
      <c r="N463" s="110"/>
      <c r="O463" s="110"/>
      <c r="P463" s="110"/>
    </row>
    <row r="464" spans="4:16" x14ac:dyDescent="0.25">
      <c r="D464" s="49" t="s">
        <v>163</v>
      </c>
      <c r="E464" s="49" t="s">
        <v>300</v>
      </c>
      <c r="F464" s="49">
        <v>23319</v>
      </c>
      <c r="G464" s="50">
        <v>1</v>
      </c>
      <c r="H464" s="90">
        <f t="shared" si="44"/>
        <v>0.51586317699999995</v>
      </c>
      <c r="I464" s="90">
        <v>0.51586317699999995</v>
      </c>
      <c r="J464" s="91">
        <f t="shared" si="46"/>
        <v>514.5</v>
      </c>
      <c r="K464" s="91">
        <f t="shared" si="47"/>
        <v>441.52729319429994</v>
      </c>
      <c r="L464" s="86">
        <f t="shared" si="48"/>
        <v>956.0272931943</v>
      </c>
      <c r="N464" s="110"/>
      <c r="O464" s="110"/>
      <c r="P464" s="110"/>
    </row>
    <row r="465" spans="4:16" x14ac:dyDescent="0.25">
      <c r="D465" s="49" t="s">
        <v>219</v>
      </c>
      <c r="E465" s="49" t="s">
        <v>300</v>
      </c>
      <c r="F465" s="49">
        <v>23319</v>
      </c>
      <c r="G465" s="50">
        <v>1</v>
      </c>
      <c r="H465" s="90">
        <f t="shared" si="44"/>
        <v>0.51586317699999995</v>
      </c>
      <c r="I465" s="90">
        <v>0.51586317699999995</v>
      </c>
      <c r="J465" s="91">
        <f t="shared" si="46"/>
        <v>514.5</v>
      </c>
      <c r="K465" s="91">
        <f t="shared" si="47"/>
        <v>441.52729319429994</v>
      </c>
      <c r="L465" s="86">
        <f t="shared" si="48"/>
        <v>956.0272931943</v>
      </c>
      <c r="N465" s="110"/>
      <c r="O465" s="110"/>
      <c r="P465" s="110"/>
    </row>
    <row r="466" spans="4:16" x14ac:dyDescent="0.25">
      <c r="D466" s="49" t="s">
        <v>165</v>
      </c>
      <c r="E466" s="49" t="s">
        <v>300</v>
      </c>
      <c r="F466" s="49">
        <v>51359</v>
      </c>
      <c r="G466" s="50">
        <v>1</v>
      </c>
      <c r="H466" s="90">
        <f t="shared" si="44"/>
        <v>0.51586317699999995</v>
      </c>
      <c r="I466" s="90">
        <v>0.51586317699999995</v>
      </c>
      <c r="J466" s="91">
        <f t="shared" si="46"/>
        <v>514.5</v>
      </c>
      <c r="K466" s="91">
        <f t="shared" si="47"/>
        <v>441.52729319429994</v>
      </c>
      <c r="L466" s="86">
        <f t="shared" si="48"/>
        <v>956.0272931943</v>
      </c>
      <c r="N466" s="110"/>
      <c r="O466" s="110"/>
      <c r="P466" s="110"/>
    </row>
    <row r="467" spans="4:16" x14ac:dyDescent="0.25">
      <c r="D467" s="49" t="s">
        <v>166</v>
      </c>
      <c r="E467" s="49" t="s">
        <v>300</v>
      </c>
      <c r="F467" s="49">
        <v>49044</v>
      </c>
      <c r="G467" s="50">
        <v>1</v>
      </c>
      <c r="H467" s="90">
        <f t="shared" si="44"/>
        <v>0.51586317699999995</v>
      </c>
      <c r="I467" s="90">
        <v>0.51586317699999995</v>
      </c>
      <c r="J467" s="91">
        <f t="shared" si="46"/>
        <v>514.5</v>
      </c>
      <c r="K467" s="91">
        <f t="shared" si="47"/>
        <v>441.52729319429994</v>
      </c>
      <c r="L467" s="86">
        <f t="shared" si="48"/>
        <v>956.0272931943</v>
      </c>
      <c r="N467" s="110"/>
      <c r="O467" s="110"/>
      <c r="P467" s="110"/>
    </row>
    <row r="468" spans="4:16" x14ac:dyDescent="0.25">
      <c r="D468" s="49" t="s">
        <v>221</v>
      </c>
      <c r="E468" s="49" t="s">
        <v>301</v>
      </c>
      <c r="F468" s="49">
        <v>22471</v>
      </c>
      <c r="G468" s="50">
        <v>1</v>
      </c>
      <c r="H468" s="90">
        <f t="shared" si="44"/>
        <v>0.51586317722681363</v>
      </c>
      <c r="I468" s="90">
        <f t="shared" ref="I468:I499" si="49">SUM(F468/43560)</f>
        <v>0.51586317722681363</v>
      </c>
      <c r="J468" s="91">
        <f t="shared" si="46"/>
        <v>514.5</v>
      </c>
      <c r="K468" s="91">
        <f t="shared" si="47"/>
        <v>441.52729338842977</v>
      </c>
      <c r="L468" s="86">
        <f t="shared" si="48"/>
        <v>956.02729338842983</v>
      </c>
      <c r="N468" s="110"/>
      <c r="O468" s="110"/>
      <c r="P468" s="110"/>
    </row>
    <row r="469" spans="4:16" x14ac:dyDescent="0.25">
      <c r="D469" s="49" t="s">
        <v>218</v>
      </c>
      <c r="E469" s="49" t="s">
        <v>301</v>
      </c>
      <c r="F469" s="49">
        <v>22393</v>
      </c>
      <c r="G469" s="50">
        <v>1</v>
      </c>
      <c r="H469" s="90">
        <f t="shared" si="44"/>
        <v>0.51407254361799815</v>
      </c>
      <c r="I469" s="90">
        <f t="shared" si="49"/>
        <v>0.51407254361799815</v>
      </c>
      <c r="J469" s="91">
        <f t="shared" si="46"/>
        <v>514.5</v>
      </c>
      <c r="K469" s="91">
        <f t="shared" si="47"/>
        <v>439.99469008264458</v>
      </c>
      <c r="L469" s="86">
        <f t="shared" si="48"/>
        <v>954.49469008264464</v>
      </c>
      <c r="N469" s="110"/>
      <c r="O469" s="110"/>
      <c r="P469" s="110"/>
    </row>
    <row r="470" spans="4:16" x14ac:dyDescent="0.25">
      <c r="D470" s="49" t="s">
        <v>224</v>
      </c>
      <c r="E470" s="49" t="s">
        <v>301</v>
      </c>
      <c r="F470" s="49">
        <v>22734</v>
      </c>
      <c r="G470" s="50">
        <v>1</v>
      </c>
      <c r="H470" s="90">
        <f t="shared" si="44"/>
        <v>0.521900826446281</v>
      </c>
      <c r="I470" s="90">
        <f t="shared" si="49"/>
        <v>0.521900826446281</v>
      </c>
      <c r="J470" s="91">
        <f t="shared" si="46"/>
        <v>514.5</v>
      </c>
      <c r="K470" s="91">
        <f t="shared" si="47"/>
        <v>446.6949173553719</v>
      </c>
      <c r="L470" s="86">
        <f t="shared" si="48"/>
        <v>961.1949173553719</v>
      </c>
      <c r="N470" s="110"/>
      <c r="O470" s="110"/>
      <c r="P470" s="110"/>
    </row>
    <row r="471" spans="4:16" x14ac:dyDescent="0.25">
      <c r="D471" s="49" t="s">
        <v>225</v>
      </c>
      <c r="E471" s="49" t="s">
        <v>301</v>
      </c>
      <c r="F471" s="49">
        <v>23376</v>
      </c>
      <c r="G471" s="50">
        <v>1</v>
      </c>
      <c r="H471" s="90">
        <f t="shared" si="44"/>
        <v>0.53663911845730028</v>
      </c>
      <c r="I471" s="90">
        <f t="shared" si="49"/>
        <v>0.53663911845730028</v>
      </c>
      <c r="J471" s="91">
        <f t="shared" si="46"/>
        <v>514.5</v>
      </c>
      <c r="K471" s="91">
        <f t="shared" si="47"/>
        <v>459.30942148760329</v>
      </c>
      <c r="L471" s="86">
        <f t="shared" si="48"/>
        <v>973.80942148760323</v>
      </c>
      <c r="N471" s="110"/>
      <c r="O471" s="110"/>
      <c r="P471" s="110"/>
    </row>
    <row r="472" spans="4:16" x14ac:dyDescent="0.25">
      <c r="D472" s="49" t="s">
        <v>226</v>
      </c>
      <c r="E472" s="49" t="s">
        <v>301</v>
      </c>
      <c r="F472" s="49">
        <v>22791</v>
      </c>
      <c r="G472" s="50">
        <v>1</v>
      </c>
      <c r="H472" s="90">
        <f t="shared" si="44"/>
        <v>0.52320936639118454</v>
      </c>
      <c r="I472" s="90">
        <f t="shared" si="49"/>
        <v>0.52320936639118454</v>
      </c>
      <c r="J472" s="91">
        <f t="shared" si="46"/>
        <v>514.5</v>
      </c>
      <c r="K472" s="91">
        <f t="shared" si="47"/>
        <v>447.81489669421484</v>
      </c>
      <c r="L472" s="86">
        <f t="shared" si="48"/>
        <v>962.31489669421489</v>
      </c>
      <c r="N472" s="110"/>
      <c r="O472" s="110"/>
      <c r="P472" s="110"/>
    </row>
    <row r="473" spans="4:16" x14ac:dyDescent="0.25">
      <c r="D473" s="49" t="s">
        <v>227</v>
      </c>
      <c r="E473" s="49" t="s">
        <v>301</v>
      </c>
      <c r="F473" s="49">
        <v>22415</v>
      </c>
      <c r="G473" s="50">
        <v>1</v>
      </c>
      <c r="H473" s="90">
        <f t="shared" si="44"/>
        <v>0.51457759412304871</v>
      </c>
      <c r="I473" s="90">
        <f t="shared" si="49"/>
        <v>0.51457759412304871</v>
      </c>
      <c r="J473" s="91">
        <f t="shared" si="46"/>
        <v>514.5</v>
      </c>
      <c r="K473" s="91">
        <f t="shared" si="47"/>
        <v>440.42696280991737</v>
      </c>
      <c r="L473" s="86">
        <f t="shared" si="48"/>
        <v>954.92696280991731</v>
      </c>
      <c r="N473" s="110"/>
      <c r="O473" s="110"/>
      <c r="P473" s="110"/>
    </row>
    <row r="474" spans="4:16" x14ac:dyDescent="0.25">
      <c r="D474" s="49" t="s">
        <v>228</v>
      </c>
      <c r="E474" s="49" t="s">
        <v>301</v>
      </c>
      <c r="F474" s="49">
        <v>22631</v>
      </c>
      <c r="G474" s="50">
        <v>1</v>
      </c>
      <c r="H474" s="90">
        <f t="shared" si="44"/>
        <v>0.51953627180899908</v>
      </c>
      <c r="I474" s="90">
        <f t="shared" si="49"/>
        <v>0.51953627180899908</v>
      </c>
      <c r="J474" s="91">
        <f t="shared" si="46"/>
        <v>514.5</v>
      </c>
      <c r="K474" s="91">
        <f t="shared" si="47"/>
        <v>444.6710950413223</v>
      </c>
      <c r="L474" s="86">
        <f t="shared" si="48"/>
        <v>959.17109504132236</v>
      </c>
      <c r="N474" s="110"/>
      <c r="O474" s="110"/>
      <c r="P474" s="110"/>
    </row>
    <row r="475" spans="4:16" x14ac:dyDescent="0.25">
      <c r="D475" s="49" t="s">
        <v>229</v>
      </c>
      <c r="E475" s="49" t="s">
        <v>301</v>
      </c>
      <c r="F475" s="49">
        <v>23448</v>
      </c>
      <c r="G475" s="50">
        <v>1</v>
      </c>
      <c r="H475" s="90">
        <f t="shared" si="44"/>
        <v>0.5382920110192837</v>
      </c>
      <c r="I475" s="90">
        <f t="shared" si="49"/>
        <v>0.5382920110192837</v>
      </c>
      <c r="J475" s="91">
        <f t="shared" si="46"/>
        <v>514.5</v>
      </c>
      <c r="K475" s="91">
        <f t="shared" si="47"/>
        <v>460.72413223140489</v>
      </c>
      <c r="L475" s="86">
        <f t="shared" si="48"/>
        <v>975.22413223140484</v>
      </c>
      <c r="N475" s="110"/>
      <c r="O475" s="110"/>
      <c r="P475" s="110"/>
    </row>
    <row r="476" spans="4:16" x14ac:dyDescent="0.25">
      <c r="D476" s="49" t="s">
        <v>230</v>
      </c>
      <c r="E476" s="49" t="s">
        <v>301</v>
      </c>
      <c r="F476" s="49">
        <v>22766</v>
      </c>
      <c r="G476" s="50">
        <v>1</v>
      </c>
      <c r="H476" s="90">
        <f t="shared" si="44"/>
        <v>0.52263544536271811</v>
      </c>
      <c r="I476" s="90">
        <f t="shared" si="49"/>
        <v>0.52263544536271811</v>
      </c>
      <c r="J476" s="91">
        <f t="shared" si="46"/>
        <v>514.5</v>
      </c>
      <c r="K476" s="91">
        <f t="shared" si="47"/>
        <v>447.32367768595043</v>
      </c>
      <c r="L476" s="86">
        <f t="shared" si="48"/>
        <v>961.82367768595043</v>
      </c>
      <c r="N476" s="110"/>
      <c r="O476" s="110"/>
      <c r="P476" s="110"/>
    </row>
    <row r="477" spans="4:16" x14ac:dyDescent="0.25">
      <c r="D477" s="49" t="s">
        <v>231</v>
      </c>
      <c r="E477" s="49" t="s">
        <v>301</v>
      </c>
      <c r="F477" s="49">
        <v>23170</v>
      </c>
      <c r="G477" s="50">
        <v>1</v>
      </c>
      <c r="H477" s="90">
        <f t="shared" si="44"/>
        <v>0.53191000918273645</v>
      </c>
      <c r="I477" s="90">
        <f t="shared" si="49"/>
        <v>0.53191000918273645</v>
      </c>
      <c r="J477" s="91">
        <f t="shared" si="46"/>
        <v>514.5</v>
      </c>
      <c r="K477" s="91">
        <f t="shared" si="47"/>
        <v>455.2617768595041</v>
      </c>
      <c r="L477" s="86">
        <f t="shared" si="48"/>
        <v>969.76177685950415</v>
      </c>
      <c r="N477" s="110"/>
      <c r="O477" s="110"/>
      <c r="P477" s="110"/>
    </row>
    <row r="478" spans="4:16" x14ac:dyDescent="0.25">
      <c r="D478" s="49" t="s">
        <v>232</v>
      </c>
      <c r="E478" s="49" t="s">
        <v>301</v>
      </c>
      <c r="F478" s="49">
        <v>23247</v>
      </c>
      <c r="G478" s="50">
        <v>1</v>
      </c>
      <c r="H478" s="90">
        <f t="shared" si="44"/>
        <v>0.53367768595041321</v>
      </c>
      <c r="I478" s="90">
        <f t="shared" si="49"/>
        <v>0.53367768595041321</v>
      </c>
      <c r="J478" s="91">
        <f t="shared" si="46"/>
        <v>514.5</v>
      </c>
      <c r="K478" s="91">
        <f t="shared" si="47"/>
        <v>456.77473140495863</v>
      </c>
      <c r="L478" s="86">
        <f t="shared" si="48"/>
        <v>971.27473140495863</v>
      </c>
      <c r="N478" s="110"/>
      <c r="O478" s="110"/>
      <c r="P478" s="110"/>
    </row>
    <row r="479" spans="4:16" x14ac:dyDescent="0.25">
      <c r="D479" s="49" t="s">
        <v>233</v>
      </c>
      <c r="E479" s="49" t="s">
        <v>301</v>
      </c>
      <c r="F479" s="49">
        <v>22793</v>
      </c>
      <c r="G479" s="50">
        <v>1</v>
      </c>
      <c r="H479" s="90">
        <f t="shared" si="44"/>
        <v>0.52325528007346189</v>
      </c>
      <c r="I479" s="90">
        <f t="shared" si="49"/>
        <v>0.52325528007346189</v>
      </c>
      <c r="J479" s="91">
        <f t="shared" si="46"/>
        <v>514.5</v>
      </c>
      <c r="K479" s="91">
        <f t="shared" si="47"/>
        <v>447.85419421487603</v>
      </c>
      <c r="L479" s="86">
        <f t="shared" si="48"/>
        <v>962.35419421487609</v>
      </c>
      <c r="N479" s="110"/>
      <c r="O479" s="110"/>
      <c r="P479" s="110"/>
    </row>
    <row r="480" spans="4:16" x14ac:dyDescent="0.25">
      <c r="D480" s="49" t="s">
        <v>234</v>
      </c>
      <c r="E480" s="49" t="s">
        <v>301</v>
      </c>
      <c r="F480" s="49">
        <v>22777</v>
      </c>
      <c r="G480" s="50">
        <v>1</v>
      </c>
      <c r="H480" s="90">
        <f t="shared" si="44"/>
        <v>0.52288797061524339</v>
      </c>
      <c r="I480" s="90">
        <f t="shared" si="49"/>
        <v>0.52288797061524339</v>
      </c>
      <c r="J480" s="91">
        <f t="shared" si="46"/>
        <v>514.5</v>
      </c>
      <c r="K480" s="91">
        <f t="shared" si="47"/>
        <v>447.53981404958682</v>
      </c>
      <c r="L480" s="86">
        <f t="shared" si="48"/>
        <v>962.03981404958677</v>
      </c>
      <c r="N480" s="110"/>
      <c r="O480" s="110"/>
      <c r="P480" s="110"/>
    </row>
    <row r="481" spans="4:16" x14ac:dyDescent="0.25">
      <c r="D481" s="49" t="s">
        <v>235</v>
      </c>
      <c r="E481" s="49" t="s">
        <v>301</v>
      </c>
      <c r="F481" s="49">
        <v>22911</v>
      </c>
      <c r="G481" s="50">
        <v>1</v>
      </c>
      <c r="H481" s="90">
        <f t="shared" si="44"/>
        <v>0.52596418732782368</v>
      </c>
      <c r="I481" s="90">
        <f t="shared" si="49"/>
        <v>0.52596418732782368</v>
      </c>
      <c r="J481" s="91">
        <f t="shared" si="46"/>
        <v>514.5</v>
      </c>
      <c r="K481" s="91">
        <f t="shared" si="47"/>
        <v>450.1727479338843</v>
      </c>
      <c r="L481" s="86">
        <f t="shared" si="48"/>
        <v>964.67274793388424</v>
      </c>
      <c r="N481" s="110"/>
      <c r="O481" s="110"/>
      <c r="P481" s="110"/>
    </row>
    <row r="482" spans="4:16" x14ac:dyDescent="0.25">
      <c r="D482" s="49" t="s">
        <v>236</v>
      </c>
      <c r="E482" s="49" t="s">
        <v>301</v>
      </c>
      <c r="F482" s="49">
        <v>23021</v>
      </c>
      <c r="G482" s="50">
        <v>1</v>
      </c>
      <c r="H482" s="90">
        <f t="shared" si="44"/>
        <v>0.52848943985307617</v>
      </c>
      <c r="I482" s="90">
        <f t="shared" si="49"/>
        <v>0.52848943985307617</v>
      </c>
      <c r="J482" s="91">
        <f t="shared" si="46"/>
        <v>514.5</v>
      </c>
      <c r="K482" s="91">
        <f t="shared" si="47"/>
        <v>452.3341115702479</v>
      </c>
      <c r="L482" s="86">
        <f t="shared" si="48"/>
        <v>966.83411157024784</v>
      </c>
      <c r="N482" s="110"/>
      <c r="O482" s="110"/>
      <c r="P482" s="110"/>
    </row>
    <row r="483" spans="4:16" x14ac:dyDescent="0.25">
      <c r="D483" s="49" t="s">
        <v>164</v>
      </c>
      <c r="E483" s="49" t="s">
        <v>301</v>
      </c>
      <c r="F483" s="49">
        <v>26304</v>
      </c>
      <c r="G483" s="50">
        <v>1</v>
      </c>
      <c r="H483" s="90">
        <f t="shared" si="44"/>
        <v>0.60385674931129474</v>
      </c>
      <c r="I483" s="90">
        <f t="shared" si="49"/>
        <v>0.60385674931129474</v>
      </c>
      <c r="J483" s="91">
        <f t="shared" si="46"/>
        <v>514.5</v>
      </c>
      <c r="K483" s="91">
        <f t="shared" si="47"/>
        <v>516.84099173553716</v>
      </c>
      <c r="L483" s="86">
        <f t="shared" si="48"/>
        <v>1031.340991735537</v>
      </c>
      <c r="N483" s="110"/>
      <c r="O483" s="110"/>
      <c r="P483" s="110"/>
    </row>
    <row r="484" spans="4:16" x14ac:dyDescent="0.25">
      <c r="D484" s="49" t="s">
        <v>237</v>
      </c>
      <c r="E484" s="49" t="s">
        <v>301</v>
      </c>
      <c r="F484" s="49">
        <v>28472</v>
      </c>
      <c r="G484" s="50">
        <v>1</v>
      </c>
      <c r="H484" s="90">
        <f t="shared" si="44"/>
        <v>0.65362718089990812</v>
      </c>
      <c r="I484" s="90">
        <f t="shared" si="49"/>
        <v>0.65362718089990812</v>
      </c>
      <c r="J484" s="91">
        <f t="shared" si="46"/>
        <v>514.5</v>
      </c>
      <c r="K484" s="91">
        <f t="shared" si="47"/>
        <v>559.43950413223138</v>
      </c>
      <c r="L484" s="86">
        <f t="shared" si="48"/>
        <v>1073.9395041322314</v>
      </c>
      <c r="N484" s="110"/>
      <c r="O484" s="110"/>
      <c r="P484" s="110"/>
    </row>
    <row r="485" spans="4:16" x14ac:dyDescent="0.25">
      <c r="D485" s="49" t="s">
        <v>238</v>
      </c>
      <c r="E485" s="49" t="s">
        <v>301</v>
      </c>
      <c r="F485" s="49">
        <v>26588</v>
      </c>
      <c r="G485" s="50">
        <v>1</v>
      </c>
      <c r="H485" s="90">
        <f t="shared" si="44"/>
        <v>0.61037649219467405</v>
      </c>
      <c r="I485" s="90">
        <f t="shared" si="49"/>
        <v>0.61037649219467405</v>
      </c>
      <c r="J485" s="91">
        <f t="shared" si="46"/>
        <v>514.5</v>
      </c>
      <c r="K485" s="91">
        <f t="shared" si="47"/>
        <v>522.42123966942154</v>
      </c>
      <c r="L485" s="86">
        <f t="shared" si="48"/>
        <v>1036.9212396694215</v>
      </c>
      <c r="N485" s="110"/>
      <c r="O485" s="110"/>
      <c r="P485" s="110"/>
    </row>
    <row r="486" spans="4:16" x14ac:dyDescent="0.25">
      <c r="D486" s="49" t="s">
        <v>239</v>
      </c>
      <c r="E486" s="49" t="s">
        <v>301</v>
      </c>
      <c r="F486" s="49">
        <v>28703</v>
      </c>
      <c r="G486" s="50">
        <v>1</v>
      </c>
      <c r="H486" s="90">
        <f t="shared" si="44"/>
        <v>0.65893021120293849</v>
      </c>
      <c r="I486" s="90">
        <f t="shared" si="49"/>
        <v>0.65893021120293849</v>
      </c>
      <c r="J486" s="91">
        <f t="shared" si="46"/>
        <v>514.5</v>
      </c>
      <c r="K486" s="91">
        <f t="shared" si="47"/>
        <v>563.97836776859504</v>
      </c>
      <c r="L486" s="86">
        <f t="shared" si="48"/>
        <v>1078.478367768595</v>
      </c>
      <c r="N486" s="110"/>
      <c r="O486" s="110"/>
      <c r="P486" s="110"/>
    </row>
    <row r="487" spans="4:16" x14ac:dyDescent="0.25">
      <c r="D487" s="49" t="s">
        <v>240</v>
      </c>
      <c r="E487" s="49" t="s">
        <v>301</v>
      </c>
      <c r="F487" s="49">
        <v>25796</v>
      </c>
      <c r="G487" s="50">
        <v>1</v>
      </c>
      <c r="H487" s="90">
        <f t="shared" si="44"/>
        <v>0.59219467401285586</v>
      </c>
      <c r="I487" s="90">
        <f t="shared" si="49"/>
        <v>0.59219467401285586</v>
      </c>
      <c r="J487" s="91">
        <f t="shared" si="46"/>
        <v>514.5</v>
      </c>
      <c r="K487" s="91">
        <f t="shared" si="47"/>
        <v>506.8594214876033</v>
      </c>
      <c r="L487" s="86">
        <f t="shared" si="48"/>
        <v>1021.3594214876033</v>
      </c>
      <c r="N487" s="110"/>
      <c r="O487" s="110"/>
      <c r="P487" s="110"/>
    </row>
    <row r="488" spans="4:16" x14ac:dyDescent="0.25">
      <c r="D488" s="49" t="s">
        <v>169</v>
      </c>
      <c r="E488" s="49" t="s">
        <v>301</v>
      </c>
      <c r="F488" s="49">
        <v>24889</v>
      </c>
      <c r="G488" s="50">
        <v>1</v>
      </c>
      <c r="H488" s="90">
        <f t="shared" si="44"/>
        <v>0.57137281910009186</v>
      </c>
      <c r="I488" s="90">
        <f t="shared" si="49"/>
        <v>0.57137281910009186</v>
      </c>
      <c r="J488" s="91">
        <f t="shared" si="46"/>
        <v>514.5</v>
      </c>
      <c r="K488" s="91">
        <f t="shared" si="47"/>
        <v>489.03799586776859</v>
      </c>
      <c r="L488" s="86">
        <f t="shared" si="48"/>
        <v>1003.5379958677686</v>
      </c>
      <c r="N488" s="110"/>
      <c r="O488" s="110"/>
      <c r="P488" s="110"/>
    </row>
    <row r="489" spans="4:16" x14ac:dyDescent="0.25">
      <c r="D489" s="49" t="s">
        <v>286</v>
      </c>
      <c r="E489" s="49" t="s">
        <v>301</v>
      </c>
      <c r="F489" s="49">
        <v>23670</v>
      </c>
      <c r="G489" s="50">
        <v>1</v>
      </c>
      <c r="H489" s="90">
        <f t="shared" si="44"/>
        <v>0.54338842975206614</v>
      </c>
      <c r="I489" s="90">
        <f t="shared" si="49"/>
        <v>0.54338842975206614</v>
      </c>
      <c r="J489" s="91">
        <f t="shared" si="46"/>
        <v>514.5</v>
      </c>
      <c r="K489" s="91">
        <f t="shared" si="47"/>
        <v>465.08615702479341</v>
      </c>
      <c r="L489" s="86">
        <f t="shared" si="48"/>
        <v>979.58615702479347</v>
      </c>
      <c r="N489" s="110"/>
      <c r="O489" s="110"/>
      <c r="P489" s="110"/>
    </row>
    <row r="490" spans="4:16" x14ac:dyDescent="0.25">
      <c r="D490" s="49" t="s">
        <v>287</v>
      </c>
      <c r="E490" s="49" t="s">
        <v>301</v>
      </c>
      <c r="F490" s="49">
        <v>23418</v>
      </c>
      <c r="G490" s="50">
        <v>1</v>
      </c>
      <c r="H490" s="90">
        <f t="shared" si="44"/>
        <v>0.53760330578512394</v>
      </c>
      <c r="I490" s="90">
        <f t="shared" si="49"/>
        <v>0.53760330578512394</v>
      </c>
      <c r="J490" s="91">
        <f t="shared" si="46"/>
        <v>514.5</v>
      </c>
      <c r="K490" s="91">
        <f t="shared" si="47"/>
        <v>460.13466942148756</v>
      </c>
      <c r="L490" s="86">
        <f t="shared" si="48"/>
        <v>974.63466942148762</v>
      </c>
      <c r="N490" s="110"/>
      <c r="O490" s="110"/>
      <c r="P490" s="110"/>
    </row>
    <row r="491" spans="4:16" x14ac:dyDescent="0.25">
      <c r="D491" s="49" t="s">
        <v>288</v>
      </c>
      <c r="E491" s="49" t="s">
        <v>301</v>
      </c>
      <c r="F491" s="49">
        <v>25482</v>
      </c>
      <c r="G491" s="50">
        <v>1</v>
      </c>
      <c r="H491" s="90">
        <f t="shared" si="44"/>
        <v>0.58498622589531679</v>
      </c>
      <c r="I491" s="90">
        <f t="shared" si="49"/>
        <v>0.58498622589531679</v>
      </c>
      <c r="J491" s="91">
        <f t="shared" si="46"/>
        <v>514.5</v>
      </c>
      <c r="K491" s="91">
        <f t="shared" si="47"/>
        <v>500.68971074380164</v>
      </c>
      <c r="L491" s="86">
        <f t="shared" si="48"/>
        <v>1015.1897107438017</v>
      </c>
      <c r="N491" s="110"/>
      <c r="O491" s="110"/>
      <c r="P491" s="110"/>
    </row>
    <row r="492" spans="4:16" x14ac:dyDescent="0.25">
      <c r="D492" s="49" t="s">
        <v>173</v>
      </c>
      <c r="E492" s="49" t="s">
        <v>301</v>
      </c>
      <c r="F492" s="49">
        <v>24129</v>
      </c>
      <c r="G492" s="50">
        <v>1</v>
      </c>
      <c r="H492" s="90">
        <f t="shared" si="44"/>
        <v>0.55392561983471078</v>
      </c>
      <c r="I492" s="90">
        <f t="shared" si="49"/>
        <v>0.55392561983471078</v>
      </c>
      <c r="J492" s="91">
        <f t="shared" si="46"/>
        <v>514.5</v>
      </c>
      <c r="K492" s="91">
        <f t="shared" si="47"/>
        <v>474.10493801652893</v>
      </c>
      <c r="L492" s="86">
        <f t="shared" si="48"/>
        <v>988.60493801652888</v>
      </c>
      <c r="N492" s="110"/>
      <c r="O492" s="110"/>
      <c r="P492" s="110"/>
    </row>
    <row r="493" spans="4:16" x14ac:dyDescent="0.25">
      <c r="D493" s="49" t="s">
        <v>289</v>
      </c>
      <c r="E493" s="49" t="s">
        <v>301</v>
      </c>
      <c r="F493" s="49">
        <v>22276</v>
      </c>
      <c r="G493" s="50">
        <v>1</v>
      </c>
      <c r="H493" s="90">
        <f t="shared" si="44"/>
        <v>0.51138659320477498</v>
      </c>
      <c r="I493" s="90">
        <f t="shared" si="49"/>
        <v>0.51138659320477498</v>
      </c>
      <c r="J493" s="91">
        <f t="shared" si="46"/>
        <v>514.5</v>
      </c>
      <c r="K493" s="91">
        <f t="shared" si="47"/>
        <v>437.69578512396691</v>
      </c>
      <c r="L493" s="86">
        <f t="shared" si="48"/>
        <v>952.19578512396697</v>
      </c>
      <c r="N493" s="110"/>
      <c r="O493" s="110"/>
      <c r="P493" s="110"/>
    </row>
    <row r="494" spans="4:16" x14ac:dyDescent="0.25">
      <c r="D494" s="49" t="s">
        <v>290</v>
      </c>
      <c r="E494" s="49" t="s">
        <v>301</v>
      </c>
      <c r="F494" s="49">
        <v>23149</v>
      </c>
      <c r="G494" s="50">
        <v>1</v>
      </c>
      <c r="H494" s="90">
        <f t="shared" si="44"/>
        <v>0.53142791551882462</v>
      </c>
      <c r="I494" s="90">
        <f t="shared" si="49"/>
        <v>0.53142791551882462</v>
      </c>
      <c r="J494" s="91">
        <f t="shared" si="46"/>
        <v>514.5</v>
      </c>
      <c r="K494" s="91">
        <f t="shared" si="47"/>
        <v>454.84915289256196</v>
      </c>
      <c r="L494" s="86">
        <f t="shared" si="48"/>
        <v>969.34915289256196</v>
      </c>
      <c r="N494" s="110"/>
      <c r="O494" s="110"/>
      <c r="P494" s="110"/>
    </row>
    <row r="495" spans="4:16" x14ac:dyDescent="0.25">
      <c r="D495" s="49" t="s">
        <v>291</v>
      </c>
      <c r="E495" s="49" t="s">
        <v>301</v>
      </c>
      <c r="F495" s="49">
        <v>23038</v>
      </c>
      <c r="G495" s="50">
        <v>1</v>
      </c>
      <c r="H495" s="90">
        <f t="shared" si="44"/>
        <v>0.5288797061524334</v>
      </c>
      <c r="I495" s="90">
        <f t="shared" si="49"/>
        <v>0.5288797061524334</v>
      </c>
      <c r="J495" s="91">
        <f t="shared" si="46"/>
        <v>514.5</v>
      </c>
      <c r="K495" s="91">
        <f t="shared" si="47"/>
        <v>452.66814049586776</v>
      </c>
      <c r="L495" s="86">
        <f t="shared" si="48"/>
        <v>967.16814049586776</v>
      </c>
      <c r="N495" s="110"/>
      <c r="O495" s="110"/>
      <c r="P495" s="110"/>
    </row>
    <row r="496" spans="4:16" x14ac:dyDescent="0.25">
      <c r="D496" s="49" t="s">
        <v>292</v>
      </c>
      <c r="E496" s="49" t="s">
        <v>301</v>
      </c>
      <c r="F496" s="49">
        <v>22836</v>
      </c>
      <c r="G496" s="50">
        <v>1</v>
      </c>
      <c r="H496" s="90">
        <f t="shared" si="44"/>
        <v>0.52424242424242429</v>
      </c>
      <c r="I496" s="90">
        <f t="shared" si="49"/>
        <v>0.52424242424242429</v>
      </c>
      <c r="J496" s="91">
        <f t="shared" si="46"/>
        <v>514.5</v>
      </c>
      <c r="K496" s="91">
        <f t="shared" si="47"/>
        <v>448.69909090909096</v>
      </c>
      <c r="L496" s="86">
        <f t="shared" si="48"/>
        <v>963.19909090909096</v>
      </c>
      <c r="N496" s="110"/>
      <c r="O496" s="110"/>
      <c r="P496" s="110"/>
    </row>
    <row r="497" spans="4:16" x14ac:dyDescent="0.25">
      <c r="D497" s="49" t="s">
        <v>293</v>
      </c>
      <c r="E497" s="49" t="s">
        <v>301</v>
      </c>
      <c r="F497" s="49">
        <v>22569</v>
      </c>
      <c r="G497" s="50">
        <v>1</v>
      </c>
      <c r="H497" s="90">
        <f t="shared" si="44"/>
        <v>0.51811294765840221</v>
      </c>
      <c r="I497" s="90">
        <f t="shared" si="49"/>
        <v>0.51811294765840221</v>
      </c>
      <c r="J497" s="91">
        <f t="shared" si="46"/>
        <v>514.5</v>
      </c>
      <c r="K497" s="91">
        <f t="shared" si="47"/>
        <v>443.45287190082644</v>
      </c>
      <c r="L497" s="86">
        <f t="shared" si="48"/>
        <v>957.95287190082649</v>
      </c>
      <c r="N497" s="110"/>
      <c r="O497" s="110"/>
      <c r="P497" s="110"/>
    </row>
    <row r="498" spans="4:16" x14ac:dyDescent="0.25">
      <c r="D498" s="49" t="s">
        <v>294</v>
      </c>
      <c r="E498" s="49" t="s">
        <v>301</v>
      </c>
      <c r="F498" s="49">
        <v>22173</v>
      </c>
      <c r="G498" s="50">
        <v>1</v>
      </c>
      <c r="H498" s="90">
        <f t="shared" si="44"/>
        <v>0.50902203856749306</v>
      </c>
      <c r="I498" s="90">
        <f t="shared" si="49"/>
        <v>0.50902203856749306</v>
      </c>
      <c r="J498" s="91">
        <f t="shared" si="46"/>
        <v>514.5</v>
      </c>
      <c r="K498" s="91">
        <f t="shared" si="47"/>
        <v>435.67196280991732</v>
      </c>
      <c r="L498" s="86">
        <f t="shared" si="48"/>
        <v>950.17196280991732</v>
      </c>
      <c r="N498" s="110"/>
      <c r="O498" s="110"/>
      <c r="P498" s="110"/>
    </row>
    <row r="499" spans="4:16" x14ac:dyDescent="0.25">
      <c r="D499" s="49" t="s">
        <v>295</v>
      </c>
      <c r="E499" s="49" t="s">
        <v>301</v>
      </c>
      <c r="F499" s="49">
        <v>23587</v>
      </c>
      <c r="G499" s="50">
        <v>1</v>
      </c>
      <c r="H499" s="90">
        <f t="shared" si="44"/>
        <v>0.54148301193755743</v>
      </c>
      <c r="I499" s="90">
        <f t="shared" si="49"/>
        <v>0.54148301193755743</v>
      </c>
      <c r="J499" s="91">
        <f t="shared" si="46"/>
        <v>514.5</v>
      </c>
      <c r="K499" s="91">
        <f t="shared" si="47"/>
        <v>463.45530991735541</v>
      </c>
      <c r="L499" s="86">
        <f t="shared" si="48"/>
        <v>977.95530991735541</v>
      </c>
      <c r="N499" s="110"/>
      <c r="O499" s="110"/>
      <c r="P499" s="110"/>
    </row>
    <row r="500" spans="4:16" x14ac:dyDescent="0.25">
      <c r="D500" s="49" t="s">
        <v>296</v>
      </c>
      <c r="E500" s="49" t="s">
        <v>301</v>
      </c>
      <c r="F500" s="49">
        <v>47827</v>
      </c>
      <c r="G500" s="50">
        <v>1</v>
      </c>
      <c r="H500" s="90">
        <f t="shared" si="44"/>
        <v>1.0979568411386593</v>
      </c>
      <c r="I500" s="90">
        <f t="shared" ref="I500:I531" si="50">SUM(F500/43560)</f>
        <v>1.0979568411386593</v>
      </c>
      <c r="J500" s="91">
        <f t="shared" si="46"/>
        <v>514.5</v>
      </c>
      <c r="K500" s="91">
        <f t="shared" si="47"/>
        <v>939.74126033057848</v>
      </c>
      <c r="L500" s="86">
        <f t="shared" si="48"/>
        <v>1454.2412603305784</v>
      </c>
      <c r="N500" s="110"/>
      <c r="O500" s="110"/>
      <c r="P500" s="110"/>
    </row>
    <row r="501" spans="4:16" x14ac:dyDescent="0.25">
      <c r="D501" s="49" t="s">
        <v>297</v>
      </c>
      <c r="E501" s="49" t="s">
        <v>301</v>
      </c>
      <c r="F501" s="49">
        <v>47460</v>
      </c>
      <c r="G501" s="50">
        <v>1</v>
      </c>
      <c r="H501" s="90">
        <f t="shared" si="44"/>
        <v>1.0895316804407713</v>
      </c>
      <c r="I501" s="90">
        <f t="shared" si="50"/>
        <v>1.0895316804407713</v>
      </c>
      <c r="J501" s="91">
        <f t="shared" si="46"/>
        <v>514.5</v>
      </c>
      <c r="K501" s="91">
        <f t="shared" si="47"/>
        <v>932.53016528925616</v>
      </c>
      <c r="L501" s="86">
        <f t="shared" si="48"/>
        <v>1447.0301652892563</v>
      </c>
      <c r="N501" s="110"/>
      <c r="O501" s="110"/>
      <c r="P501" s="110"/>
    </row>
    <row r="502" spans="4:16" x14ac:dyDescent="0.25">
      <c r="D502" s="49" t="s">
        <v>221</v>
      </c>
      <c r="E502" s="49" t="s">
        <v>302</v>
      </c>
      <c r="F502" s="49">
        <v>25928</v>
      </c>
      <c r="G502" s="50">
        <v>1</v>
      </c>
      <c r="H502" s="90">
        <f t="shared" si="44"/>
        <v>0.59522497704315891</v>
      </c>
      <c r="I502" s="90">
        <f t="shared" si="50"/>
        <v>0.59522497704315891</v>
      </c>
      <c r="J502" s="91">
        <f t="shared" si="46"/>
        <v>514.5</v>
      </c>
      <c r="K502" s="91">
        <f t="shared" si="47"/>
        <v>509.45305785123969</v>
      </c>
      <c r="L502" s="86">
        <f t="shared" si="48"/>
        <v>1023.9530578512397</v>
      </c>
      <c r="N502" s="110"/>
      <c r="O502" s="110"/>
      <c r="P502" s="110"/>
    </row>
    <row r="503" spans="4:16" x14ac:dyDescent="0.25">
      <c r="D503" s="49" t="s">
        <v>218</v>
      </c>
      <c r="E503" s="49" t="s">
        <v>302</v>
      </c>
      <c r="F503" s="49">
        <v>22437</v>
      </c>
      <c r="G503" s="50">
        <v>1</v>
      </c>
      <c r="H503" s="90">
        <f t="shared" si="44"/>
        <v>0.51508264462809916</v>
      </c>
      <c r="I503" s="90">
        <f t="shared" si="50"/>
        <v>0.51508264462809916</v>
      </c>
      <c r="J503" s="91">
        <f t="shared" si="46"/>
        <v>514.5</v>
      </c>
      <c r="K503" s="91">
        <f t="shared" si="47"/>
        <v>440.85923553719005</v>
      </c>
      <c r="L503" s="86">
        <f t="shared" si="48"/>
        <v>955.35923553718999</v>
      </c>
      <c r="N503" s="110"/>
      <c r="O503" s="110"/>
      <c r="P503" s="110"/>
    </row>
    <row r="504" spans="4:16" x14ac:dyDescent="0.25">
      <c r="D504" s="49" t="s">
        <v>224</v>
      </c>
      <c r="E504" s="49" t="s">
        <v>302</v>
      </c>
      <c r="F504" s="49">
        <v>22437</v>
      </c>
      <c r="G504" s="50">
        <v>1</v>
      </c>
      <c r="H504" s="90">
        <f t="shared" si="44"/>
        <v>0.51508264462809916</v>
      </c>
      <c r="I504" s="90">
        <f t="shared" si="50"/>
        <v>0.51508264462809916</v>
      </c>
      <c r="J504" s="91">
        <f t="shared" si="46"/>
        <v>514.5</v>
      </c>
      <c r="K504" s="91">
        <f t="shared" si="47"/>
        <v>440.85923553719005</v>
      </c>
      <c r="L504" s="86">
        <f t="shared" si="48"/>
        <v>955.35923553718999</v>
      </c>
      <c r="N504" s="110"/>
      <c r="O504" s="110"/>
      <c r="P504" s="110"/>
    </row>
    <row r="505" spans="4:16" x14ac:dyDescent="0.25">
      <c r="D505" s="49" t="s">
        <v>225</v>
      </c>
      <c r="E505" s="49" t="s">
        <v>302</v>
      </c>
      <c r="F505" s="49">
        <v>22345</v>
      </c>
      <c r="G505" s="50">
        <v>1</v>
      </c>
      <c r="H505" s="90">
        <f t="shared" si="44"/>
        <v>0.51297061524334253</v>
      </c>
      <c r="I505" s="90">
        <f t="shared" si="50"/>
        <v>0.51297061524334253</v>
      </c>
      <c r="J505" s="91">
        <f t="shared" si="46"/>
        <v>514.5</v>
      </c>
      <c r="K505" s="91">
        <f t="shared" si="47"/>
        <v>439.05154958677684</v>
      </c>
      <c r="L505" s="86">
        <f t="shared" si="48"/>
        <v>953.5515495867769</v>
      </c>
      <c r="N505" s="110"/>
      <c r="O505" s="110"/>
      <c r="P505" s="110"/>
    </row>
    <row r="506" spans="4:16" x14ac:dyDescent="0.25">
      <c r="D506" s="49" t="s">
        <v>226</v>
      </c>
      <c r="E506" s="49" t="s">
        <v>302</v>
      </c>
      <c r="F506" s="49">
        <v>23798</v>
      </c>
      <c r="G506" s="50">
        <v>1</v>
      </c>
      <c r="H506" s="90">
        <f t="shared" si="44"/>
        <v>0.54632690541781448</v>
      </c>
      <c r="I506" s="90">
        <f t="shared" si="50"/>
        <v>0.54632690541781448</v>
      </c>
      <c r="J506" s="91">
        <f t="shared" si="46"/>
        <v>514.5</v>
      </c>
      <c r="K506" s="91">
        <f t="shared" si="47"/>
        <v>467.60119834710741</v>
      </c>
      <c r="L506" s="86">
        <f t="shared" si="48"/>
        <v>982.10119834710736</v>
      </c>
      <c r="N506" s="110"/>
      <c r="O506" s="110"/>
      <c r="P506" s="110"/>
    </row>
    <row r="507" spans="4:16" x14ac:dyDescent="0.25">
      <c r="D507" s="49" t="s">
        <v>227</v>
      </c>
      <c r="E507" s="49" t="s">
        <v>302</v>
      </c>
      <c r="F507" s="49">
        <v>23116</v>
      </c>
      <c r="G507" s="50">
        <v>1</v>
      </c>
      <c r="H507" s="90">
        <f t="shared" si="44"/>
        <v>0.53067033976124889</v>
      </c>
      <c r="I507" s="90">
        <f t="shared" si="50"/>
        <v>0.53067033976124889</v>
      </c>
      <c r="J507" s="91">
        <f t="shared" si="46"/>
        <v>514.5</v>
      </c>
      <c r="K507" s="91">
        <f t="shared" si="47"/>
        <v>454.20074380165289</v>
      </c>
      <c r="L507" s="86">
        <f t="shared" si="48"/>
        <v>968.70074380165283</v>
      </c>
      <c r="N507" s="110"/>
      <c r="O507" s="110"/>
      <c r="P507" s="110"/>
    </row>
    <row r="508" spans="4:16" x14ac:dyDescent="0.25">
      <c r="D508" s="49" t="s">
        <v>228</v>
      </c>
      <c r="E508" s="49" t="s">
        <v>302</v>
      </c>
      <c r="F508" s="49">
        <v>24113</v>
      </c>
      <c r="G508" s="50">
        <v>1</v>
      </c>
      <c r="H508" s="90">
        <f t="shared" si="44"/>
        <v>0.55355831037649217</v>
      </c>
      <c r="I508" s="90">
        <f t="shared" si="50"/>
        <v>0.55355831037649217</v>
      </c>
      <c r="J508" s="91">
        <f t="shared" si="46"/>
        <v>514.5</v>
      </c>
      <c r="K508" s="91">
        <f t="shared" si="47"/>
        <v>473.79055785123961</v>
      </c>
      <c r="L508" s="86">
        <f t="shared" si="48"/>
        <v>988.29055785123956</v>
      </c>
      <c r="N508" s="110"/>
      <c r="O508" s="110"/>
      <c r="P508" s="110"/>
    </row>
    <row r="509" spans="4:16" x14ac:dyDescent="0.25">
      <c r="D509" s="49" t="s">
        <v>229</v>
      </c>
      <c r="E509" s="49" t="s">
        <v>302</v>
      </c>
      <c r="F509" s="49">
        <v>24293</v>
      </c>
      <c r="G509" s="50">
        <v>1</v>
      </c>
      <c r="H509" s="90">
        <f t="shared" si="44"/>
        <v>0.55769054178145083</v>
      </c>
      <c r="I509" s="90">
        <f t="shared" si="50"/>
        <v>0.55769054178145083</v>
      </c>
      <c r="J509" s="91">
        <f t="shared" si="46"/>
        <v>514.5</v>
      </c>
      <c r="K509" s="91">
        <f t="shared" si="47"/>
        <v>477.32733471074374</v>
      </c>
      <c r="L509" s="86">
        <f t="shared" si="48"/>
        <v>991.8273347107438</v>
      </c>
      <c r="N509" s="110"/>
      <c r="O509" s="110"/>
      <c r="P509" s="110"/>
    </row>
    <row r="510" spans="4:16" x14ac:dyDescent="0.25">
      <c r="D510" s="49" t="s">
        <v>230</v>
      </c>
      <c r="E510" s="49" t="s">
        <v>302</v>
      </c>
      <c r="F510" s="49">
        <v>22370</v>
      </c>
      <c r="G510" s="50">
        <v>1</v>
      </c>
      <c r="H510" s="90">
        <f t="shared" si="44"/>
        <v>0.51354453627180896</v>
      </c>
      <c r="I510" s="90">
        <f t="shared" si="50"/>
        <v>0.51354453627180896</v>
      </c>
      <c r="J510" s="91">
        <f t="shared" si="46"/>
        <v>514.5</v>
      </c>
      <c r="K510" s="91">
        <f t="shared" si="47"/>
        <v>439.54276859504125</v>
      </c>
      <c r="L510" s="86">
        <f t="shared" si="48"/>
        <v>954.04276859504125</v>
      </c>
      <c r="N510" s="110"/>
      <c r="O510" s="110"/>
      <c r="P510" s="110"/>
    </row>
    <row r="511" spans="4:16" x14ac:dyDescent="0.25">
      <c r="D511" s="49" t="s">
        <v>231</v>
      </c>
      <c r="E511" s="49" t="s">
        <v>302</v>
      </c>
      <c r="F511" s="49">
        <v>22729</v>
      </c>
      <c r="G511" s="50">
        <v>1</v>
      </c>
      <c r="H511" s="90">
        <f t="shared" si="44"/>
        <v>0.52178604224058767</v>
      </c>
      <c r="I511" s="90">
        <f t="shared" si="50"/>
        <v>0.52178604224058767</v>
      </c>
      <c r="J511" s="91">
        <f t="shared" si="46"/>
        <v>514.5</v>
      </c>
      <c r="K511" s="91">
        <f t="shared" si="47"/>
        <v>446.59667355371897</v>
      </c>
      <c r="L511" s="86">
        <f t="shared" si="48"/>
        <v>961.09667355371903</v>
      </c>
      <c r="N511" s="110"/>
      <c r="O511" s="110"/>
      <c r="P511" s="110"/>
    </row>
    <row r="512" spans="4:16" x14ac:dyDescent="0.25">
      <c r="D512" s="49" t="s">
        <v>232</v>
      </c>
      <c r="E512" s="49" t="s">
        <v>302</v>
      </c>
      <c r="F512" s="49">
        <v>23299</v>
      </c>
      <c r="G512" s="50">
        <v>1</v>
      </c>
      <c r="H512" s="90">
        <f t="shared" si="44"/>
        <v>0.53487144168962353</v>
      </c>
      <c r="I512" s="90">
        <f t="shared" si="50"/>
        <v>0.53487144168962353</v>
      </c>
      <c r="J512" s="91">
        <f t="shared" si="46"/>
        <v>514.5</v>
      </c>
      <c r="K512" s="91">
        <f t="shared" si="47"/>
        <v>457.79646694214875</v>
      </c>
      <c r="L512" s="86">
        <f t="shared" si="48"/>
        <v>972.29646694214875</v>
      </c>
      <c r="N512" s="110"/>
      <c r="O512" s="110"/>
      <c r="P512" s="110"/>
    </row>
    <row r="513" spans="4:16" x14ac:dyDescent="0.25">
      <c r="D513" s="49" t="s">
        <v>233</v>
      </c>
      <c r="E513" s="49" t="s">
        <v>302</v>
      </c>
      <c r="F513" s="49">
        <v>23646</v>
      </c>
      <c r="G513" s="50">
        <v>1</v>
      </c>
      <c r="H513" s="90">
        <f t="shared" si="44"/>
        <v>0.54283746556473833</v>
      </c>
      <c r="I513" s="90">
        <f t="shared" si="50"/>
        <v>0.54283746556473833</v>
      </c>
      <c r="J513" s="91">
        <f t="shared" si="46"/>
        <v>514.5</v>
      </c>
      <c r="K513" s="91">
        <f t="shared" si="47"/>
        <v>464.61458677685954</v>
      </c>
      <c r="L513" s="86">
        <f t="shared" si="48"/>
        <v>979.1145867768596</v>
      </c>
      <c r="N513" s="110"/>
      <c r="O513" s="110"/>
      <c r="P513" s="110"/>
    </row>
    <row r="514" spans="4:16" x14ac:dyDescent="0.25">
      <c r="D514" s="49" t="s">
        <v>234</v>
      </c>
      <c r="E514" s="49" t="s">
        <v>302</v>
      </c>
      <c r="F514" s="49">
        <v>23796</v>
      </c>
      <c r="G514" s="50">
        <v>1</v>
      </c>
      <c r="H514" s="90">
        <f t="shared" ref="H514:H577" si="51">IF(G514=1,SUM(I514),0)</f>
        <v>0.54628099173553724</v>
      </c>
      <c r="I514" s="90">
        <f t="shared" si="50"/>
        <v>0.54628099173553724</v>
      </c>
      <c r="J514" s="91">
        <f t="shared" si="46"/>
        <v>514.5</v>
      </c>
      <c r="K514" s="91">
        <f t="shared" si="47"/>
        <v>467.56190082644633</v>
      </c>
      <c r="L514" s="86">
        <f t="shared" si="48"/>
        <v>982.06190082644639</v>
      </c>
      <c r="N514" s="110"/>
      <c r="O514" s="110"/>
      <c r="P514" s="110"/>
    </row>
    <row r="515" spans="4:16" x14ac:dyDescent="0.25">
      <c r="D515" s="49" t="s">
        <v>235</v>
      </c>
      <c r="E515" s="49" t="s">
        <v>302</v>
      </c>
      <c r="F515" s="49">
        <v>23756</v>
      </c>
      <c r="G515" s="50">
        <v>1</v>
      </c>
      <c r="H515" s="90">
        <f t="shared" si="51"/>
        <v>0.54536271808999082</v>
      </c>
      <c r="I515" s="90">
        <f t="shared" si="50"/>
        <v>0.54536271808999082</v>
      </c>
      <c r="J515" s="91">
        <f t="shared" si="46"/>
        <v>514.5</v>
      </c>
      <c r="K515" s="91">
        <f t="shared" si="47"/>
        <v>466.77595041322314</v>
      </c>
      <c r="L515" s="86">
        <f t="shared" si="48"/>
        <v>981.2759504132232</v>
      </c>
      <c r="N515" s="110"/>
      <c r="O515" s="110"/>
      <c r="P515" s="110"/>
    </row>
    <row r="516" spans="4:16" x14ac:dyDescent="0.25">
      <c r="D516" s="49" t="s">
        <v>236</v>
      </c>
      <c r="E516" s="49" t="s">
        <v>302</v>
      </c>
      <c r="F516" s="49">
        <v>24110</v>
      </c>
      <c r="G516" s="50">
        <v>1</v>
      </c>
      <c r="H516" s="90">
        <f t="shared" si="51"/>
        <v>0.55348943985307619</v>
      </c>
      <c r="I516" s="90">
        <f t="shared" si="50"/>
        <v>0.55348943985307619</v>
      </c>
      <c r="J516" s="91">
        <f t="shared" si="46"/>
        <v>514.5</v>
      </c>
      <c r="K516" s="91">
        <f t="shared" si="47"/>
        <v>473.73161157024788</v>
      </c>
      <c r="L516" s="86">
        <f t="shared" si="48"/>
        <v>988.23161157024788</v>
      </c>
      <c r="N516" s="110"/>
      <c r="O516" s="110"/>
      <c r="P516" s="110"/>
    </row>
    <row r="517" spans="4:16" x14ac:dyDescent="0.25">
      <c r="D517" s="49" t="s">
        <v>164</v>
      </c>
      <c r="E517" s="49" t="s">
        <v>302</v>
      </c>
      <c r="F517" s="49">
        <v>22925</v>
      </c>
      <c r="G517" s="50">
        <v>1</v>
      </c>
      <c r="H517" s="90">
        <f t="shared" si="51"/>
        <v>0.52628558310376494</v>
      </c>
      <c r="I517" s="90">
        <f t="shared" si="50"/>
        <v>0.52628558310376494</v>
      </c>
      <c r="J517" s="91">
        <f t="shared" si="46"/>
        <v>514.5</v>
      </c>
      <c r="K517" s="91">
        <f t="shared" si="47"/>
        <v>450.44783057851242</v>
      </c>
      <c r="L517" s="86">
        <f t="shared" si="48"/>
        <v>964.94783057851237</v>
      </c>
      <c r="N517" s="110"/>
      <c r="O517" s="110"/>
      <c r="P517" s="110"/>
    </row>
    <row r="518" spans="4:16" x14ac:dyDescent="0.25">
      <c r="D518" s="49" t="s">
        <v>237</v>
      </c>
      <c r="E518" s="49" t="s">
        <v>302</v>
      </c>
      <c r="F518" s="49">
        <v>29592</v>
      </c>
      <c r="G518" s="50">
        <v>1</v>
      </c>
      <c r="H518" s="90">
        <f t="shared" si="51"/>
        <v>0.67933884297520664</v>
      </c>
      <c r="I518" s="90">
        <f t="shared" si="50"/>
        <v>0.67933884297520664</v>
      </c>
      <c r="J518" s="91">
        <f t="shared" si="46"/>
        <v>514.5</v>
      </c>
      <c r="K518" s="91">
        <f t="shared" si="47"/>
        <v>581.44611570247935</v>
      </c>
      <c r="L518" s="86">
        <f t="shared" si="48"/>
        <v>1095.9461157024793</v>
      </c>
      <c r="N518" s="110"/>
      <c r="O518" s="110"/>
      <c r="P518" s="110"/>
    </row>
    <row r="519" spans="4:16" x14ac:dyDescent="0.25">
      <c r="D519" s="49" t="s">
        <v>238</v>
      </c>
      <c r="E519" s="49" t="s">
        <v>302</v>
      </c>
      <c r="F519" s="49">
        <v>24067</v>
      </c>
      <c r="G519" s="50">
        <v>1</v>
      </c>
      <c r="H519" s="90">
        <f t="shared" si="51"/>
        <v>0.55250229568411391</v>
      </c>
      <c r="I519" s="90">
        <f t="shared" si="50"/>
        <v>0.55250229568411391</v>
      </c>
      <c r="J519" s="91">
        <f t="shared" si="46"/>
        <v>514.5</v>
      </c>
      <c r="K519" s="91">
        <f t="shared" si="47"/>
        <v>472.88671487603307</v>
      </c>
      <c r="L519" s="86">
        <f t="shared" si="48"/>
        <v>987.38671487603301</v>
      </c>
      <c r="N519" s="110"/>
      <c r="O519" s="110"/>
      <c r="P519" s="110"/>
    </row>
    <row r="520" spans="4:16" x14ac:dyDescent="0.25">
      <c r="D520" s="49" t="s">
        <v>239</v>
      </c>
      <c r="E520" s="49" t="s">
        <v>302</v>
      </c>
      <c r="F520" s="49">
        <v>22706</v>
      </c>
      <c r="G520" s="50">
        <v>1</v>
      </c>
      <c r="H520" s="90">
        <f t="shared" si="51"/>
        <v>0.52125803489439848</v>
      </c>
      <c r="I520" s="90">
        <f t="shared" si="50"/>
        <v>0.52125803489439848</v>
      </c>
      <c r="J520" s="91">
        <f t="shared" ref="J520:J547" si="52">+CBase</f>
        <v>514.5</v>
      </c>
      <c r="K520" s="91">
        <f t="shared" ref="K520:K583" si="53">+I520*CAcreage</f>
        <v>446.14475206611564</v>
      </c>
      <c r="L520" s="86">
        <f t="shared" si="48"/>
        <v>960.64475206611564</v>
      </c>
      <c r="N520" s="110"/>
      <c r="O520" s="110"/>
      <c r="P520" s="110"/>
    </row>
    <row r="521" spans="4:16" x14ac:dyDescent="0.25">
      <c r="D521" s="49" t="s">
        <v>240</v>
      </c>
      <c r="E521" s="49" t="s">
        <v>302</v>
      </c>
      <c r="F521" s="49">
        <v>29431</v>
      </c>
      <c r="G521" s="50">
        <v>1</v>
      </c>
      <c r="H521" s="90">
        <f t="shared" si="51"/>
        <v>0.67564279155188245</v>
      </c>
      <c r="I521" s="90">
        <f t="shared" si="50"/>
        <v>0.67564279155188245</v>
      </c>
      <c r="J521" s="91">
        <f t="shared" si="52"/>
        <v>514.5</v>
      </c>
      <c r="K521" s="91">
        <f t="shared" si="53"/>
        <v>578.28266528925622</v>
      </c>
      <c r="L521" s="86">
        <f t="shared" si="48"/>
        <v>1092.7826652892563</v>
      </c>
      <c r="N521" s="110"/>
      <c r="O521" s="110"/>
      <c r="P521" s="110"/>
    </row>
    <row r="522" spans="4:16" x14ac:dyDescent="0.25">
      <c r="D522" s="49" t="s">
        <v>169</v>
      </c>
      <c r="E522" s="49" t="s">
        <v>302</v>
      </c>
      <c r="F522" s="49">
        <v>27106</v>
      </c>
      <c r="G522" s="50">
        <v>1</v>
      </c>
      <c r="H522" s="90">
        <f t="shared" si="51"/>
        <v>0.62226813590449959</v>
      </c>
      <c r="I522" s="90">
        <f t="shared" si="50"/>
        <v>0.62226813590449959</v>
      </c>
      <c r="J522" s="91">
        <f t="shared" si="52"/>
        <v>514.5</v>
      </c>
      <c r="K522" s="91">
        <f t="shared" si="53"/>
        <v>532.59929752066114</v>
      </c>
      <c r="L522" s="86">
        <f t="shared" ref="L522:L585" si="54">+K522+J522</f>
        <v>1047.0992975206611</v>
      </c>
      <c r="N522" s="110"/>
      <c r="O522" s="110"/>
      <c r="P522" s="110"/>
    </row>
    <row r="523" spans="4:16" x14ac:dyDescent="0.25">
      <c r="D523" s="49" t="s">
        <v>286</v>
      </c>
      <c r="E523" s="49" t="s">
        <v>302</v>
      </c>
      <c r="F523" s="49">
        <v>21649</v>
      </c>
      <c r="G523" s="50">
        <v>1</v>
      </c>
      <c r="H523" s="90">
        <f t="shared" si="51"/>
        <v>0.49699265381083563</v>
      </c>
      <c r="I523" s="90">
        <f t="shared" si="50"/>
        <v>0.49699265381083563</v>
      </c>
      <c r="J523" s="91">
        <f t="shared" si="52"/>
        <v>514.5</v>
      </c>
      <c r="K523" s="91">
        <f t="shared" si="53"/>
        <v>425.37601239669419</v>
      </c>
      <c r="L523" s="86">
        <f t="shared" si="54"/>
        <v>939.87601239669425</v>
      </c>
      <c r="N523" s="110"/>
      <c r="O523" s="110"/>
      <c r="P523" s="110"/>
    </row>
    <row r="524" spans="4:16" x14ac:dyDescent="0.25">
      <c r="D524" s="49" t="s">
        <v>287</v>
      </c>
      <c r="E524" s="49" t="s">
        <v>302</v>
      </c>
      <c r="F524" s="49">
        <v>23735</v>
      </c>
      <c r="G524" s="50">
        <v>1</v>
      </c>
      <c r="H524" s="90">
        <f t="shared" si="51"/>
        <v>0.54488062442607899</v>
      </c>
      <c r="I524" s="90">
        <f t="shared" si="50"/>
        <v>0.54488062442607899</v>
      </c>
      <c r="J524" s="91">
        <f t="shared" si="52"/>
        <v>514.5</v>
      </c>
      <c r="K524" s="91">
        <f t="shared" si="53"/>
        <v>466.36332644628101</v>
      </c>
      <c r="L524" s="86">
        <f t="shared" si="54"/>
        <v>980.86332644628101</v>
      </c>
      <c r="N524" s="110"/>
      <c r="O524" s="110"/>
      <c r="P524" s="110"/>
    </row>
    <row r="525" spans="4:16" x14ac:dyDescent="0.25">
      <c r="D525" s="49" t="s">
        <v>288</v>
      </c>
      <c r="E525" s="49" t="s">
        <v>302</v>
      </c>
      <c r="F525" s="49">
        <v>25497</v>
      </c>
      <c r="G525" s="50">
        <v>1</v>
      </c>
      <c r="H525" s="90">
        <f t="shared" si="51"/>
        <v>0.58533057851239667</v>
      </c>
      <c r="I525" s="90">
        <f t="shared" si="50"/>
        <v>0.58533057851239667</v>
      </c>
      <c r="J525" s="91">
        <f t="shared" si="52"/>
        <v>514.5</v>
      </c>
      <c r="K525" s="91">
        <f t="shared" si="53"/>
        <v>500.98444214876031</v>
      </c>
      <c r="L525" s="86">
        <f t="shared" si="54"/>
        <v>1015.4844421487603</v>
      </c>
      <c r="N525" s="110"/>
      <c r="O525" s="110"/>
      <c r="P525" s="110"/>
    </row>
    <row r="526" spans="4:16" x14ac:dyDescent="0.25">
      <c r="D526" s="49" t="s">
        <v>173</v>
      </c>
      <c r="E526" s="49" t="s">
        <v>302</v>
      </c>
      <c r="F526" s="49">
        <v>25291</v>
      </c>
      <c r="G526" s="50">
        <v>1</v>
      </c>
      <c r="H526" s="90">
        <f t="shared" si="51"/>
        <v>0.58060146923783285</v>
      </c>
      <c r="I526" s="90">
        <f t="shared" si="50"/>
        <v>0.58060146923783285</v>
      </c>
      <c r="J526" s="91">
        <f t="shared" si="52"/>
        <v>514.5</v>
      </c>
      <c r="K526" s="91">
        <f t="shared" si="53"/>
        <v>496.93679752066112</v>
      </c>
      <c r="L526" s="86">
        <f t="shared" si="54"/>
        <v>1011.4367975206611</v>
      </c>
      <c r="N526" s="110"/>
      <c r="O526" s="110"/>
      <c r="P526" s="110"/>
    </row>
    <row r="527" spans="4:16" x14ac:dyDescent="0.25">
      <c r="D527" s="49" t="s">
        <v>289</v>
      </c>
      <c r="E527" s="49" t="s">
        <v>302</v>
      </c>
      <c r="F527" s="49">
        <v>25403</v>
      </c>
      <c r="G527" s="50">
        <v>1</v>
      </c>
      <c r="H527" s="90">
        <f t="shared" si="51"/>
        <v>0.58317263544536269</v>
      </c>
      <c r="I527" s="90">
        <f t="shared" si="50"/>
        <v>0.58317263544536269</v>
      </c>
      <c r="J527" s="91">
        <f t="shared" si="52"/>
        <v>514.5</v>
      </c>
      <c r="K527" s="91">
        <f t="shared" si="53"/>
        <v>499.13745867768591</v>
      </c>
      <c r="L527" s="86">
        <f t="shared" si="54"/>
        <v>1013.6374586776859</v>
      </c>
      <c r="N527" s="110"/>
      <c r="O527" s="110"/>
      <c r="P527" s="110"/>
    </row>
    <row r="528" spans="4:16" x14ac:dyDescent="0.25">
      <c r="D528" s="49" t="s">
        <v>290</v>
      </c>
      <c r="E528" s="49" t="s">
        <v>302</v>
      </c>
      <c r="F528" s="49">
        <v>27385</v>
      </c>
      <c r="G528" s="50">
        <v>1</v>
      </c>
      <c r="H528" s="90">
        <f t="shared" si="51"/>
        <v>0.62867309458218545</v>
      </c>
      <c r="I528" s="90">
        <f t="shared" si="50"/>
        <v>0.62867309458218545</v>
      </c>
      <c r="J528" s="91">
        <f t="shared" si="52"/>
        <v>514.5</v>
      </c>
      <c r="K528" s="91">
        <f t="shared" si="53"/>
        <v>538.08130165289253</v>
      </c>
      <c r="L528" s="86">
        <f t="shared" si="54"/>
        <v>1052.5813016528925</v>
      </c>
      <c r="N528" s="110"/>
      <c r="O528" s="110"/>
      <c r="P528" s="110"/>
    </row>
    <row r="529" spans="4:16" x14ac:dyDescent="0.25">
      <c r="D529" s="49" t="s">
        <v>291</v>
      </c>
      <c r="E529" s="49" t="s">
        <v>302</v>
      </c>
      <c r="F529" s="49">
        <v>26643</v>
      </c>
      <c r="G529" s="50">
        <v>1</v>
      </c>
      <c r="H529" s="90">
        <f t="shared" si="51"/>
        <v>0.61163911845730023</v>
      </c>
      <c r="I529" s="90">
        <f t="shared" si="50"/>
        <v>0.61163911845730023</v>
      </c>
      <c r="J529" s="91">
        <f t="shared" si="52"/>
        <v>514.5</v>
      </c>
      <c r="K529" s="91">
        <f t="shared" si="53"/>
        <v>523.50192148760323</v>
      </c>
      <c r="L529" s="86">
        <f t="shared" si="54"/>
        <v>1038.0019214876033</v>
      </c>
      <c r="N529" s="110"/>
      <c r="O529" s="110"/>
      <c r="P529" s="110"/>
    </row>
    <row r="530" spans="4:16" x14ac:dyDescent="0.25">
      <c r="D530" s="49" t="s">
        <v>292</v>
      </c>
      <c r="E530" s="49" t="s">
        <v>302</v>
      </c>
      <c r="F530" s="49">
        <v>22969</v>
      </c>
      <c r="G530" s="50">
        <v>1</v>
      </c>
      <c r="H530" s="90">
        <f t="shared" si="51"/>
        <v>0.52729568411386596</v>
      </c>
      <c r="I530" s="90">
        <f t="shared" si="50"/>
        <v>0.52729568411386596</v>
      </c>
      <c r="J530" s="91">
        <f t="shared" si="52"/>
        <v>514.5</v>
      </c>
      <c r="K530" s="91">
        <f t="shared" si="53"/>
        <v>451.31237603305789</v>
      </c>
      <c r="L530" s="86">
        <f t="shared" si="54"/>
        <v>965.81237603305794</v>
      </c>
      <c r="N530" s="110"/>
      <c r="O530" s="110"/>
      <c r="P530" s="110"/>
    </row>
    <row r="531" spans="4:16" x14ac:dyDescent="0.25">
      <c r="D531" s="49" t="s">
        <v>293</v>
      </c>
      <c r="E531" s="49" t="s">
        <v>302</v>
      </c>
      <c r="F531" s="49">
        <v>22500</v>
      </c>
      <c r="G531" s="50">
        <v>1</v>
      </c>
      <c r="H531" s="90">
        <f t="shared" si="51"/>
        <v>0.51652892561983466</v>
      </c>
      <c r="I531" s="90">
        <f t="shared" si="50"/>
        <v>0.51652892561983466</v>
      </c>
      <c r="J531" s="91">
        <f t="shared" si="52"/>
        <v>514.5</v>
      </c>
      <c r="K531" s="91">
        <f t="shared" si="53"/>
        <v>442.09710743801645</v>
      </c>
      <c r="L531" s="86">
        <f t="shared" si="54"/>
        <v>956.59710743801645</v>
      </c>
      <c r="N531" s="110"/>
      <c r="O531" s="110"/>
      <c r="P531" s="110"/>
    </row>
    <row r="532" spans="4:16" x14ac:dyDescent="0.25">
      <c r="D532" s="49" t="s">
        <v>294</v>
      </c>
      <c r="E532" s="49" t="s">
        <v>302</v>
      </c>
      <c r="F532" s="49">
        <v>23750</v>
      </c>
      <c r="G532" s="50">
        <v>1</v>
      </c>
      <c r="H532" s="90">
        <f t="shared" si="51"/>
        <v>0.54522497704315886</v>
      </c>
      <c r="I532" s="90">
        <f t="shared" ref="I532:I547" si="55">SUM(F532/43560)</f>
        <v>0.54522497704315886</v>
      </c>
      <c r="J532" s="91">
        <f t="shared" si="52"/>
        <v>514.5</v>
      </c>
      <c r="K532" s="91">
        <f t="shared" si="53"/>
        <v>466.65805785123968</v>
      </c>
      <c r="L532" s="86">
        <f t="shared" si="54"/>
        <v>981.15805785123962</v>
      </c>
      <c r="N532" s="110"/>
      <c r="O532" s="110"/>
      <c r="P532" s="110"/>
    </row>
    <row r="533" spans="4:16" x14ac:dyDescent="0.25">
      <c r="D533" s="49" t="s">
        <v>295</v>
      </c>
      <c r="E533" s="49" t="s">
        <v>302</v>
      </c>
      <c r="F533" s="49">
        <v>23371</v>
      </c>
      <c r="G533" s="50">
        <v>1</v>
      </c>
      <c r="H533" s="90">
        <f t="shared" si="51"/>
        <v>0.53652433425160695</v>
      </c>
      <c r="I533" s="90">
        <f t="shared" si="55"/>
        <v>0.53652433425160695</v>
      </c>
      <c r="J533" s="91">
        <f t="shared" si="52"/>
        <v>514.5</v>
      </c>
      <c r="K533" s="91">
        <f t="shared" si="53"/>
        <v>459.21117768595036</v>
      </c>
      <c r="L533" s="86">
        <f t="shared" si="54"/>
        <v>973.71117768595036</v>
      </c>
      <c r="N533" s="110"/>
      <c r="O533" s="110"/>
      <c r="P533" s="110"/>
    </row>
    <row r="534" spans="4:16" x14ac:dyDescent="0.25">
      <c r="D534" s="49" t="s">
        <v>296</v>
      </c>
      <c r="E534" s="49" t="s">
        <v>302</v>
      </c>
      <c r="F534" s="49">
        <v>23682</v>
      </c>
      <c r="G534" s="50">
        <v>1</v>
      </c>
      <c r="H534" s="90">
        <f t="shared" si="51"/>
        <v>0.54366391184573004</v>
      </c>
      <c r="I534" s="90">
        <f t="shared" si="55"/>
        <v>0.54366391184573004</v>
      </c>
      <c r="J534" s="91">
        <f t="shared" si="52"/>
        <v>514.5</v>
      </c>
      <c r="K534" s="91">
        <f t="shared" si="53"/>
        <v>465.32194214876034</v>
      </c>
      <c r="L534" s="86">
        <f t="shared" si="54"/>
        <v>979.8219421487604</v>
      </c>
      <c r="N534" s="110"/>
      <c r="O534" s="110"/>
      <c r="P534" s="110"/>
    </row>
    <row r="535" spans="4:16" x14ac:dyDescent="0.25">
      <c r="D535" s="49" t="s">
        <v>297</v>
      </c>
      <c r="E535" s="49" t="s">
        <v>302</v>
      </c>
      <c r="F535" s="49">
        <v>24246</v>
      </c>
      <c r="G535" s="50">
        <v>1</v>
      </c>
      <c r="H535" s="90">
        <f t="shared" si="51"/>
        <v>0.55661157024793384</v>
      </c>
      <c r="I535" s="90">
        <f t="shared" si="55"/>
        <v>0.55661157024793384</v>
      </c>
      <c r="J535" s="91">
        <f t="shared" si="52"/>
        <v>514.5</v>
      </c>
      <c r="K535" s="91">
        <f t="shared" si="53"/>
        <v>476.40384297520654</v>
      </c>
      <c r="L535" s="86">
        <f t="shared" si="54"/>
        <v>990.90384297520654</v>
      </c>
      <c r="N535" s="110"/>
      <c r="O535" s="110"/>
      <c r="P535" s="110"/>
    </row>
    <row r="536" spans="4:16" x14ac:dyDescent="0.25">
      <c r="D536" s="49" t="s">
        <v>303</v>
      </c>
      <c r="E536" s="49" t="s">
        <v>302</v>
      </c>
      <c r="F536" s="49">
        <v>25996</v>
      </c>
      <c r="G536" s="50">
        <v>1</v>
      </c>
      <c r="H536" s="90">
        <f t="shared" si="51"/>
        <v>0.59678604224058773</v>
      </c>
      <c r="I536" s="90">
        <f t="shared" si="55"/>
        <v>0.59678604224058773</v>
      </c>
      <c r="J536" s="91">
        <f t="shared" si="52"/>
        <v>514.5</v>
      </c>
      <c r="K536" s="91">
        <f t="shared" si="53"/>
        <v>510.78917355371902</v>
      </c>
      <c r="L536" s="86">
        <f t="shared" si="54"/>
        <v>1025.2891735537191</v>
      </c>
      <c r="N536" s="110"/>
      <c r="O536" s="110"/>
      <c r="P536" s="110"/>
    </row>
    <row r="537" spans="4:16" x14ac:dyDescent="0.25">
      <c r="D537" s="49" t="s">
        <v>304</v>
      </c>
      <c r="E537" s="49" t="s">
        <v>302</v>
      </c>
      <c r="F537" s="49">
        <v>30258</v>
      </c>
      <c r="G537" s="50">
        <v>1</v>
      </c>
      <c r="H537" s="90">
        <f t="shared" si="51"/>
        <v>0.69462809917355373</v>
      </c>
      <c r="I537" s="90">
        <f t="shared" si="55"/>
        <v>0.69462809917355373</v>
      </c>
      <c r="J537" s="91">
        <f t="shared" si="52"/>
        <v>514.5</v>
      </c>
      <c r="K537" s="91">
        <f t="shared" si="53"/>
        <v>594.53219008264466</v>
      </c>
      <c r="L537" s="86">
        <f t="shared" si="54"/>
        <v>1109.0321900826448</v>
      </c>
      <c r="N537" s="110"/>
      <c r="O537" s="110"/>
      <c r="P537" s="110"/>
    </row>
    <row r="538" spans="4:16" x14ac:dyDescent="0.25">
      <c r="D538" s="49" t="s">
        <v>185</v>
      </c>
      <c r="E538" s="49" t="s">
        <v>302</v>
      </c>
      <c r="F538" s="49">
        <v>28810</v>
      </c>
      <c r="G538" s="50">
        <v>1</v>
      </c>
      <c r="H538" s="90">
        <f t="shared" si="51"/>
        <v>0.661386593204775</v>
      </c>
      <c r="I538" s="90">
        <f t="shared" si="55"/>
        <v>0.661386593204775</v>
      </c>
      <c r="J538" s="91">
        <f t="shared" si="52"/>
        <v>514.5</v>
      </c>
      <c r="K538" s="91">
        <f t="shared" si="53"/>
        <v>566.08078512396696</v>
      </c>
      <c r="L538" s="86">
        <f t="shared" si="54"/>
        <v>1080.580785123967</v>
      </c>
      <c r="N538" s="110"/>
      <c r="O538" s="110"/>
      <c r="P538" s="110"/>
    </row>
    <row r="539" spans="4:16" x14ac:dyDescent="0.25">
      <c r="D539" s="49" t="s">
        <v>305</v>
      </c>
      <c r="E539" s="49" t="s">
        <v>302</v>
      </c>
      <c r="F539" s="49">
        <v>26175</v>
      </c>
      <c r="G539" s="50">
        <v>1</v>
      </c>
      <c r="H539" s="90">
        <f t="shared" si="51"/>
        <v>0.60089531680440766</v>
      </c>
      <c r="I539" s="90">
        <f t="shared" si="55"/>
        <v>0.60089531680440766</v>
      </c>
      <c r="J539" s="91">
        <f t="shared" si="52"/>
        <v>514.5</v>
      </c>
      <c r="K539" s="91">
        <f t="shared" si="53"/>
        <v>514.30630165289256</v>
      </c>
      <c r="L539" s="86">
        <f t="shared" si="54"/>
        <v>1028.8063016528927</v>
      </c>
      <c r="N539" s="110"/>
      <c r="O539" s="110"/>
      <c r="P539" s="110"/>
    </row>
    <row r="540" spans="4:16" x14ac:dyDescent="0.25">
      <c r="D540" s="49" t="s">
        <v>306</v>
      </c>
      <c r="E540" s="49" t="s">
        <v>302</v>
      </c>
      <c r="F540" s="49">
        <v>22500</v>
      </c>
      <c r="G540" s="50">
        <v>1</v>
      </c>
      <c r="H540" s="90">
        <f t="shared" si="51"/>
        <v>0.51652892561983466</v>
      </c>
      <c r="I540" s="90">
        <f t="shared" si="55"/>
        <v>0.51652892561983466</v>
      </c>
      <c r="J540" s="91">
        <f t="shared" si="52"/>
        <v>514.5</v>
      </c>
      <c r="K540" s="91">
        <f t="shared" si="53"/>
        <v>442.09710743801645</v>
      </c>
      <c r="L540" s="86">
        <f t="shared" si="54"/>
        <v>956.59710743801645</v>
      </c>
      <c r="N540" s="110"/>
      <c r="O540" s="110"/>
      <c r="P540" s="110"/>
    </row>
    <row r="541" spans="4:16" x14ac:dyDescent="0.25">
      <c r="D541" s="49" t="s">
        <v>307</v>
      </c>
      <c r="E541" s="49" t="s">
        <v>302</v>
      </c>
      <c r="F541" s="49">
        <v>21825</v>
      </c>
      <c r="G541" s="50">
        <v>1</v>
      </c>
      <c r="H541" s="90">
        <f t="shared" si="51"/>
        <v>0.50103305785123964</v>
      </c>
      <c r="I541" s="90">
        <f t="shared" si="55"/>
        <v>0.50103305785123964</v>
      </c>
      <c r="J541" s="91">
        <f t="shared" si="52"/>
        <v>514.5</v>
      </c>
      <c r="K541" s="91">
        <f t="shared" si="53"/>
        <v>428.83419421487599</v>
      </c>
      <c r="L541" s="86">
        <f t="shared" si="54"/>
        <v>943.33419421487599</v>
      </c>
      <c r="N541" s="110"/>
      <c r="O541" s="110"/>
      <c r="P541" s="110"/>
    </row>
    <row r="542" spans="4:16" x14ac:dyDescent="0.25">
      <c r="D542" s="49" t="s">
        <v>308</v>
      </c>
      <c r="E542" s="49" t="s">
        <v>302</v>
      </c>
      <c r="F542" s="49">
        <v>22848</v>
      </c>
      <c r="G542" s="50">
        <v>1</v>
      </c>
      <c r="H542" s="90">
        <f t="shared" si="51"/>
        <v>0.52451790633608819</v>
      </c>
      <c r="I542" s="90">
        <f t="shared" si="55"/>
        <v>0.52451790633608819</v>
      </c>
      <c r="J542" s="91">
        <f t="shared" si="52"/>
        <v>514.5</v>
      </c>
      <c r="K542" s="91">
        <f t="shared" si="53"/>
        <v>448.93487603305789</v>
      </c>
      <c r="L542" s="86">
        <f t="shared" si="54"/>
        <v>963.43487603305789</v>
      </c>
      <c r="N542" s="110"/>
      <c r="O542" s="110"/>
      <c r="P542" s="110"/>
    </row>
    <row r="543" spans="4:16" x14ac:dyDescent="0.25">
      <c r="D543" s="49" t="s">
        <v>309</v>
      </c>
      <c r="E543" s="49" t="s">
        <v>302</v>
      </c>
      <c r="F543" s="49">
        <v>23133</v>
      </c>
      <c r="G543" s="50">
        <v>1</v>
      </c>
      <c r="H543" s="90">
        <f t="shared" si="51"/>
        <v>0.53106060606060601</v>
      </c>
      <c r="I543" s="90">
        <f t="shared" si="55"/>
        <v>0.53106060606060601</v>
      </c>
      <c r="J543" s="91">
        <f t="shared" si="52"/>
        <v>514.5</v>
      </c>
      <c r="K543" s="91">
        <f t="shared" si="53"/>
        <v>454.5347727272727</v>
      </c>
      <c r="L543" s="86">
        <f t="shared" si="54"/>
        <v>969.03477272727264</v>
      </c>
      <c r="N543" s="110"/>
      <c r="O543" s="110"/>
      <c r="P543" s="110"/>
    </row>
    <row r="544" spans="4:16" x14ac:dyDescent="0.25">
      <c r="D544" s="49" t="s">
        <v>310</v>
      </c>
      <c r="E544" s="49" t="s">
        <v>302</v>
      </c>
      <c r="F544" s="49">
        <v>23205</v>
      </c>
      <c r="G544" s="50">
        <v>1</v>
      </c>
      <c r="H544" s="90">
        <f t="shared" si="51"/>
        <v>0.53271349862258954</v>
      </c>
      <c r="I544" s="90">
        <f t="shared" si="55"/>
        <v>0.53271349862258954</v>
      </c>
      <c r="J544" s="91">
        <f t="shared" si="52"/>
        <v>514.5</v>
      </c>
      <c r="K544" s="91">
        <f t="shared" si="53"/>
        <v>455.94948347107436</v>
      </c>
      <c r="L544" s="86">
        <f t="shared" si="54"/>
        <v>970.44948347107436</v>
      </c>
      <c r="N544" s="110"/>
      <c r="O544" s="110"/>
      <c r="P544" s="110"/>
    </row>
    <row r="545" spans="4:16" x14ac:dyDescent="0.25">
      <c r="D545" s="49" t="s">
        <v>221</v>
      </c>
      <c r="E545" s="49" t="s">
        <v>311</v>
      </c>
      <c r="F545" s="49">
        <v>23295</v>
      </c>
      <c r="G545" s="50">
        <v>1</v>
      </c>
      <c r="H545" s="90">
        <f t="shared" si="51"/>
        <v>0.53477961432506882</v>
      </c>
      <c r="I545" s="90">
        <f t="shared" si="55"/>
        <v>0.53477961432506882</v>
      </c>
      <c r="J545" s="91">
        <f t="shared" si="52"/>
        <v>514.5</v>
      </c>
      <c r="K545" s="91">
        <f t="shared" si="53"/>
        <v>457.71787190082637</v>
      </c>
      <c r="L545" s="86">
        <f t="shared" si="54"/>
        <v>972.21787190082637</v>
      </c>
      <c r="N545" s="110"/>
      <c r="O545" s="110"/>
      <c r="P545" s="110"/>
    </row>
    <row r="546" spans="4:16" x14ac:dyDescent="0.25">
      <c r="D546" s="49" t="s">
        <v>218</v>
      </c>
      <c r="E546" s="49" t="s">
        <v>311</v>
      </c>
      <c r="F546" s="49">
        <v>24453</v>
      </c>
      <c r="G546" s="50">
        <v>1</v>
      </c>
      <c r="H546" s="90">
        <f t="shared" si="51"/>
        <v>0.5613636363636364</v>
      </c>
      <c r="I546" s="90">
        <f t="shared" si="55"/>
        <v>0.5613636363636364</v>
      </c>
      <c r="J546" s="91">
        <f t="shared" si="52"/>
        <v>514.5</v>
      </c>
      <c r="K546" s="91">
        <f t="shared" si="53"/>
        <v>480.47113636363639</v>
      </c>
      <c r="L546" s="86">
        <f t="shared" si="54"/>
        <v>994.97113636363633</v>
      </c>
      <c r="N546" s="110"/>
      <c r="O546" s="110"/>
      <c r="P546" s="110"/>
    </row>
    <row r="547" spans="4:16" x14ac:dyDescent="0.25">
      <c r="D547" s="49" t="s">
        <v>224</v>
      </c>
      <c r="E547" s="49" t="s">
        <v>311</v>
      </c>
      <c r="F547" s="49">
        <v>33794</v>
      </c>
      <c r="G547" s="50">
        <v>1</v>
      </c>
      <c r="H547" s="90">
        <f t="shared" si="51"/>
        <v>0.77580348943985311</v>
      </c>
      <c r="I547" s="90">
        <f t="shared" si="55"/>
        <v>0.77580348943985311</v>
      </c>
      <c r="J547" s="91">
        <f t="shared" si="52"/>
        <v>514.5</v>
      </c>
      <c r="K547" s="91">
        <f t="shared" si="53"/>
        <v>664.01020661157031</v>
      </c>
      <c r="L547" s="86">
        <f t="shared" si="54"/>
        <v>1178.5102066115703</v>
      </c>
      <c r="N547" s="110"/>
      <c r="O547" s="110"/>
      <c r="P547" s="110"/>
    </row>
    <row r="548" spans="4:16" x14ac:dyDescent="0.25">
      <c r="D548" s="49" t="s">
        <v>225</v>
      </c>
      <c r="E548" s="49" t="s">
        <v>311</v>
      </c>
      <c r="F548" s="49">
        <v>42839</v>
      </c>
      <c r="G548" s="50">
        <v>0</v>
      </c>
      <c r="H548" s="90">
        <f t="shared" si="51"/>
        <v>0</v>
      </c>
      <c r="I548" s="90">
        <v>0</v>
      </c>
      <c r="J548" s="91">
        <v>0</v>
      </c>
      <c r="K548" s="91">
        <f t="shared" si="53"/>
        <v>0</v>
      </c>
      <c r="L548" s="86">
        <f t="shared" si="54"/>
        <v>0</v>
      </c>
      <c r="N548" s="110"/>
      <c r="O548" s="110"/>
      <c r="P548" s="110"/>
    </row>
    <row r="549" spans="4:16" x14ac:dyDescent="0.25">
      <c r="D549" s="49" t="s">
        <v>226</v>
      </c>
      <c r="E549" s="49" t="s">
        <v>311</v>
      </c>
      <c r="F549" s="49">
        <v>24956</v>
      </c>
      <c r="G549" s="50">
        <v>1</v>
      </c>
      <c r="H549" s="90">
        <f t="shared" si="51"/>
        <v>0.57291092745638195</v>
      </c>
      <c r="I549" s="90">
        <f t="shared" ref="I549:I580" si="56">SUM(F549/43560)</f>
        <v>0.57291092745638195</v>
      </c>
      <c r="J549" s="91">
        <f t="shared" ref="J549:J580" si="57">+CBase</f>
        <v>514.5</v>
      </c>
      <c r="K549" s="91">
        <f t="shared" si="53"/>
        <v>490.35446280991732</v>
      </c>
      <c r="L549" s="86">
        <f t="shared" si="54"/>
        <v>1004.8544628099173</v>
      </c>
      <c r="N549" s="110"/>
      <c r="O549" s="110"/>
      <c r="P549" s="110"/>
    </row>
    <row r="550" spans="4:16" x14ac:dyDescent="0.25">
      <c r="D550" s="49" t="s">
        <v>227</v>
      </c>
      <c r="E550" s="49" t="s">
        <v>311</v>
      </c>
      <c r="F550" s="49">
        <v>24956</v>
      </c>
      <c r="G550" s="50">
        <v>1</v>
      </c>
      <c r="H550" s="90">
        <f t="shared" si="51"/>
        <v>0.57291092745638195</v>
      </c>
      <c r="I550" s="90">
        <f t="shared" si="56"/>
        <v>0.57291092745638195</v>
      </c>
      <c r="J550" s="91">
        <f t="shared" si="57"/>
        <v>514.5</v>
      </c>
      <c r="K550" s="91">
        <f t="shared" si="53"/>
        <v>490.35446280991732</v>
      </c>
      <c r="L550" s="86">
        <f t="shared" si="54"/>
        <v>1004.8544628099173</v>
      </c>
      <c r="N550" s="110"/>
      <c r="O550" s="110"/>
      <c r="P550" s="110"/>
    </row>
    <row r="551" spans="4:16" x14ac:dyDescent="0.25">
      <c r="D551" s="49" t="s">
        <v>228</v>
      </c>
      <c r="E551" s="49" t="s">
        <v>311</v>
      </c>
      <c r="F551" s="49">
        <v>23856</v>
      </c>
      <c r="G551" s="50">
        <v>1</v>
      </c>
      <c r="H551" s="90">
        <f t="shared" si="51"/>
        <v>0.54765840220385675</v>
      </c>
      <c r="I551" s="90">
        <f t="shared" si="56"/>
        <v>0.54765840220385675</v>
      </c>
      <c r="J551" s="91">
        <f t="shared" si="57"/>
        <v>514.5</v>
      </c>
      <c r="K551" s="91">
        <f t="shared" si="53"/>
        <v>468.74082644628101</v>
      </c>
      <c r="L551" s="86">
        <f t="shared" si="54"/>
        <v>983.24082644628106</v>
      </c>
      <c r="N551" s="110"/>
      <c r="O551" s="110"/>
      <c r="P551" s="110"/>
    </row>
    <row r="552" spans="4:16" x14ac:dyDescent="0.25">
      <c r="D552" s="49" t="s">
        <v>156</v>
      </c>
      <c r="E552" s="49" t="s">
        <v>311</v>
      </c>
      <c r="F552" s="49">
        <v>24780</v>
      </c>
      <c r="G552" s="50">
        <v>1</v>
      </c>
      <c r="H552" s="90">
        <f t="shared" si="51"/>
        <v>0.56887052341597799</v>
      </c>
      <c r="I552" s="90">
        <f t="shared" si="56"/>
        <v>0.56887052341597799</v>
      </c>
      <c r="J552" s="91">
        <f t="shared" si="57"/>
        <v>514.5</v>
      </c>
      <c r="K552" s="91">
        <f t="shared" si="53"/>
        <v>486.89628099173552</v>
      </c>
      <c r="L552" s="86">
        <f t="shared" si="54"/>
        <v>1001.3962809917355</v>
      </c>
      <c r="N552" s="110"/>
      <c r="O552" s="110"/>
      <c r="P552" s="110"/>
    </row>
    <row r="553" spans="4:16" x14ac:dyDescent="0.25">
      <c r="D553" s="49" t="s">
        <v>230</v>
      </c>
      <c r="E553" s="49" t="s">
        <v>311</v>
      </c>
      <c r="F553" s="49">
        <v>25132</v>
      </c>
      <c r="G553" s="50">
        <v>1</v>
      </c>
      <c r="H553" s="90">
        <f t="shared" si="51"/>
        <v>0.57695133149678601</v>
      </c>
      <c r="I553" s="90">
        <f t="shared" si="56"/>
        <v>0.57695133149678601</v>
      </c>
      <c r="J553" s="91">
        <f t="shared" si="57"/>
        <v>514.5</v>
      </c>
      <c r="K553" s="91">
        <f t="shared" si="53"/>
        <v>493.81264462809912</v>
      </c>
      <c r="L553" s="86">
        <f t="shared" si="54"/>
        <v>1008.3126446280992</v>
      </c>
      <c r="N553" s="110"/>
      <c r="O553" s="110"/>
      <c r="P553" s="110"/>
    </row>
    <row r="554" spans="4:16" x14ac:dyDescent="0.25">
      <c r="D554" s="49" t="s">
        <v>158</v>
      </c>
      <c r="E554" s="49" t="s">
        <v>311</v>
      </c>
      <c r="F554" s="49">
        <v>26056</v>
      </c>
      <c r="G554" s="50">
        <v>1</v>
      </c>
      <c r="H554" s="90">
        <f t="shared" si="51"/>
        <v>0.59816345270890725</v>
      </c>
      <c r="I554" s="90">
        <f t="shared" si="56"/>
        <v>0.59816345270890725</v>
      </c>
      <c r="J554" s="91">
        <f t="shared" si="57"/>
        <v>514.5</v>
      </c>
      <c r="K554" s="91">
        <f t="shared" si="53"/>
        <v>511.9680991735537</v>
      </c>
      <c r="L554" s="86">
        <f t="shared" si="54"/>
        <v>1026.4680991735536</v>
      </c>
      <c r="N554" s="110"/>
      <c r="O554" s="110"/>
      <c r="P554" s="110"/>
    </row>
    <row r="555" spans="4:16" x14ac:dyDescent="0.25">
      <c r="D555" s="49" t="s">
        <v>232</v>
      </c>
      <c r="E555" s="49" t="s">
        <v>311</v>
      </c>
      <c r="F555" s="49">
        <v>26056</v>
      </c>
      <c r="G555" s="50">
        <v>1</v>
      </c>
      <c r="H555" s="90">
        <f t="shared" si="51"/>
        <v>0.59816345270890725</v>
      </c>
      <c r="I555" s="90">
        <f t="shared" si="56"/>
        <v>0.59816345270890725</v>
      </c>
      <c r="J555" s="91">
        <f t="shared" si="57"/>
        <v>514.5</v>
      </c>
      <c r="K555" s="91">
        <f t="shared" si="53"/>
        <v>511.9680991735537</v>
      </c>
      <c r="L555" s="86">
        <f t="shared" si="54"/>
        <v>1026.4680991735536</v>
      </c>
      <c r="N555" s="110"/>
      <c r="O555" s="110"/>
      <c r="P555" s="110"/>
    </row>
    <row r="556" spans="4:16" x14ac:dyDescent="0.25">
      <c r="D556" s="49" t="s">
        <v>160</v>
      </c>
      <c r="E556" s="49" t="s">
        <v>311</v>
      </c>
      <c r="F556" s="49">
        <v>26056</v>
      </c>
      <c r="G556" s="50">
        <v>1</v>
      </c>
      <c r="H556" s="90">
        <f t="shared" si="51"/>
        <v>0.59816345270890725</v>
      </c>
      <c r="I556" s="90">
        <f t="shared" si="56"/>
        <v>0.59816345270890725</v>
      </c>
      <c r="J556" s="91">
        <f t="shared" si="57"/>
        <v>514.5</v>
      </c>
      <c r="K556" s="91">
        <f t="shared" si="53"/>
        <v>511.9680991735537</v>
      </c>
      <c r="L556" s="86">
        <f t="shared" si="54"/>
        <v>1026.4680991735536</v>
      </c>
      <c r="N556" s="110"/>
      <c r="O556" s="110"/>
      <c r="P556" s="110"/>
    </row>
    <row r="557" spans="4:16" x14ac:dyDescent="0.25">
      <c r="D557" s="49" t="s">
        <v>161</v>
      </c>
      <c r="E557" s="49" t="s">
        <v>311</v>
      </c>
      <c r="F557" s="49">
        <v>23856</v>
      </c>
      <c r="G557" s="50">
        <v>1</v>
      </c>
      <c r="H557" s="90">
        <f t="shared" si="51"/>
        <v>0.54765840220385675</v>
      </c>
      <c r="I557" s="90">
        <f t="shared" si="56"/>
        <v>0.54765840220385675</v>
      </c>
      <c r="J557" s="91">
        <f t="shared" si="57"/>
        <v>514.5</v>
      </c>
      <c r="K557" s="91">
        <f t="shared" si="53"/>
        <v>468.74082644628101</v>
      </c>
      <c r="L557" s="86">
        <f t="shared" si="54"/>
        <v>983.24082644628106</v>
      </c>
      <c r="N557" s="110"/>
      <c r="O557" s="110"/>
      <c r="P557" s="110"/>
    </row>
    <row r="558" spans="4:16" x14ac:dyDescent="0.25">
      <c r="D558" s="49" t="s">
        <v>235</v>
      </c>
      <c r="E558" s="49" t="s">
        <v>311</v>
      </c>
      <c r="F558" s="49">
        <v>23856</v>
      </c>
      <c r="G558" s="50">
        <v>1</v>
      </c>
      <c r="H558" s="90">
        <f t="shared" si="51"/>
        <v>0.54765840220385675</v>
      </c>
      <c r="I558" s="90">
        <f t="shared" si="56"/>
        <v>0.54765840220385675</v>
      </c>
      <c r="J558" s="91">
        <f t="shared" si="57"/>
        <v>514.5</v>
      </c>
      <c r="K558" s="91">
        <f t="shared" si="53"/>
        <v>468.74082644628101</v>
      </c>
      <c r="L558" s="86">
        <f t="shared" si="54"/>
        <v>983.24082644628106</v>
      </c>
      <c r="N558" s="110"/>
      <c r="O558" s="110"/>
      <c r="P558" s="110"/>
    </row>
    <row r="559" spans="4:16" x14ac:dyDescent="0.25">
      <c r="D559" s="49" t="s">
        <v>236</v>
      </c>
      <c r="E559" s="49" t="s">
        <v>311</v>
      </c>
      <c r="F559" s="49">
        <v>24956</v>
      </c>
      <c r="G559" s="50">
        <v>1</v>
      </c>
      <c r="H559" s="90">
        <f t="shared" si="51"/>
        <v>0.57291092745638195</v>
      </c>
      <c r="I559" s="90">
        <f t="shared" si="56"/>
        <v>0.57291092745638195</v>
      </c>
      <c r="J559" s="91">
        <f t="shared" si="57"/>
        <v>514.5</v>
      </c>
      <c r="K559" s="91">
        <f t="shared" si="53"/>
        <v>490.35446280991732</v>
      </c>
      <c r="L559" s="86">
        <f t="shared" si="54"/>
        <v>1004.8544628099173</v>
      </c>
      <c r="N559" s="110"/>
      <c r="O559" s="110"/>
      <c r="P559" s="110"/>
    </row>
    <row r="560" spans="4:16" x14ac:dyDescent="0.25">
      <c r="D560" s="49" t="s">
        <v>164</v>
      </c>
      <c r="E560" s="49" t="s">
        <v>311</v>
      </c>
      <c r="F560" s="49">
        <v>24956</v>
      </c>
      <c r="G560" s="50">
        <v>1</v>
      </c>
      <c r="H560" s="90">
        <f t="shared" si="51"/>
        <v>0.57291092745638195</v>
      </c>
      <c r="I560" s="90">
        <f t="shared" si="56"/>
        <v>0.57291092745638195</v>
      </c>
      <c r="J560" s="91">
        <f t="shared" si="57"/>
        <v>514.5</v>
      </c>
      <c r="K560" s="91">
        <f t="shared" si="53"/>
        <v>490.35446280991732</v>
      </c>
      <c r="L560" s="86">
        <f t="shared" si="54"/>
        <v>1004.8544628099173</v>
      </c>
      <c r="N560" s="110"/>
      <c r="O560" s="110"/>
      <c r="P560" s="110"/>
    </row>
    <row r="561" spans="4:16" x14ac:dyDescent="0.25">
      <c r="D561" s="49" t="s">
        <v>237</v>
      </c>
      <c r="E561" s="49" t="s">
        <v>311</v>
      </c>
      <c r="F561" s="49">
        <v>24956</v>
      </c>
      <c r="G561" s="50">
        <v>1</v>
      </c>
      <c r="H561" s="90">
        <f t="shared" si="51"/>
        <v>0.57291092745638195</v>
      </c>
      <c r="I561" s="90">
        <f t="shared" si="56"/>
        <v>0.57291092745638195</v>
      </c>
      <c r="J561" s="91">
        <f t="shared" si="57"/>
        <v>514.5</v>
      </c>
      <c r="K561" s="91">
        <f t="shared" si="53"/>
        <v>490.35446280991732</v>
      </c>
      <c r="L561" s="86">
        <f t="shared" si="54"/>
        <v>1004.8544628099173</v>
      </c>
      <c r="N561" s="110"/>
      <c r="O561" s="110"/>
      <c r="P561" s="110"/>
    </row>
    <row r="562" spans="4:16" x14ac:dyDescent="0.25">
      <c r="D562" s="49" t="s">
        <v>238</v>
      </c>
      <c r="E562" s="49" t="s">
        <v>311</v>
      </c>
      <c r="F562" s="49">
        <v>24956</v>
      </c>
      <c r="G562" s="50">
        <v>1</v>
      </c>
      <c r="H562" s="90">
        <f t="shared" si="51"/>
        <v>0.57291092745638195</v>
      </c>
      <c r="I562" s="90">
        <f t="shared" si="56"/>
        <v>0.57291092745638195</v>
      </c>
      <c r="J562" s="91">
        <f t="shared" si="57"/>
        <v>514.5</v>
      </c>
      <c r="K562" s="91">
        <f t="shared" si="53"/>
        <v>490.35446280991732</v>
      </c>
      <c r="L562" s="86">
        <f t="shared" si="54"/>
        <v>1004.8544628099173</v>
      </c>
      <c r="N562" s="110"/>
      <c r="O562" s="110"/>
      <c r="P562" s="110"/>
    </row>
    <row r="563" spans="4:16" x14ac:dyDescent="0.25">
      <c r="D563" s="49" t="s">
        <v>239</v>
      </c>
      <c r="E563" s="49" t="s">
        <v>311</v>
      </c>
      <c r="F563" s="49">
        <v>24956</v>
      </c>
      <c r="G563" s="50">
        <v>1</v>
      </c>
      <c r="H563" s="90">
        <f t="shared" si="51"/>
        <v>0.57291092745638195</v>
      </c>
      <c r="I563" s="90">
        <f t="shared" si="56"/>
        <v>0.57291092745638195</v>
      </c>
      <c r="J563" s="91">
        <f t="shared" si="57"/>
        <v>514.5</v>
      </c>
      <c r="K563" s="91">
        <f t="shared" si="53"/>
        <v>490.35446280991732</v>
      </c>
      <c r="L563" s="86">
        <f t="shared" si="54"/>
        <v>1004.8544628099173</v>
      </c>
      <c r="N563" s="110"/>
      <c r="O563" s="110"/>
      <c r="P563" s="110"/>
    </row>
    <row r="564" spans="4:16" x14ac:dyDescent="0.25">
      <c r="D564" s="49" t="s">
        <v>240</v>
      </c>
      <c r="E564" s="49" t="s">
        <v>311</v>
      </c>
      <c r="F564" s="49">
        <v>24956</v>
      </c>
      <c r="G564" s="50">
        <v>1</v>
      </c>
      <c r="H564" s="90">
        <f t="shared" si="51"/>
        <v>0.57291092745638195</v>
      </c>
      <c r="I564" s="90">
        <f t="shared" si="56"/>
        <v>0.57291092745638195</v>
      </c>
      <c r="J564" s="91">
        <f t="shared" si="57"/>
        <v>514.5</v>
      </c>
      <c r="K564" s="91">
        <f t="shared" si="53"/>
        <v>490.35446280991732</v>
      </c>
      <c r="L564" s="86">
        <f t="shared" si="54"/>
        <v>1004.8544628099173</v>
      </c>
      <c r="N564" s="110"/>
      <c r="O564" s="110"/>
      <c r="P564" s="110"/>
    </row>
    <row r="565" spans="4:16" x14ac:dyDescent="0.25">
      <c r="D565" s="49" t="s">
        <v>169</v>
      </c>
      <c r="E565" s="49" t="s">
        <v>311</v>
      </c>
      <c r="F565" s="49">
        <v>24956</v>
      </c>
      <c r="G565" s="50">
        <v>1</v>
      </c>
      <c r="H565" s="90">
        <f t="shared" si="51"/>
        <v>0.57291092745638195</v>
      </c>
      <c r="I565" s="90">
        <f t="shared" si="56"/>
        <v>0.57291092745638195</v>
      </c>
      <c r="J565" s="91">
        <f t="shared" si="57"/>
        <v>514.5</v>
      </c>
      <c r="K565" s="91">
        <f t="shared" si="53"/>
        <v>490.35446280991732</v>
      </c>
      <c r="L565" s="86">
        <f t="shared" si="54"/>
        <v>1004.8544628099173</v>
      </c>
      <c r="N565" s="110"/>
      <c r="O565" s="110"/>
      <c r="P565" s="110"/>
    </row>
    <row r="566" spans="4:16" x14ac:dyDescent="0.25">
      <c r="D566" s="49" t="s">
        <v>286</v>
      </c>
      <c r="E566" s="49" t="s">
        <v>311</v>
      </c>
      <c r="F566" s="49">
        <v>24956</v>
      </c>
      <c r="G566" s="50">
        <v>1</v>
      </c>
      <c r="H566" s="90">
        <f t="shared" si="51"/>
        <v>0.57291092745638195</v>
      </c>
      <c r="I566" s="90">
        <f t="shared" si="56"/>
        <v>0.57291092745638195</v>
      </c>
      <c r="J566" s="91">
        <f t="shared" si="57"/>
        <v>514.5</v>
      </c>
      <c r="K566" s="91">
        <f t="shared" si="53"/>
        <v>490.35446280991732</v>
      </c>
      <c r="L566" s="86">
        <f t="shared" si="54"/>
        <v>1004.8544628099173</v>
      </c>
      <c r="N566" s="110"/>
      <c r="O566" s="110"/>
      <c r="P566" s="110"/>
    </row>
    <row r="567" spans="4:16" x14ac:dyDescent="0.25">
      <c r="D567" s="49" t="s">
        <v>312</v>
      </c>
      <c r="E567" s="49" t="s">
        <v>311</v>
      </c>
      <c r="F567" s="49">
        <v>24956</v>
      </c>
      <c r="G567" s="50">
        <v>1</v>
      </c>
      <c r="H567" s="90">
        <f t="shared" si="51"/>
        <v>0.57291092745638195</v>
      </c>
      <c r="I567" s="90">
        <f t="shared" si="56"/>
        <v>0.57291092745638195</v>
      </c>
      <c r="J567" s="91">
        <f t="shared" si="57"/>
        <v>514.5</v>
      </c>
      <c r="K567" s="91">
        <f t="shared" si="53"/>
        <v>490.35446280991732</v>
      </c>
      <c r="L567" s="86">
        <f t="shared" si="54"/>
        <v>1004.8544628099173</v>
      </c>
      <c r="N567" s="110"/>
      <c r="O567" s="110"/>
      <c r="P567" s="110"/>
    </row>
    <row r="568" spans="4:16" x14ac:dyDescent="0.25">
      <c r="D568" s="49" t="s">
        <v>313</v>
      </c>
      <c r="E568" s="49" t="s">
        <v>311</v>
      </c>
      <c r="F568" s="49">
        <v>24956</v>
      </c>
      <c r="G568" s="50">
        <v>1</v>
      </c>
      <c r="H568" s="90">
        <f t="shared" si="51"/>
        <v>0.57291092745638195</v>
      </c>
      <c r="I568" s="90">
        <f t="shared" si="56"/>
        <v>0.57291092745638195</v>
      </c>
      <c r="J568" s="91">
        <f t="shared" si="57"/>
        <v>514.5</v>
      </c>
      <c r="K568" s="91">
        <f t="shared" si="53"/>
        <v>490.35446280991732</v>
      </c>
      <c r="L568" s="86">
        <f t="shared" si="54"/>
        <v>1004.8544628099173</v>
      </c>
      <c r="N568" s="110"/>
      <c r="O568" s="110"/>
      <c r="P568" s="110"/>
    </row>
    <row r="569" spans="4:16" x14ac:dyDescent="0.25">
      <c r="D569" s="49" t="s">
        <v>314</v>
      </c>
      <c r="E569" s="49" t="s">
        <v>311</v>
      </c>
      <c r="F569" s="49">
        <v>24959</v>
      </c>
      <c r="G569" s="50">
        <v>1</v>
      </c>
      <c r="H569" s="90">
        <f t="shared" si="51"/>
        <v>0.57297979797979803</v>
      </c>
      <c r="I569" s="90">
        <f t="shared" si="56"/>
        <v>0.57297979797979803</v>
      </c>
      <c r="J569" s="91">
        <f t="shared" si="57"/>
        <v>514.5</v>
      </c>
      <c r="K569" s="91">
        <f t="shared" si="53"/>
        <v>490.41340909090911</v>
      </c>
      <c r="L569" s="86">
        <f t="shared" si="54"/>
        <v>1004.9134090909091</v>
      </c>
      <c r="N569" s="110"/>
      <c r="O569" s="110"/>
      <c r="P569" s="110"/>
    </row>
    <row r="570" spans="4:16" x14ac:dyDescent="0.25">
      <c r="D570" s="49" t="s">
        <v>315</v>
      </c>
      <c r="E570" s="49" t="s">
        <v>311</v>
      </c>
      <c r="F570" s="49">
        <v>26689</v>
      </c>
      <c r="G570" s="50">
        <v>1</v>
      </c>
      <c r="H570" s="90">
        <f t="shared" si="51"/>
        <v>0.61269513314967861</v>
      </c>
      <c r="I570" s="90">
        <f t="shared" si="56"/>
        <v>0.61269513314967861</v>
      </c>
      <c r="J570" s="91">
        <f t="shared" si="57"/>
        <v>514.5</v>
      </c>
      <c r="K570" s="91">
        <f t="shared" si="53"/>
        <v>524.40576446280988</v>
      </c>
      <c r="L570" s="86">
        <f t="shared" si="54"/>
        <v>1038.9057644628099</v>
      </c>
      <c r="N570" s="110"/>
      <c r="O570" s="110"/>
      <c r="P570" s="110"/>
    </row>
    <row r="571" spans="4:16" x14ac:dyDescent="0.25">
      <c r="D571" s="49" t="s">
        <v>316</v>
      </c>
      <c r="E571" s="49" t="s">
        <v>311</v>
      </c>
      <c r="F571" s="49">
        <v>26055</v>
      </c>
      <c r="G571" s="50">
        <v>1</v>
      </c>
      <c r="H571" s="90">
        <f t="shared" si="51"/>
        <v>0.59814049586776863</v>
      </c>
      <c r="I571" s="90">
        <f t="shared" si="56"/>
        <v>0.59814049586776863</v>
      </c>
      <c r="J571" s="91">
        <f t="shared" si="57"/>
        <v>514.5</v>
      </c>
      <c r="K571" s="91">
        <f t="shared" si="53"/>
        <v>511.94845041322316</v>
      </c>
      <c r="L571" s="86">
        <f t="shared" si="54"/>
        <v>1026.4484504132231</v>
      </c>
      <c r="N571" s="110"/>
      <c r="O571" s="110"/>
      <c r="P571" s="110"/>
    </row>
    <row r="572" spans="4:16" x14ac:dyDescent="0.25">
      <c r="D572" s="49" t="s">
        <v>317</v>
      </c>
      <c r="E572" s="49" t="s">
        <v>311</v>
      </c>
      <c r="F572" s="49">
        <v>31327</v>
      </c>
      <c r="G572" s="50">
        <v>1</v>
      </c>
      <c r="H572" s="90">
        <f t="shared" si="51"/>
        <v>0.71916896235078054</v>
      </c>
      <c r="I572" s="90">
        <f t="shared" si="56"/>
        <v>0.71916896235078054</v>
      </c>
      <c r="J572" s="91">
        <f t="shared" si="57"/>
        <v>514.5</v>
      </c>
      <c r="K572" s="91">
        <f t="shared" si="53"/>
        <v>615.5367148760331</v>
      </c>
      <c r="L572" s="86">
        <f t="shared" si="54"/>
        <v>1130.0367148760331</v>
      </c>
      <c r="N572" s="110"/>
      <c r="O572" s="110"/>
      <c r="P572" s="110"/>
    </row>
    <row r="573" spans="4:16" x14ac:dyDescent="0.25">
      <c r="D573" s="49" t="s">
        <v>292</v>
      </c>
      <c r="E573" s="49" t="s">
        <v>311</v>
      </c>
      <c r="F573" s="49">
        <v>37062</v>
      </c>
      <c r="G573" s="50">
        <v>1</v>
      </c>
      <c r="H573" s="90">
        <f t="shared" si="51"/>
        <v>0.85082644628099169</v>
      </c>
      <c r="I573" s="90">
        <f t="shared" si="56"/>
        <v>0.85082644628099169</v>
      </c>
      <c r="J573" s="91">
        <f t="shared" si="57"/>
        <v>514.5</v>
      </c>
      <c r="K573" s="91">
        <f t="shared" si="53"/>
        <v>728.22235537190079</v>
      </c>
      <c r="L573" s="86">
        <f t="shared" si="54"/>
        <v>1242.7223553719009</v>
      </c>
      <c r="N573" s="110"/>
      <c r="O573" s="110"/>
      <c r="P573" s="110"/>
    </row>
    <row r="574" spans="4:16" x14ac:dyDescent="0.25">
      <c r="D574" s="49" t="s">
        <v>293</v>
      </c>
      <c r="E574" s="49" t="s">
        <v>311</v>
      </c>
      <c r="F574" s="49">
        <v>38785</v>
      </c>
      <c r="G574" s="50">
        <v>1</v>
      </c>
      <c r="H574" s="90">
        <f t="shared" si="51"/>
        <v>0.8903810835629018</v>
      </c>
      <c r="I574" s="90">
        <f t="shared" si="56"/>
        <v>0.8903810835629018</v>
      </c>
      <c r="J574" s="91">
        <f t="shared" si="57"/>
        <v>514.5</v>
      </c>
      <c r="K574" s="91">
        <f t="shared" si="53"/>
        <v>762.07716942148761</v>
      </c>
      <c r="L574" s="86">
        <f t="shared" si="54"/>
        <v>1276.5771694214877</v>
      </c>
      <c r="N574" s="110"/>
      <c r="O574" s="110"/>
      <c r="P574" s="110"/>
    </row>
    <row r="575" spans="4:16" x14ac:dyDescent="0.25">
      <c r="D575" s="49" t="s">
        <v>179</v>
      </c>
      <c r="E575" s="49" t="s">
        <v>311</v>
      </c>
      <c r="F575" s="49">
        <v>40070</v>
      </c>
      <c r="G575" s="50">
        <v>1</v>
      </c>
      <c r="H575" s="90">
        <f t="shared" si="51"/>
        <v>0.91988062442607899</v>
      </c>
      <c r="I575" s="90">
        <f t="shared" si="56"/>
        <v>0.91988062442607899</v>
      </c>
      <c r="J575" s="91">
        <f t="shared" si="57"/>
        <v>514.5</v>
      </c>
      <c r="K575" s="91">
        <f t="shared" si="53"/>
        <v>787.32582644628098</v>
      </c>
      <c r="L575" s="86">
        <f t="shared" si="54"/>
        <v>1301.8258264462811</v>
      </c>
      <c r="N575" s="110"/>
      <c r="O575" s="110"/>
      <c r="P575" s="110"/>
    </row>
    <row r="576" spans="4:16" x14ac:dyDescent="0.25">
      <c r="D576" s="49" t="s">
        <v>295</v>
      </c>
      <c r="E576" s="49" t="s">
        <v>311</v>
      </c>
      <c r="F576" s="49">
        <v>27909</v>
      </c>
      <c r="G576" s="50">
        <v>1</v>
      </c>
      <c r="H576" s="90">
        <f t="shared" si="51"/>
        <v>0.64070247933884295</v>
      </c>
      <c r="I576" s="90">
        <f t="shared" si="56"/>
        <v>0.64070247933884295</v>
      </c>
      <c r="J576" s="91">
        <f t="shared" si="57"/>
        <v>514.5</v>
      </c>
      <c r="K576" s="91">
        <f t="shared" si="53"/>
        <v>548.37725206611572</v>
      </c>
      <c r="L576" s="86">
        <f t="shared" si="54"/>
        <v>1062.8772520661157</v>
      </c>
      <c r="N576" s="110"/>
      <c r="O576" s="110"/>
      <c r="P576" s="110"/>
    </row>
    <row r="577" spans="4:16" x14ac:dyDescent="0.25">
      <c r="D577" s="49" t="s">
        <v>296</v>
      </c>
      <c r="E577" s="49" t="s">
        <v>311</v>
      </c>
      <c r="F577" s="49">
        <v>31765</v>
      </c>
      <c r="G577" s="50">
        <v>1</v>
      </c>
      <c r="H577" s="90">
        <f t="shared" si="51"/>
        <v>0.72922405876951335</v>
      </c>
      <c r="I577" s="90">
        <f t="shared" si="56"/>
        <v>0.72922405876951335</v>
      </c>
      <c r="J577" s="91">
        <f t="shared" si="57"/>
        <v>514.5</v>
      </c>
      <c r="K577" s="91">
        <f t="shared" si="53"/>
        <v>624.14287190082644</v>
      </c>
      <c r="L577" s="86">
        <f t="shared" si="54"/>
        <v>1138.6428719008263</v>
      </c>
      <c r="N577" s="110"/>
      <c r="O577" s="110"/>
      <c r="P577" s="110"/>
    </row>
    <row r="578" spans="4:16" x14ac:dyDescent="0.25">
      <c r="D578" s="49" t="s">
        <v>297</v>
      </c>
      <c r="E578" s="49" t="s">
        <v>311</v>
      </c>
      <c r="F578" s="49">
        <v>24933</v>
      </c>
      <c r="G578" s="50">
        <v>1</v>
      </c>
      <c r="H578" s="90">
        <f t="shared" ref="H578:H641" si="58">IF(G578=1,SUM(I578),0)</f>
        <v>0.57238292011019287</v>
      </c>
      <c r="I578" s="90">
        <f t="shared" si="56"/>
        <v>0.57238292011019287</v>
      </c>
      <c r="J578" s="91">
        <f t="shared" si="57"/>
        <v>514.5</v>
      </c>
      <c r="K578" s="91">
        <f t="shared" si="53"/>
        <v>489.90254132231405</v>
      </c>
      <c r="L578" s="86">
        <f t="shared" si="54"/>
        <v>1004.4025413223141</v>
      </c>
      <c r="N578" s="110"/>
      <c r="O578" s="110"/>
      <c r="P578" s="110"/>
    </row>
    <row r="579" spans="4:16" x14ac:dyDescent="0.25">
      <c r="D579" s="49" t="s">
        <v>303</v>
      </c>
      <c r="E579" s="49" t="s">
        <v>311</v>
      </c>
      <c r="F579" s="49">
        <v>22850</v>
      </c>
      <c r="G579" s="50">
        <v>1</v>
      </c>
      <c r="H579" s="90">
        <f t="shared" si="58"/>
        <v>0.52456382001836543</v>
      </c>
      <c r="I579" s="90">
        <f t="shared" si="56"/>
        <v>0.52456382001836543</v>
      </c>
      <c r="J579" s="91">
        <f t="shared" si="57"/>
        <v>514.5</v>
      </c>
      <c r="K579" s="91">
        <f t="shared" si="53"/>
        <v>448.97417355371897</v>
      </c>
      <c r="L579" s="86">
        <f t="shared" si="54"/>
        <v>963.47417355371897</v>
      </c>
      <c r="N579" s="110"/>
      <c r="O579" s="110"/>
      <c r="P579" s="110"/>
    </row>
    <row r="580" spans="4:16" x14ac:dyDescent="0.25">
      <c r="D580" s="49" t="s">
        <v>318</v>
      </c>
      <c r="E580" s="49" t="s">
        <v>311</v>
      </c>
      <c r="F580" s="49">
        <v>27863</v>
      </c>
      <c r="G580" s="50">
        <v>1</v>
      </c>
      <c r="H580" s="90">
        <f t="shared" si="58"/>
        <v>0.63964646464646469</v>
      </c>
      <c r="I580" s="90">
        <f t="shared" si="56"/>
        <v>0.63964646464646469</v>
      </c>
      <c r="J580" s="91">
        <f t="shared" si="57"/>
        <v>514.5</v>
      </c>
      <c r="K580" s="91">
        <f t="shared" si="53"/>
        <v>547.47340909090906</v>
      </c>
      <c r="L580" s="86">
        <f t="shared" si="54"/>
        <v>1061.9734090909092</v>
      </c>
      <c r="N580" s="110"/>
      <c r="O580" s="110"/>
      <c r="P580" s="110"/>
    </row>
    <row r="581" spans="4:16" x14ac:dyDescent="0.25">
      <c r="D581" s="49" t="s">
        <v>319</v>
      </c>
      <c r="E581" s="49" t="s">
        <v>311</v>
      </c>
      <c r="F581" s="49">
        <v>25747</v>
      </c>
      <c r="G581" s="50">
        <v>1</v>
      </c>
      <c r="H581" s="90">
        <f t="shared" si="58"/>
        <v>0.59106978879706151</v>
      </c>
      <c r="I581" s="90">
        <f t="shared" ref="I581:I612" si="59">SUM(F581/43560)</f>
        <v>0.59106978879706151</v>
      </c>
      <c r="J581" s="91">
        <f t="shared" ref="J581:J612" si="60">+CBase</f>
        <v>514.5</v>
      </c>
      <c r="K581" s="91">
        <f t="shared" si="53"/>
        <v>505.89663223140491</v>
      </c>
      <c r="L581" s="86">
        <f t="shared" si="54"/>
        <v>1020.396632231405</v>
      </c>
      <c r="N581" s="110"/>
      <c r="O581" s="110"/>
      <c r="P581" s="110"/>
    </row>
    <row r="582" spans="4:16" x14ac:dyDescent="0.25">
      <c r="D582" s="49" t="s">
        <v>320</v>
      </c>
      <c r="E582" s="49" t="s">
        <v>311</v>
      </c>
      <c r="F582" s="49">
        <v>24432</v>
      </c>
      <c r="G582" s="50">
        <v>1</v>
      </c>
      <c r="H582" s="90">
        <f t="shared" si="58"/>
        <v>0.56088154269972457</v>
      </c>
      <c r="I582" s="90">
        <f t="shared" si="59"/>
        <v>0.56088154269972457</v>
      </c>
      <c r="J582" s="91">
        <f t="shared" si="60"/>
        <v>514.5</v>
      </c>
      <c r="K582" s="91">
        <f t="shared" si="53"/>
        <v>480.05851239669425</v>
      </c>
      <c r="L582" s="86">
        <f t="shared" si="54"/>
        <v>994.55851239669425</v>
      </c>
      <c r="N582" s="110"/>
      <c r="O582" s="110"/>
      <c r="P582" s="110"/>
    </row>
    <row r="583" spans="4:16" x14ac:dyDescent="0.25">
      <c r="D583" s="49" t="s">
        <v>321</v>
      </c>
      <c r="E583" s="49" t="s">
        <v>311</v>
      </c>
      <c r="F583" s="49">
        <v>22539</v>
      </c>
      <c r="G583" s="50">
        <v>1</v>
      </c>
      <c r="H583" s="90">
        <f t="shared" si="58"/>
        <v>0.51742424242424245</v>
      </c>
      <c r="I583" s="90">
        <f t="shared" si="59"/>
        <v>0.51742424242424245</v>
      </c>
      <c r="J583" s="91">
        <f t="shared" si="60"/>
        <v>514.5</v>
      </c>
      <c r="K583" s="91">
        <f t="shared" si="53"/>
        <v>442.8634090909091</v>
      </c>
      <c r="L583" s="86">
        <f t="shared" si="54"/>
        <v>957.36340909090904</v>
      </c>
      <c r="N583" s="110"/>
      <c r="O583" s="110"/>
      <c r="P583" s="110"/>
    </row>
    <row r="584" spans="4:16" x14ac:dyDescent="0.25">
      <c r="D584" s="49" t="s">
        <v>322</v>
      </c>
      <c r="E584" s="49" t="s">
        <v>311</v>
      </c>
      <c r="F584" s="49">
        <v>24739</v>
      </c>
      <c r="G584" s="50">
        <v>1</v>
      </c>
      <c r="H584" s="90">
        <f t="shared" si="58"/>
        <v>0.56792929292929295</v>
      </c>
      <c r="I584" s="90">
        <f t="shared" si="59"/>
        <v>0.56792929292929295</v>
      </c>
      <c r="J584" s="91">
        <f t="shared" si="60"/>
        <v>514.5</v>
      </c>
      <c r="K584" s="91">
        <f t="shared" ref="K584:K647" si="61">+I584*CAcreage</f>
        <v>486.09068181818185</v>
      </c>
      <c r="L584" s="86">
        <f t="shared" si="54"/>
        <v>1000.5906818181818</v>
      </c>
      <c r="N584" s="110"/>
      <c r="O584" s="110"/>
      <c r="P584" s="110"/>
    </row>
    <row r="585" spans="4:16" x14ac:dyDescent="0.25">
      <c r="D585" s="49" t="s">
        <v>323</v>
      </c>
      <c r="E585" s="49" t="s">
        <v>311</v>
      </c>
      <c r="F585" s="49">
        <v>22539</v>
      </c>
      <c r="G585" s="50">
        <v>1</v>
      </c>
      <c r="H585" s="90">
        <f t="shared" si="58"/>
        <v>0.51742424242424245</v>
      </c>
      <c r="I585" s="90">
        <f t="shared" si="59"/>
        <v>0.51742424242424245</v>
      </c>
      <c r="J585" s="91">
        <f t="shared" si="60"/>
        <v>514.5</v>
      </c>
      <c r="K585" s="91">
        <f t="shared" si="61"/>
        <v>442.8634090909091</v>
      </c>
      <c r="L585" s="86">
        <f t="shared" si="54"/>
        <v>957.36340909090904</v>
      </c>
      <c r="N585" s="110"/>
      <c r="O585" s="110"/>
      <c r="P585" s="110"/>
    </row>
    <row r="586" spans="4:16" x14ac:dyDescent="0.25">
      <c r="D586" s="49" t="s">
        <v>309</v>
      </c>
      <c r="E586" s="49" t="s">
        <v>311</v>
      </c>
      <c r="F586" s="49">
        <v>22539</v>
      </c>
      <c r="G586" s="50">
        <v>1</v>
      </c>
      <c r="H586" s="90">
        <f t="shared" si="58"/>
        <v>0.51742424242424245</v>
      </c>
      <c r="I586" s="90">
        <f t="shared" si="59"/>
        <v>0.51742424242424245</v>
      </c>
      <c r="J586" s="91">
        <f t="shared" si="60"/>
        <v>514.5</v>
      </c>
      <c r="K586" s="91">
        <f t="shared" si="61"/>
        <v>442.8634090909091</v>
      </c>
      <c r="L586" s="86">
        <f t="shared" ref="L586:L649" si="62">+K586+J586</f>
        <v>957.36340909090904</v>
      </c>
      <c r="N586" s="110"/>
      <c r="O586" s="110"/>
      <c r="P586" s="110"/>
    </row>
    <row r="587" spans="4:16" x14ac:dyDescent="0.25">
      <c r="D587" s="49" t="s">
        <v>310</v>
      </c>
      <c r="E587" s="49" t="s">
        <v>311</v>
      </c>
      <c r="F587" s="49">
        <v>22000</v>
      </c>
      <c r="G587" s="50">
        <v>1</v>
      </c>
      <c r="H587" s="90">
        <f t="shared" si="58"/>
        <v>0.50505050505050508</v>
      </c>
      <c r="I587" s="90">
        <f t="shared" si="59"/>
        <v>0.50505050505050508</v>
      </c>
      <c r="J587" s="91">
        <f t="shared" si="60"/>
        <v>514.5</v>
      </c>
      <c r="K587" s="91">
        <f t="shared" si="61"/>
        <v>432.27272727272731</v>
      </c>
      <c r="L587" s="86">
        <f t="shared" si="62"/>
        <v>946.77272727272725</v>
      </c>
      <c r="N587" s="110"/>
      <c r="O587" s="110"/>
      <c r="P587" s="110"/>
    </row>
    <row r="588" spans="4:16" x14ac:dyDescent="0.25">
      <c r="D588" s="49" t="s">
        <v>324</v>
      </c>
      <c r="E588" s="49" t="s">
        <v>311</v>
      </c>
      <c r="F588" s="49">
        <v>22000</v>
      </c>
      <c r="G588" s="50">
        <v>1</v>
      </c>
      <c r="H588" s="90">
        <f t="shared" si="58"/>
        <v>0.50505050505050508</v>
      </c>
      <c r="I588" s="90">
        <f t="shared" si="59"/>
        <v>0.50505050505050508</v>
      </c>
      <c r="J588" s="91">
        <f t="shared" si="60"/>
        <v>514.5</v>
      </c>
      <c r="K588" s="91">
        <f t="shared" si="61"/>
        <v>432.27272727272731</v>
      </c>
      <c r="L588" s="86">
        <f t="shared" si="62"/>
        <v>946.77272727272725</v>
      </c>
      <c r="N588" s="110"/>
      <c r="O588" s="110"/>
      <c r="P588" s="110"/>
    </row>
    <row r="589" spans="4:16" x14ac:dyDescent="0.25">
      <c r="D589" s="49" t="s">
        <v>193</v>
      </c>
      <c r="E589" s="49" t="s">
        <v>311</v>
      </c>
      <c r="F589" s="49">
        <v>22000</v>
      </c>
      <c r="G589" s="50">
        <v>1</v>
      </c>
      <c r="H589" s="90">
        <f t="shared" si="58"/>
        <v>0.50505050505050508</v>
      </c>
      <c r="I589" s="90">
        <f t="shared" si="59"/>
        <v>0.50505050505050508</v>
      </c>
      <c r="J589" s="91">
        <f t="shared" si="60"/>
        <v>514.5</v>
      </c>
      <c r="K589" s="91">
        <f t="shared" si="61"/>
        <v>432.27272727272731</v>
      </c>
      <c r="L589" s="86">
        <f t="shared" si="62"/>
        <v>946.77272727272725</v>
      </c>
      <c r="N589" s="110"/>
      <c r="O589" s="110"/>
      <c r="P589" s="110"/>
    </row>
    <row r="590" spans="4:16" x14ac:dyDescent="0.25">
      <c r="D590" s="49" t="s">
        <v>325</v>
      </c>
      <c r="E590" s="49" t="s">
        <v>311</v>
      </c>
      <c r="F590" s="49">
        <v>26589</v>
      </c>
      <c r="G590" s="50">
        <v>1</v>
      </c>
      <c r="H590" s="90">
        <f t="shared" si="58"/>
        <v>0.61039944903581267</v>
      </c>
      <c r="I590" s="90">
        <f t="shared" si="59"/>
        <v>0.61039944903581267</v>
      </c>
      <c r="J590" s="91">
        <f t="shared" si="60"/>
        <v>514.5</v>
      </c>
      <c r="K590" s="91">
        <f t="shared" si="61"/>
        <v>522.44088842975202</v>
      </c>
      <c r="L590" s="86">
        <f t="shared" si="62"/>
        <v>1036.940888429752</v>
      </c>
      <c r="N590" s="110"/>
      <c r="O590" s="110"/>
      <c r="P590" s="110"/>
    </row>
    <row r="591" spans="4:16" x14ac:dyDescent="0.25">
      <c r="D591" s="49" t="s">
        <v>195</v>
      </c>
      <c r="E591" s="49" t="s">
        <v>311</v>
      </c>
      <c r="F591" s="49">
        <v>27073</v>
      </c>
      <c r="G591" s="50">
        <v>1</v>
      </c>
      <c r="H591" s="90">
        <f t="shared" si="58"/>
        <v>0.62151056014692374</v>
      </c>
      <c r="I591" s="90">
        <f t="shared" si="59"/>
        <v>0.62151056014692374</v>
      </c>
      <c r="J591" s="91">
        <f t="shared" si="60"/>
        <v>514.5</v>
      </c>
      <c r="K591" s="91">
        <f t="shared" si="61"/>
        <v>531.95088842975201</v>
      </c>
      <c r="L591" s="86">
        <f t="shared" si="62"/>
        <v>1046.450888429752</v>
      </c>
      <c r="N591" s="110"/>
      <c r="O591" s="110"/>
      <c r="P591" s="110"/>
    </row>
    <row r="592" spans="4:16" x14ac:dyDescent="0.25">
      <c r="D592" s="49" t="s">
        <v>326</v>
      </c>
      <c r="E592" s="49" t="s">
        <v>311</v>
      </c>
      <c r="F592" s="49">
        <v>22539</v>
      </c>
      <c r="G592" s="50">
        <v>1</v>
      </c>
      <c r="H592" s="90">
        <f t="shared" si="58"/>
        <v>0.51742424242424245</v>
      </c>
      <c r="I592" s="90">
        <f t="shared" si="59"/>
        <v>0.51742424242424245</v>
      </c>
      <c r="J592" s="91">
        <f t="shared" si="60"/>
        <v>514.5</v>
      </c>
      <c r="K592" s="91">
        <f t="shared" si="61"/>
        <v>442.8634090909091</v>
      </c>
      <c r="L592" s="86">
        <f t="shared" si="62"/>
        <v>957.36340909090904</v>
      </c>
      <c r="N592" s="110"/>
      <c r="O592" s="110"/>
      <c r="P592" s="110"/>
    </row>
    <row r="593" spans="4:16" x14ac:dyDescent="0.25">
      <c r="D593" s="49" t="s">
        <v>327</v>
      </c>
      <c r="E593" s="49" t="s">
        <v>311</v>
      </c>
      <c r="F593" s="49">
        <v>22539</v>
      </c>
      <c r="G593" s="50">
        <v>1</v>
      </c>
      <c r="H593" s="90">
        <f t="shared" si="58"/>
        <v>0.51742424242424245</v>
      </c>
      <c r="I593" s="90">
        <f t="shared" si="59"/>
        <v>0.51742424242424245</v>
      </c>
      <c r="J593" s="91">
        <f t="shared" si="60"/>
        <v>514.5</v>
      </c>
      <c r="K593" s="91">
        <f t="shared" si="61"/>
        <v>442.8634090909091</v>
      </c>
      <c r="L593" s="86">
        <f t="shared" si="62"/>
        <v>957.36340909090904</v>
      </c>
      <c r="N593" s="110"/>
      <c r="O593" s="110"/>
      <c r="P593" s="110"/>
    </row>
    <row r="594" spans="4:16" x14ac:dyDescent="0.25">
      <c r="D594" s="49" t="s">
        <v>328</v>
      </c>
      <c r="E594" s="49" t="s">
        <v>311</v>
      </c>
      <c r="F594" s="49">
        <v>22539</v>
      </c>
      <c r="G594" s="50">
        <v>1</v>
      </c>
      <c r="H594" s="90">
        <f t="shared" si="58"/>
        <v>0.51742424242424245</v>
      </c>
      <c r="I594" s="90">
        <f t="shared" si="59"/>
        <v>0.51742424242424245</v>
      </c>
      <c r="J594" s="91">
        <f t="shared" si="60"/>
        <v>514.5</v>
      </c>
      <c r="K594" s="91">
        <f t="shared" si="61"/>
        <v>442.8634090909091</v>
      </c>
      <c r="L594" s="86">
        <f t="shared" si="62"/>
        <v>957.36340909090904</v>
      </c>
      <c r="N594" s="110"/>
      <c r="O594" s="110"/>
      <c r="P594" s="110"/>
    </row>
    <row r="595" spans="4:16" x14ac:dyDescent="0.25">
      <c r="D595" s="49" t="s">
        <v>329</v>
      </c>
      <c r="E595" s="49" t="s">
        <v>311</v>
      </c>
      <c r="F595" s="49">
        <v>22539</v>
      </c>
      <c r="G595" s="50">
        <v>1</v>
      </c>
      <c r="H595" s="90">
        <f t="shared" si="58"/>
        <v>0.51742424242424245</v>
      </c>
      <c r="I595" s="90">
        <f t="shared" si="59"/>
        <v>0.51742424242424245</v>
      </c>
      <c r="J595" s="91">
        <f t="shared" si="60"/>
        <v>514.5</v>
      </c>
      <c r="K595" s="91">
        <f t="shared" si="61"/>
        <v>442.8634090909091</v>
      </c>
      <c r="L595" s="86">
        <f t="shared" si="62"/>
        <v>957.36340909090904</v>
      </c>
      <c r="N595" s="110"/>
      <c r="O595" s="110"/>
      <c r="P595" s="110"/>
    </row>
    <row r="596" spans="4:16" x14ac:dyDescent="0.25">
      <c r="D596" s="49" t="s">
        <v>330</v>
      </c>
      <c r="E596" s="49" t="s">
        <v>311</v>
      </c>
      <c r="F596" s="49">
        <v>22539</v>
      </c>
      <c r="G596" s="50">
        <v>1</v>
      </c>
      <c r="H596" s="90">
        <f t="shared" si="58"/>
        <v>0.51742424242424245</v>
      </c>
      <c r="I596" s="90">
        <f t="shared" si="59"/>
        <v>0.51742424242424245</v>
      </c>
      <c r="J596" s="91">
        <f t="shared" si="60"/>
        <v>514.5</v>
      </c>
      <c r="K596" s="91">
        <f t="shared" si="61"/>
        <v>442.8634090909091</v>
      </c>
      <c r="L596" s="86">
        <f t="shared" si="62"/>
        <v>957.36340909090904</v>
      </c>
      <c r="N596" s="110"/>
      <c r="O596" s="110"/>
      <c r="P596" s="110"/>
    </row>
    <row r="597" spans="4:16" x14ac:dyDescent="0.25">
      <c r="D597" s="49" t="s">
        <v>201</v>
      </c>
      <c r="E597" s="49" t="s">
        <v>311</v>
      </c>
      <c r="F597" s="49">
        <v>22539</v>
      </c>
      <c r="G597" s="50">
        <v>1</v>
      </c>
      <c r="H597" s="90">
        <f t="shared" si="58"/>
        <v>0.51742424242424245</v>
      </c>
      <c r="I597" s="90">
        <f t="shared" si="59"/>
        <v>0.51742424242424245</v>
      </c>
      <c r="J597" s="91">
        <f t="shared" si="60"/>
        <v>514.5</v>
      </c>
      <c r="K597" s="91">
        <f t="shared" si="61"/>
        <v>442.8634090909091</v>
      </c>
      <c r="L597" s="86">
        <f t="shared" si="62"/>
        <v>957.36340909090904</v>
      </c>
      <c r="N597" s="110"/>
      <c r="O597" s="110"/>
      <c r="P597" s="110"/>
    </row>
    <row r="598" spans="4:16" x14ac:dyDescent="0.25">
      <c r="D598" s="49" t="s">
        <v>331</v>
      </c>
      <c r="E598" s="49" t="s">
        <v>311</v>
      </c>
      <c r="F598" s="49">
        <v>22539</v>
      </c>
      <c r="G598" s="50">
        <v>1</v>
      </c>
      <c r="H598" s="90">
        <f t="shared" si="58"/>
        <v>0.51742424242424245</v>
      </c>
      <c r="I598" s="90">
        <f t="shared" si="59"/>
        <v>0.51742424242424245</v>
      </c>
      <c r="J598" s="91">
        <f t="shared" si="60"/>
        <v>514.5</v>
      </c>
      <c r="K598" s="91">
        <f t="shared" si="61"/>
        <v>442.8634090909091</v>
      </c>
      <c r="L598" s="86">
        <f t="shared" si="62"/>
        <v>957.36340909090904</v>
      </c>
      <c r="N598" s="110"/>
      <c r="O598" s="110"/>
      <c r="P598" s="110"/>
    </row>
    <row r="599" spans="4:16" x14ac:dyDescent="0.25">
      <c r="D599" s="49" t="s">
        <v>332</v>
      </c>
      <c r="E599" s="49" t="s">
        <v>311</v>
      </c>
      <c r="F599" s="49">
        <v>22539</v>
      </c>
      <c r="G599" s="50">
        <v>1</v>
      </c>
      <c r="H599" s="90">
        <f t="shared" si="58"/>
        <v>0.51742424242424245</v>
      </c>
      <c r="I599" s="90">
        <f t="shared" si="59"/>
        <v>0.51742424242424245</v>
      </c>
      <c r="J599" s="91">
        <f t="shared" si="60"/>
        <v>514.5</v>
      </c>
      <c r="K599" s="91">
        <f t="shared" si="61"/>
        <v>442.8634090909091</v>
      </c>
      <c r="L599" s="86">
        <f t="shared" si="62"/>
        <v>957.36340909090904</v>
      </c>
      <c r="N599" s="110"/>
      <c r="O599" s="110"/>
      <c r="P599" s="110"/>
    </row>
    <row r="600" spans="4:16" x14ac:dyDescent="0.25">
      <c r="D600" s="49" t="s">
        <v>333</v>
      </c>
      <c r="E600" s="49" t="s">
        <v>311</v>
      </c>
      <c r="F600" s="49">
        <v>22539</v>
      </c>
      <c r="G600" s="50">
        <v>1</v>
      </c>
      <c r="H600" s="90">
        <f t="shared" si="58"/>
        <v>0.51742424242424245</v>
      </c>
      <c r="I600" s="90">
        <f t="shared" si="59"/>
        <v>0.51742424242424245</v>
      </c>
      <c r="J600" s="91">
        <f t="shared" si="60"/>
        <v>514.5</v>
      </c>
      <c r="K600" s="91">
        <f t="shared" si="61"/>
        <v>442.8634090909091</v>
      </c>
      <c r="L600" s="86">
        <f t="shared" si="62"/>
        <v>957.36340909090904</v>
      </c>
      <c r="N600" s="110"/>
      <c r="O600" s="110"/>
      <c r="P600" s="110"/>
    </row>
    <row r="601" spans="4:16" x14ac:dyDescent="0.25">
      <c r="D601" s="49" t="s">
        <v>334</v>
      </c>
      <c r="E601" s="49" t="s">
        <v>311</v>
      </c>
      <c r="F601" s="49">
        <v>24994</v>
      </c>
      <c r="G601" s="50">
        <v>1</v>
      </c>
      <c r="H601" s="90">
        <f t="shared" si="58"/>
        <v>0.57378328741965101</v>
      </c>
      <c r="I601" s="90">
        <f t="shared" si="59"/>
        <v>0.57378328741965101</v>
      </c>
      <c r="J601" s="91">
        <f t="shared" si="60"/>
        <v>514.5</v>
      </c>
      <c r="K601" s="91">
        <f t="shared" si="61"/>
        <v>491.10111570247926</v>
      </c>
      <c r="L601" s="86">
        <f t="shared" si="62"/>
        <v>1005.6011157024793</v>
      </c>
      <c r="N601" s="110"/>
      <c r="O601" s="110"/>
      <c r="P601" s="110"/>
    </row>
    <row r="602" spans="4:16" x14ac:dyDescent="0.25">
      <c r="D602" s="49" t="s">
        <v>335</v>
      </c>
      <c r="E602" s="49" t="s">
        <v>311</v>
      </c>
      <c r="F602" s="49">
        <v>24994</v>
      </c>
      <c r="G602" s="50">
        <v>1</v>
      </c>
      <c r="H602" s="90">
        <f t="shared" si="58"/>
        <v>0.57378328741965101</v>
      </c>
      <c r="I602" s="90">
        <f t="shared" si="59"/>
        <v>0.57378328741965101</v>
      </c>
      <c r="J602" s="91">
        <f t="shared" si="60"/>
        <v>514.5</v>
      </c>
      <c r="K602" s="91">
        <f t="shared" si="61"/>
        <v>491.10111570247926</v>
      </c>
      <c r="L602" s="86">
        <f t="shared" si="62"/>
        <v>1005.6011157024793</v>
      </c>
      <c r="N602" s="110"/>
      <c r="O602" s="110"/>
      <c r="P602" s="110"/>
    </row>
    <row r="603" spans="4:16" x14ac:dyDescent="0.25">
      <c r="D603" s="49" t="s">
        <v>336</v>
      </c>
      <c r="E603" s="49" t="s">
        <v>311</v>
      </c>
      <c r="F603" s="49">
        <v>22440</v>
      </c>
      <c r="G603" s="50">
        <v>1</v>
      </c>
      <c r="H603" s="90">
        <f t="shared" si="58"/>
        <v>0.51515151515151514</v>
      </c>
      <c r="I603" s="90">
        <f t="shared" si="59"/>
        <v>0.51515151515151514</v>
      </c>
      <c r="J603" s="91">
        <f t="shared" si="60"/>
        <v>514.5</v>
      </c>
      <c r="K603" s="91">
        <f t="shared" si="61"/>
        <v>440.91818181818178</v>
      </c>
      <c r="L603" s="86">
        <f t="shared" si="62"/>
        <v>955.41818181818178</v>
      </c>
      <c r="N603" s="110"/>
      <c r="O603" s="110"/>
      <c r="P603" s="110"/>
    </row>
    <row r="604" spans="4:16" x14ac:dyDescent="0.25">
      <c r="D604" s="49" t="s">
        <v>337</v>
      </c>
      <c r="E604" s="49" t="s">
        <v>311</v>
      </c>
      <c r="F604" s="49">
        <v>23320</v>
      </c>
      <c r="G604" s="50">
        <v>1</v>
      </c>
      <c r="H604" s="90">
        <f t="shared" si="58"/>
        <v>0.53535353535353536</v>
      </c>
      <c r="I604" s="90">
        <f t="shared" si="59"/>
        <v>0.53535353535353536</v>
      </c>
      <c r="J604" s="91">
        <f t="shared" si="60"/>
        <v>514.5</v>
      </c>
      <c r="K604" s="91">
        <f t="shared" si="61"/>
        <v>458.20909090909089</v>
      </c>
      <c r="L604" s="86">
        <f t="shared" si="62"/>
        <v>972.70909090909095</v>
      </c>
      <c r="N604" s="110"/>
      <c r="O604" s="110"/>
      <c r="P604" s="110"/>
    </row>
    <row r="605" spans="4:16" x14ac:dyDescent="0.25">
      <c r="D605" s="49" t="s">
        <v>338</v>
      </c>
      <c r="E605" s="49" t="s">
        <v>311</v>
      </c>
      <c r="F605" s="49">
        <v>44604</v>
      </c>
      <c r="G605" s="50">
        <v>1</v>
      </c>
      <c r="H605" s="90">
        <f t="shared" si="58"/>
        <v>1.0239669421487603</v>
      </c>
      <c r="I605" s="90">
        <f t="shared" si="59"/>
        <v>1.0239669421487603</v>
      </c>
      <c r="J605" s="91">
        <f t="shared" si="60"/>
        <v>514.5</v>
      </c>
      <c r="K605" s="91">
        <f t="shared" si="61"/>
        <v>876.41330578512384</v>
      </c>
      <c r="L605" s="86">
        <f t="shared" si="62"/>
        <v>1390.9133057851238</v>
      </c>
      <c r="N605" s="110"/>
      <c r="O605" s="110"/>
      <c r="P605" s="110"/>
    </row>
    <row r="606" spans="4:16" x14ac:dyDescent="0.25">
      <c r="D606" s="49" t="s">
        <v>339</v>
      </c>
      <c r="E606" s="49" t="s">
        <v>311</v>
      </c>
      <c r="F606" s="49">
        <v>27998</v>
      </c>
      <c r="G606" s="50">
        <v>1</v>
      </c>
      <c r="H606" s="90">
        <f t="shared" si="58"/>
        <v>0.6427456382001836</v>
      </c>
      <c r="I606" s="90">
        <f t="shared" si="59"/>
        <v>0.6427456382001836</v>
      </c>
      <c r="J606" s="91">
        <f t="shared" si="60"/>
        <v>514.5</v>
      </c>
      <c r="K606" s="91">
        <f t="shared" si="61"/>
        <v>550.12599173553713</v>
      </c>
      <c r="L606" s="86">
        <f t="shared" si="62"/>
        <v>1064.6259917355371</v>
      </c>
      <c r="N606" s="110"/>
      <c r="O606" s="110"/>
      <c r="P606" s="110"/>
    </row>
    <row r="607" spans="4:16" x14ac:dyDescent="0.25">
      <c r="D607" s="49" t="s">
        <v>340</v>
      </c>
      <c r="E607" s="49" t="s">
        <v>311</v>
      </c>
      <c r="F607" s="49">
        <v>23372</v>
      </c>
      <c r="G607" s="50">
        <v>1</v>
      </c>
      <c r="H607" s="90">
        <f t="shared" si="58"/>
        <v>0.53654729109274568</v>
      </c>
      <c r="I607" s="90">
        <f t="shared" si="59"/>
        <v>0.53654729109274568</v>
      </c>
      <c r="J607" s="91">
        <f t="shared" si="60"/>
        <v>514.5</v>
      </c>
      <c r="K607" s="91">
        <f t="shared" si="61"/>
        <v>459.23082644628101</v>
      </c>
      <c r="L607" s="86">
        <f t="shared" si="62"/>
        <v>973.73082644628107</v>
      </c>
      <c r="N607" s="110"/>
      <c r="O607" s="110"/>
      <c r="P607" s="110"/>
    </row>
    <row r="608" spans="4:16" x14ac:dyDescent="0.25">
      <c r="D608" s="49" t="s">
        <v>341</v>
      </c>
      <c r="E608" s="49" t="s">
        <v>311</v>
      </c>
      <c r="F608" s="49">
        <v>25750</v>
      </c>
      <c r="G608" s="50">
        <v>1</v>
      </c>
      <c r="H608" s="90">
        <f t="shared" si="58"/>
        <v>0.59113865932047749</v>
      </c>
      <c r="I608" s="90">
        <f t="shared" si="59"/>
        <v>0.59113865932047749</v>
      </c>
      <c r="J608" s="91">
        <f t="shared" si="60"/>
        <v>514.5</v>
      </c>
      <c r="K608" s="91">
        <f t="shared" si="61"/>
        <v>505.95557851239664</v>
      </c>
      <c r="L608" s="86">
        <f t="shared" si="62"/>
        <v>1020.4555785123966</v>
      </c>
      <c r="N608" s="110"/>
      <c r="O608" s="110"/>
      <c r="P608" s="110"/>
    </row>
    <row r="609" spans="4:16" x14ac:dyDescent="0.25">
      <c r="D609" s="49" t="s">
        <v>221</v>
      </c>
      <c r="E609" s="49" t="s">
        <v>342</v>
      </c>
      <c r="F609" s="49">
        <v>25085</v>
      </c>
      <c r="G609" s="50">
        <v>1</v>
      </c>
      <c r="H609" s="90">
        <f t="shared" si="58"/>
        <v>0.57587235996326902</v>
      </c>
      <c r="I609" s="90">
        <f t="shared" si="59"/>
        <v>0.57587235996326902</v>
      </c>
      <c r="J609" s="91">
        <f t="shared" si="60"/>
        <v>514.5</v>
      </c>
      <c r="K609" s="91">
        <f t="shared" si="61"/>
        <v>492.88915289256192</v>
      </c>
      <c r="L609" s="86">
        <f t="shared" si="62"/>
        <v>1007.3891528925619</v>
      </c>
      <c r="N609" s="110"/>
      <c r="O609" s="110"/>
      <c r="P609" s="110"/>
    </row>
    <row r="610" spans="4:16" x14ac:dyDescent="0.25">
      <c r="D610" s="49" t="s">
        <v>218</v>
      </c>
      <c r="E610" s="49" t="s">
        <v>342</v>
      </c>
      <c r="F610" s="49">
        <v>25097</v>
      </c>
      <c r="G610" s="50">
        <v>1</v>
      </c>
      <c r="H610" s="90">
        <f t="shared" si="58"/>
        <v>0.57614784205693292</v>
      </c>
      <c r="I610" s="90">
        <f t="shared" si="59"/>
        <v>0.57614784205693292</v>
      </c>
      <c r="J610" s="91">
        <f t="shared" si="60"/>
        <v>514.5</v>
      </c>
      <c r="K610" s="91">
        <f t="shared" si="61"/>
        <v>493.12493801652886</v>
      </c>
      <c r="L610" s="86">
        <f t="shared" si="62"/>
        <v>1007.6249380165289</v>
      </c>
      <c r="N610" s="110"/>
      <c r="O610" s="110"/>
      <c r="P610" s="110"/>
    </row>
    <row r="611" spans="4:16" x14ac:dyDescent="0.25">
      <c r="D611" s="49" t="s">
        <v>224</v>
      </c>
      <c r="E611" s="49" t="s">
        <v>342</v>
      </c>
      <c r="F611" s="49">
        <v>25033</v>
      </c>
      <c r="G611" s="50">
        <v>1</v>
      </c>
      <c r="H611" s="90">
        <f t="shared" si="58"/>
        <v>0.57467860422405881</v>
      </c>
      <c r="I611" s="90">
        <f t="shared" si="59"/>
        <v>0.57467860422405881</v>
      </c>
      <c r="J611" s="91">
        <f t="shared" si="60"/>
        <v>514.5</v>
      </c>
      <c r="K611" s="91">
        <f t="shared" si="61"/>
        <v>491.86741735537191</v>
      </c>
      <c r="L611" s="86">
        <f t="shared" si="62"/>
        <v>1006.3674173553719</v>
      </c>
      <c r="N611" s="110"/>
      <c r="O611" s="110"/>
      <c r="P611" s="110"/>
    </row>
    <row r="612" spans="4:16" x14ac:dyDescent="0.25">
      <c r="D612" s="49" t="s">
        <v>152</v>
      </c>
      <c r="E612" s="49" t="s">
        <v>342</v>
      </c>
      <c r="F612" s="49">
        <v>25053</v>
      </c>
      <c r="G612" s="50">
        <v>1</v>
      </c>
      <c r="H612" s="90">
        <f t="shared" si="58"/>
        <v>0.57513774104683191</v>
      </c>
      <c r="I612" s="90">
        <f t="shared" si="59"/>
        <v>0.57513774104683191</v>
      </c>
      <c r="J612" s="91">
        <f t="shared" si="60"/>
        <v>514.5</v>
      </c>
      <c r="K612" s="91">
        <f t="shared" si="61"/>
        <v>492.26039256198339</v>
      </c>
      <c r="L612" s="86">
        <f t="shared" si="62"/>
        <v>1006.7603925619834</v>
      </c>
      <c r="N612" s="110"/>
      <c r="O612" s="110"/>
      <c r="P612" s="110"/>
    </row>
    <row r="613" spans="4:16" x14ac:dyDescent="0.25">
      <c r="D613" s="49" t="s">
        <v>153</v>
      </c>
      <c r="E613" s="49" t="s">
        <v>342</v>
      </c>
      <c r="F613" s="49">
        <v>25051</v>
      </c>
      <c r="G613" s="50">
        <v>1</v>
      </c>
      <c r="H613" s="90">
        <f t="shared" si="58"/>
        <v>0.57509182736455466</v>
      </c>
      <c r="I613" s="90">
        <f t="shared" ref="I613:I644" si="63">SUM(F613/43560)</f>
        <v>0.57509182736455466</v>
      </c>
      <c r="J613" s="91">
        <f t="shared" ref="J613:J644" si="64">+CBase</f>
        <v>514.5</v>
      </c>
      <c r="K613" s="91">
        <f t="shared" si="61"/>
        <v>492.22109504132231</v>
      </c>
      <c r="L613" s="86">
        <f t="shared" si="62"/>
        <v>1006.7210950413223</v>
      </c>
      <c r="N613" s="110"/>
      <c r="O613" s="110"/>
      <c r="P613" s="110"/>
    </row>
    <row r="614" spans="4:16" x14ac:dyDescent="0.25">
      <c r="D614" s="49" t="s">
        <v>154</v>
      </c>
      <c r="E614" s="49" t="s">
        <v>342</v>
      </c>
      <c r="F614" s="49">
        <v>25071</v>
      </c>
      <c r="G614" s="50">
        <v>1</v>
      </c>
      <c r="H614" s="90">
        <f t="shared" si="58"/>
        <v>0.57555096418732787</v>
      </c>
      <c r="I614" s="90">
        <f t="shared" si="63"/>
        <v>0.57555096418732787</v>
      </c>
      <c r="J614" s="91">
        <f t="shared" si="64"/>
        <v>514.5</v>
      </c>
      <c r="K614" s="91">
        <f t="shared" si="61"/>
        <v>492.61407024793391</v>
      </c>
      <c r="L614" s="86">
        <f t="shared" si="62"/>
        <v>1007.1140702479339</v>
      </c>
      <c r="N614" s="110"/>
      <c r="O614" s="110"/>
      <c r="P614" s="110"/>
    </row>
    <row r="615" spans="4:16" x14ac:dyDescent="0.25">
      <c r="D615" s="49" t="s">
        <v>155</v>
      </c>
      <c r="E615" s="49" t="s">
        <v>342</v>
      </c>
      <c r="F615" s="49">
        <v>25091</v>
      </c>
      <c r="G615" s="50">
        <v>1</v>
      </c>
      <c r="H615" s="90">
        <f t="shared" si="58"/>
        <v>0.57601010101010097</v>
      </c>
      <c r="I615" s="90">
        <f t="shared" si="63"/>
        <v>0.57601010101010097</v>
      </c>
      <c r="J615" s="91">
        <f t="shared" si="64"/>
        <v>514.5</v>
      </c>
      <c r="K615" s="91">
        <f t="shared" si="61"/>
        <v>493.00704545454539</v>
      </c>
      <c r="L615" s="86">
        <f t="shared" si="62"/>
        <v>1007.5070454545454</v>
      </c>
      <c r="N615" s="110"/>
      <c r="O615" s="110"/>
      <c r="P615" s="110"/>
    </row>
    <row r="616" spans="4:16" x14ac:dyDescent="0.25">
      <c r="D616" s="49" t="s">
        <v>156</v>
      </c>
      <c r="E616" s="49" t="s">
        <v>342</v>
      </c>
      <c r="F616" s="49">
        <v>25065</v>
      </c>
      <c r="G616" s="50">
        <v>1</v>
      </c>
      <c r="H616" s="90">
        <f t="shared" si="58"/>
        <v>0.57541322314049592</v>
      </c>
      <c r="I616" s="90">
        <f t="shared" si="63"/>
        <v>0.57541322314049592</v>
      </c>
      <c r="J616" s="91">
        <f t="shared" si="64"/>
        <v>514.5</v>
      </c>
      <c r="K616" s="91">
        <f t="shared" si="61"/>
        <v>492.49617768595044</v>
      </c>
      <c r="L616" s="86">
        <f t="shared" si="62"/>
        <v>1006.9961776859504</v>
      </c>
      <c r="N616" s="110"/>
      <c r="O616" s="110"/>
      <c r="P616" s="110"/>
    </row>
    <row r="617" spans="4:16" x14ac:dyDescent="0.25">
      <c r="D617" s="49" t="s">
        <v>157</v>
      </c>
      <c r="E617" s="49" t="s">
        <v>342</v>
      </c>
      <c r="F617" s="49">
        <v>25027</v>
      </c>
      <c r="G617" s="50">
        <v>1</v>
      </c>
      <c r="H617" s="90">
        <f t="shared" si="58"/>
        <v>0.57454086317722686</v>
      </c>
      <c r="I617" s="90">
        <f t="shared" si="63"/>
        <v>0.57454086317722686</v>
      </c>
      <c r="J617" s="91">
        <f t="shared" si="64"/>
        <v>514.5</v>
      </c>
      <c r="K617" s="91">
        <f t="shared" si="61"/>
        <v>491.74952479338845</v>
      </c>
      <c r="L617" s="86">
        <f t="shared" si="62"/>
        <v>1006.2495247933884</v>
      </c>
      <c r="N617" s="110"/>
      <c r="O617" s="110"/>
      <c r="P617" s="110"/>
    </row>
    <row r="618" spans="4:16" x14ac:dyDescent="0.25">
      <c r="D618" s="49" t="s">
        <v>158</v>
      </c>
      <c r="E618" s="49" t="s">
        <v>342</v>
      </c>
      <c r="F618" s="49">
        <v>24983</v>
      </c>
      <c r="G618" s="50">
        <v>1</v>
      </c>
      <c r="H618" s="90">
        <f t="shared" si="58"/>
        <v>0.57353076216712584</v>
      </c>
      <c r="I618" s="90">
        <f t="shared" si="63"/>
        <v>0.57353076216712584</v>
      </c>
      <c r="J618" s="91">
        <f t="shared" si="64"/>
        <v>514.5</v>
      </c>
      <c r="K618" s="91">
        <f t="shared" si="61"/>
        <v>490.88497933884298</v>
      </c>
      <c r="L618" s="86">
        <f t="shared" si="62"/>
        <v>1005.384979338843</v>
      </c>
      <c r="N618" s="110"/>
      <c r="O618" s="110"/>
      <c r="P618" s="110"/>
    </row>
    <row r="619" spans="4:16" x14ac:dyDescent="0.25">
      <c r="D619" s="49" t="s">
        <v>159</v>
      </c>
      <c r="E619" s="49" t="s">
        <v>342</v>
      </c>
      <c r="F619" s="49">
        <v>25082</v>
      </c>
      <c r="G619" s="50">
        <v>1</v>
      </c>
      <c r="H619" s="90">
        <f t="shared" si="58"/>
        <v>0.57580348943985304</v>
      </c>
      <c r="I619" s="90">
        <f t="shared" si="63"/>
        <v>0.57580348943985304</v>
      </c>
      <c r="J619" s="91">
        <f t="shared" si="64"/>
        <v>514.5</v>
      </c>
      <c r="K619" s="91">
        <f t="shared" si="61"/>
        <v>492.83020661157019</v>
      </c>
      <c r="L619" s="86">
        <f t="shared" si="62"/>
        <v>1007.3302066115702</v>
      </c>
      <c r="N619" s="110"/>
      <c r="O619" s="110"/>
      <c r="P619" s="110"/>
    </row>
    <row r="620" spans="4:16" x14ac:dyDescent="0.25">
      <c r="D620" s="49" t="s">
        <v>160</v>
      </c>
      <c r="E620" s="49" t="s">
        <v>342</v>
      </c>
      <c r="F620" s="49">
        <v>25087</v>
      </c>
      <c r="G620" s="50">
        <v>1</v>
      </c>
      <c r="H620" s="90">
        <f t="shared" si="58"/>
        <v>0.57591827364554637</v>
      </c>
      <c r="I620" s="90">
        <f t="shared" si="63"/>
        <v>0.57591827364554637</v>
      </c>
      <c r="J620" s="91">
        <f t="shared" si="64"/>
        <v>514.5</v>
      </c>
      <c r="K620" s="91">
        <f t="shared" si="61"/>
        <v>492.92845041322312</v>
      </c>
      <c r="L620" s="86">
        <f t="shared" si="62"/>
        <v>1007.4284504132231</v>
      </c>
      <c r="N620" s="110"/>
      <c r="O620" s="110"/>
      <c r="P620" s="110"/>
    </row>
    <row r="621" spans="4:16" x14ac:dyDescent="0.25">
      <c r="D621" s="49" t="s">
        <v>161</v>
      </c>
      <c r="E621" s="49" t="s">
        <v>342</v>
      </c>
      <c r="F621" s="49">
        <v>26024</v>
      </c>
      <c r="G621" s="50">
        <v>1</v>
      </c>
      <c r="H621" s="90">
        <f t="shared" si="58"/>
        <v>0.59742883379247014</v>
      </c>
      <c r="I621" s="90">
        <f t="shared" si="63"/>
        <v>0.59742883379247014</v>
      </c>
      <c r="J621" s="91">
        <f t="shared" si="64"/>
        <v>514.5</v>
      </c>
      <c r="K621" s="91">
        <f t="shared" si="61"/>
        <v>511.33933884297517</v>
      </c>
      <c r="L621" s="86">
        <f t="shared" si="62"/>
        <v>1025.8393388429752</v>
      </c>
      <c r="N621" s="110"/>
      <c r="O621" s="110"/>
      <c r="P621" s="110"/>
    </row>
    <row r="622" spans="4:16" x14ac:dyDescent="0.25">
      <c r="D622" s="49" t="s">
        <v>162</v>
      </c>
      <c r="E622" s="49" t="s">
        <v>342</v>
      </c>
      <c r="F622" s="49">
        <v>25667</v>
      </c>
      <c r="G622" s="50">
        <v>1</v>
      </c>
      <c r="H622" s="90">
        <f t="shared" si="58"/>
        <v>0.58923324150596879</v>
      </c>
      <c r="I622" s="90">
        <f t="shared" si="63"/>
        <v>0.58923324150596879</v>
      </c>
      <c r="J622" s="91">
        <f t="shared" si="64"/>
        <v>514.5</v>
      </c>
      <c r="K622" s="91">
        <f t="shared" si="61"/>
        <v>504.3247314049587</v>
      </c>
      <c r="L622" s="86">
        <f t="shared" si="62"/>
        <v>1018.8247314049587</v>
      </c>
      <c r="N622" s="110"/>
      <c r="O622" s="110"/>
      <c r="P622" s="110"/>
    </row>
    <row r="623" spans="4:16" x14ac:dyDescent="0.25">
      <c r="D623" s="49" t="s">
        <v>163</v>
      </c>
      <c r="E623" s="49" t="s">
        <v>342</v>
      </c>
      <c r="F623" s="49">
        <v>27544</v>
      </c>
      <c r="G623" s="50">
        <v>1</v>
      </c>
      <c r="H623" s="90">
        <f t="shared" si="58"/>
        <v>0.63232323232323229</v>
      </c>
      <c r="I623" s="90">
        <f t="shared" si="63"/>
        <v>0.63232323232323229</v>
      </c>
      <c r="J623" s="91">
        <f t="shared" si="64"/>
        <v>514.5</v>
      </c>
      <c r="K623" s="91">
        <f t="shared" si="61"/>
        <v>541.20545454545447</v>
      </c>
      <c r="L623" s="86">
        <f t="shared" si="62"/>
        <v>1055.7054545454544</v>
      </c>
      <c r="N623" s="110"/>
      <c r="O623" s="110"/>
      <c r="P623" s="110"/>
    </row>
    <row r="624" spans="4:16" x14ac:dyDescent="0.25">
      <c r="D624" s="49" t="s">
        <v>219</v>
      </c>
      <c r="E624" s="49" t="s">
        <v>342</v>
      </c>
      <c r="F624" s="49">
        <v>42518</v>
      </c>
      <c r="G624" s="50">
        <v>1</v>
      </c>
      <c r="H624" s="90">
        <f t="shared" si="58"/>
        <v>0.97607897153351697</v>
      </c>
      <c r="I624" s="90">
        <f t="shared" si="63"/>
        <v>0.97607897153351697</v>
      </c>
      <c r="J624" s="91">
        <f t="shared" si="64"/>
        <v>514.5</v>
      </c>
      <c r="K624" s="91">
        <f t="shared" si="61"/>
        <v>835.4259917355372</v>
      </c>
      <c r="L624" s="86">
        <f t="shared" si="62"/>
        <v>1349.9259917355371</v>
      </c>
      <c r="N624" s="110"/>
      <c r="O624" s="110"/>
      <c r="P624" s="110"/>
    </row>
    <row r="625" spans="4:16" x14ac:dyDescent="0.25">
      <c r="D625" s="49" t="s">
        <v>165</v>
      </c>
      <c r="E625" s="49" t="s">
        <v>342</v>
      </c>
      <c r="F625" s="49">
        <v>42518</v>
      </c>
      <c r="G625" s="50">
        <v>1</v>
      </c>
      <c r="H625" s="90">
        <f t="shared" si="58"/>
        <v>0.97607897153351697</v>
      </c>
      <c r="I625" s="90">
        <f t="shared" si="63"/>
        <v>0.97607897153351697</v>
      </c>
      <c r="J625" s="91">
        <f t="shared" si="64"/>
        <v>514.5</v>
      </c>
      <c r="K625" s="91">
        <f t="shared" si="61"/>
        <v>835.4259917355372</v>
      </c>
      <c r="L625" s="86">
        <f t="shared" si="62"/>
        <v>1349.9259917355371</v>
      </c>
      <c r="N625" s="110"/>
      <c r="O625" s="110"/>
      <c r="P625" s="110"/>
    </row>
    <row r="626" spans="4:16" x14ac:dyDescent="0.25">
      <c r="D626" s="49" t="s">
        <v>166</v>
      </c>
      <c r="E626" s="49" t="s">
        <v>342</v>
      </c>
      <c r="F626" s="49">
        <v>28762</v>
      </c>
      <c r="G626" s="50">
        <v>1</v>
      </c>
      <c r="H626" s="90">
        <f t="shared" si="58"/>
        <v>0.66028466483011938</v>
      </c>
      <c r="I626" s="90">
        <f t="shared" si="63"/>
        <v>0.66028466483011938</v>
      </c>
      <c r="J626" s="91">
        <f t="shared" si="64"/>
        <v>514.5</v>
      </c>
      <c r="K626" s="91">
        <f t="shared" si="61"/>
        <v>565.13764462809911</v>
      </c>
      <c r="L626" s="86">
        <f t="shared" si="62"/>
        <v>1079.6376446280992</v>
      </c>
      <c r="N626" s="110"/>
      <c r="O626" s="110"/>
      <c r="P626" s="110"/>
    </row>
    <row r="627" spans="4:16" x14ac:dyDescent="0.25">
      <c r="D627" s="49" t="s">
        <v>167</v>
      </c>
      <c r="E627" s="49" t="s">
        <v>342</v>
      </c>
      <c r="F627" s="49">
        <v>24540</v>
      </c>
      <c r="G627" s="50">
        <v>1</v>
      </c>
      <c r="H627" s="90">
        <f t="shared" si="58"/>
        <v>0.5633608815426997</v>
      </c>
      <c r="I627" s="90">
        <f t="shared" si="63"/>
        <v>0.5633608815426997</v>
      </c>
      <c r="J627" s="91">
        <f t="shared" si="64"/>
        <v>514.5</v>
      </c>
      <c r="K627" s="91">
        <f t="shared" si="61"/>
        <v>482.18057851239666</v>
      </c>
      <c r="L627" s="86">
        <f t="shared" si="62"/>
        <v>996.68057851239666</v>
      </c>
      <c r="N627" s="110"/>
      <c r="O627" s="110"/>
      <c r="P627" s="110"/>
    </row>
    <row r="628" spans="4:16" x14ac:dyDescent="0.25">
      <c r="D628" s="49" t="s">
        <v>168</v>
      </c>
      <c r="E628" s="49" t="s">
        <v>342</v>
      </c>
      <c r="F628" s="49">
        <v>25485</v>
      </c>
      <c r="G628" s="50">
        <v>1</v>
      </c>
      <c r="H628" s="90">
        <f t="shared" si="58"/>
        <v>0.58505509641873277</v>
      </c>
      <c r="I628" s="90">
        <f t="shared" si="63"/>
        <v>0.58505509641873277</v>
      </c>
      <c r="J628" s="91">
        <f t="shared" si="64"/>
        <v>514.5</v>
      </c>
      <c r="K628" s="91">
        <f t="shared" si="61"/>
        <v>500.74865702479337</v>
      </c>
      <c r="L628" s="86">
        <f t="shared" si="62"/>
        <v>1015.2486570247934</v>
      </c>
      <c r="N628" s="110"/>
      <c r="O628" s="110"/>
      <c r="P628" s="110"/>
    </row>
    <row r="629" spans="4:16" x14ac:dyDescent="0.25">
      <c r="D629" s="49" t="s">
        <v>220</v>
      </c>
      <c r="E629" s="49" t="s">
        <v>342</v>
      </c>
      <c r="F629" s="49">
        <v>24942</v>
      </c>
      <c r="G629" s="50">
        <v>1</v>
      </c>
      <c r="H629" s="90">
        <f t="shared" si="58"/>
        <v>0.5725895316804408</v>
      </c>
      <c r="I629" s="90">
        <f t="shared" si="63"/>
        <v>0.5725895316804408</v>
      </c>
      <c r="J629" s="91">
        <f t="shared" si="64"/>
        <v>514.5</v>
      </c>
      <c r="K629" s="91">
        <f t="shared" si="61"/>
        <v>490.07938016528925</v>
      </c>
      <c r="L629" s="86">
        <f t="shared" si="62"/>
        <v>1004.5793801652892</v>
      </c>
      <c r="N629" s="110"/>
      <c r="O629" s="110"/>
      <c r="P629" s="110"/>
    </row>
    <row r="630" spans="4:16" x14ac:dyDescent="0.25">
      <c r="D630" s="49" t="s">
        <v>170</v>
      </c>
      <c r="E630" s="49" t="s">
        <v>342</v>
      </c>
      <c r="F630" s="49">
        <v>24905</v>
      </c>
      <c r="G630" s="50">
        <v>1</v>
      </c>
      <c r="H630" s="90">
        <f t="shared" si="58"/>
        <v>0.57174012855831036</v>
      </c>
      <c r="I630" s="90">
        <f t="shared" si="63"/>
        <v>0.57174012855831036</v>
      </c>
      <c r="J630" s="91">
        <f t="shared" si="64"/>
        <v>514.5</v>
      </c>
      <c r="K630" s="91">
        <f t="shared" si="61"/>
        <v>489.35237603305779</v>
      </c>
      <c r="L630" s="86">
        <f t="shared" si="62"/>
        <v>1003.8523760330578</v>
      </c>
      <c r="N630" s="110"/>
      <c r="O630" s="110"/>
      <c r="P630" s="110"/>
    </row>
    <row r="631" spans="4:16" x14ac:dyDescent="0.25">
      <c r="D631" s="49" t="s">
        <v>171</v>
      </c>
      <c r="E631" s="49" t="s">
        <v>342</v>
      </c>
      <c r="F631" s="49">
        <v>25039</v>
      </c>
      <c r="G631" s="50">
        <v>1</v>
      </c>
      <c r="H631" s="90">
        <f t="shared" si="58"/>
        <v>0.57481634527089076</v>
      </c>
      <c r="I631" s="90">
        <f t="shared" si="63"/>
        <v>0.57481634527089076</v>
      </c>
      <c r="J631" s="91">
        <f t="shared" si="64"/>
        <v>514.5</v>
      </c>
      <c r="K631" s="91">
        <f t="shared" si="61"/>
        <v>491.98530991735538</v>
      </c>
      <c r="L631" s="86">
        <f t="shared" si="62"/>
        <v>1006.4853099173554</v>
      </c>
      <c r="N631" s="110"/>
      <c r="O631" s="110"/>
      <c r="P631" s="110"/>
    </row>
    <row r="632" spans="4:16" x14ac:dyDescent="0.25">
      <c r="D632" s="49" t="s">
        <v>172</v>
      </c>
      <c r="E632" s="49" t="s">
        <v>342</v>
      </c>
      <c r="F632" s="49">
        <v>26354</v>
      </c>
      <c r="G632" s="50">
        <v>1</v>
      </c>
      <c r="H632" s="90">
        <f t="shared" si="58"/>
        <v>0.60500459136822771</v>
      </c>
      <c r="I632" s="90">
        <f t="shared" si="63"/>
        <v>0.60500459136822771</v>
      </c>
      <c r="J632" s="91">
        <f t="shared" si="64"/>
        <v>514.5</v>
      </c>
      <c r="K632" s="91">
        <f t="shared" si="61"/>
        <v>517.82342975206609</v>
      </c>
      <c r="L632" s="86">
        <f t="shared" si="62"/>
        <v>1032.3234297520662</v>
      </c>
      <c r="N632" s="110"/>
      <c r="O632" s="110"/>
      <c r="P632" s="110"/>
    </row>
    <row r="633" spans="4:16" x14ac:dyDescent="0.25">
      <c r="D633" s="49" t="s">
        <v>241</v>
      </c>
      <c r="E633" s="49" t="s">
        <v>342</v>
      </c>
      <c r="F633" s="49">
        <v>23707</v>
      </c>
      <c r="G633" s="50">
        <v>1</v>
      </c>
      <c r="H633" s="90">
        <f t="shared" si="58"/>
        <v>0.54423783287419647</v>
      </c>
      <c r="I633" s="90">
        <f t="shared" si="63"/>
        <v>0.54423783287419647</v>
      </c>
      <c r="J633" s="91">
        <f t="shared" si="64"/>
        <v>514.5</v>
      </c>
      <c r="K633" s="91">
        <f t="shared" si="61"/>
        <v>465.81316115702475</v>
      </c>
      <c r="L633" s="86">
        <f t="shared" si="62"/>
        <v>980.31316115702475</v>
      </c>
      <c r="N633" s="110"/>
      <c r="O633" s="110"/>
      <c r="P633" s="110"/>
    </row>
    <row r="634" spans="4:16" x14ac:dyDescent="0.25">
      <c r="D634" s="49" t="s">
        <v>174</v>
      </c>
      <c r="E634" s="49" t="s">
        <v>342</v>
      </c>
      <c r="F634" s="49">
        <v>27836</v>
      </c>
      <c r="G634" s="50">
        <v>1</v>
      </c>
      <c r="H634" s="90">
        <f t="shared" si="58"/>
        <v>0.63902662993572079</v>
      </c>
      <c r="I634" s="90">
        <f t="shared" si="63"/>
        <v>0.63902662993572079</v>
      </c>
      <c r="J634" s="91">
        <f t="shared" si="64"/>
        <v>514.5</v>
      </c>
      <c r="K634" s="91">
        <f t="shared" si="61"/>
        <v>546.9428925619834</v>
      </c>
      <c r="L634" s="86">
        <f t="shared" si="62"/>
        <v>1061.4428925619834</v>
      </c>
      <c r="N634" s="110"/>
      <c r="O634" s="110"/>
      <c r="P634" s="110"/>
    </row>
    <row r="635" spans="4:16" x14ac:dyDescent="0.25">
      <c r="D635" s="49" t="s">
        <v>175</v>
      </c>
      <c r="E635" s="49" t="s">
        <v>342</v>
      </c>
      <c r="F635" s="49">
        <v>24224</v>
      </c>
      <c r="G635" s="50">
        <v>1</v>
      </c>
      <c r="H635" s="90">
        <f t="shared" si="58"/>
        <v>0.55610651974288339</v>
      </c>
      <c r="I635" s="90">
        <f t="shared" si="63"/>
        <v>0.55610651974288339</v>
      </c>
      <c r="J635" s="91">
        <f t="shared" si="64"/>
        <v>514.5</v>
      </c>
      <c r="K635" s="91">
        <f t="shared" si="61"/>
        <v>475.97157024793387</v>
      </c>
      <c r="L635" s="86">
        <f t="shared" si="62"/>
        <v>990.47157024793387</v>
      </c>
      <c r="N635" s="110"/>
      <c r="O635" s="110"/>
      <c r="P635" s="110"/>
    </row>
    <row r="636" spans="4:16" x14ac:dyDescent="0.25">
      <c r="D636" s="49" t="s">
        <v>176</v>
      </c>
      <c r="E636" s="49" t="s">
        <v>342</v>
      </c>
      <c r="F636" s="49">
        <v>32188</v>
      </c>
      <c r="G636" s="50">
        <v>1</v>
      </c>
      <c r="H636" s="90">
        <f t="shared" si="58"/>
        <v>0.73893480257116617</v>
      </c>
      <c r="I636" s="90">
        <f t="shared" si="63"/>
        <v>0.73893480257116617</v>
      </c>
      <c r="J636" s="91">
        <f t="shared" si="64"/>
        <v>514.5</v>
      </c>
      <c r="K636" s="91">
        <f t="shared" si="61"/>
        <v>632.45429752066116</v>
      </c>
      <c r="L636" s="86">
        <f t="shared" si="62"/>
        <v>1146.9542975206612</v>
      </c>
      <c r="N636" s="110"/>
      <c r="O636" s="110"/>
      <c r="P636" s="110"/>
    </row>
    <row r="637" spans="4:16" x14ac:dyDescent="0.25">
      <c r="D637" s="49" t="s">
        <v>177</v>
      </c>
      <c r="E637" s="49" t="s">
        <v>342</v>
      </c>
      <c r="F637" s="49">
        <v>23280</v>
      </c>
      <c r="G637" s="50">
        <v>1</v>
      </c>
      <c r="H637" s="90">
        <f t="shared" si="58"/>
        <v>0.53443526170798894</v>
      </c>
      <c r="I637" s="90">
        <f t="shared" si="63"/>
        <v>0.53443526170798894</v>
      </c>
      <c r="J637" s="91">
        <f t="shared" si="64"/>
        <v>514.5</v>
      </c>
      <c r="K637" s="91">
        <f t="shared" si="61"/>
        <v>457.4231404958677</v>
      </c>
      <c r="L637" s="86">
        <f t="shared" si="62"/>
        <v>971.92314049586776</v>
      </c>
      <c r="N637" s="110"/>
      <c r="O637" s="110"/>
      <c r="P637" s="110"/>
    </row>
    <row r="638" spans="4:16" x14ac:dyDescent="0.25">
      <c r="D638" s="49" t="s">
        <v>178</v>
      </c>
      <c r="E638" s="49" t="s">
        <v>342</v>
      </c>
      <c r="F638" s="49">
        <v>23021</v>
      </c>
      <c r="G638" s="50">
        <v>1</v>
      </c>
      <c r="H638" s="90">
        <f t="shared" si="58"/>
        <v>0.52848943985307617</v>
      </c>
      <c r="I638" s="90">
        <f t="shared" si="63"/>
        <v>0.52848943985307617</v>
      </c>
      <c r="J638" s="91">
        <f t="shared" si="64"/>
        <v>514.5</v>
      </c>
      <c r="K638" s="91">
        <f t="shared" si="61"/>
        <v>452.3341115702479</v>
      </c>
      <c r="L638" s="86">
        <f t="shared" si="62"/>
        <v>966.83411157024784</v>
      </c>
      <c r="N638" s="110"/>
      <c r="O638" s="110"/>
      <c r="P638" s="110"/>
    </row>
    <row r="639" spans="4:16" x14ac:dyDescent="0.25">
      <c r="D639" s="49" t="s">
        <v>179</v>
      </c>
      <c r="E639" s="49" t="s">
        <v>342</v>
      </c>
      <c r="F639" s="49">
        <v>24743</v>
      </c>
      <c r="G639" s="50">
        <v>1</v>
      </c>
      <c r="H639" s="90">
        <f t="shared" si="58"/>
        <v>0.56802112029384755</v>
      </c>
      <c r="I639" s="90">
        <f t="shared" si="63"/>
        <v>0.56802112029384755</v>
      </c>
      <c r="J639" s="91">
        <f t="shared" si="64"/>
        <v>514.5</v>
      </c>
      <c r="K639" s="91">
        <f t="shared" si="61"/>
        <v>486.16927685950412</v>
      </c>
      <c r="L639" s="86">
        <f t="shared" si="62"/>
        <v>1000.6692768595042</v>
      </c>
      <c r="N639" s="110"/>
      <c r="O639" s="110"/>
      <c r="P639" s="110"/>
    </row>
    <row r="640" spans="4:16" x14ac:dyDescent="0.25">
      <c r="D640" s="49" t="s">
        <v>180</v>
      </c>
      <c r="E640" s="49" t="s">
        <v>342</v>
      </c>
      <c r="F640" s="49">
        <v>27576</v>
      </c>
      <c r="G640" s="50">
        <v>1</v>
      </c>
      <c r="H640" s="90">
        <f t="shared" si="58"/>
        <v>0.6330578512396694</v>
      </c>
      <c r="I640" s="90">
        <f t="shared" si="63"/>
        <v>0.6330578512396694</v>
      </c>
      <c r="J640" s="91">
        <f t="shared" si="64"/>
        <v>514.5</v>
      </c>
      <c r="K640" s="91">
        <f t="shared" si="61"/>
        <v>541.834214876033</v>
      </c>
      <c r="L640" s="86">
        <f t="shared" si="62"/>
        <v>1056.334214876033</v>
      </c>
      <c r="N640" s="110"/>
      <c r="O640" s="110"/>
      <c r="P640" s="110"/>
    </row>
    <row r="641" spans="4:16" x14ac:dyDescent="0.25">
      <c r="D641" s="49" t="s">
        <v>181</v>
      </c>
      <c r="E641" s="49" t="s">
        <v>342</v>
      </c>
      <c r="F641" s="49">
        <v>28203</v>
      </c>
      <c r="G641" s="50">
        <v>1</v>
      </c>
      <c r="H641" s="90">
        <f t="shared" si="58"/>
        <v>0.6474517906336088</v>
      </c>
      <c r="I641" s="90">
        <f t="shared" si="63"/>
        <v>0.6474517906336088</v>
      </c>
      <c r="J641" s="91">
        <f t="shared" si="64"/>
        <v>514.5</v>
      </c>
      <c r="K641" s="91">
        <f t="shared" si="61"/>
        <v>554.15398760330572</v>
      </c>
      <c r="L641" s="86">
        <f t="shared" si="62"/>
        <v>1068.6539876033057</v>
      </c>
      <c r="N641" s="110"/>
      <c r="O641" s="110"/>
      <c r="P641" s="110"/>
    </row>
    <row r="642" spans="4:16" x14ac:dyDescent="0.25">
      <c r="D642" s="49" t="s">
        <v>182</v>
      </c>
      <c r="E642" s="49" t="s">
        <v>342</v>
      </c>
      <c r="F642" s="49">
        <v>25306</v>
      </c>
      <c r="G642" s="50">
        <v>1</v>
      </c>
      <c r="H642" s="90">
        <f t="shared" ref="H642:H684" si="65">IF(G642=1,SUM(I642),0)</f>
        <v>0.58094582185491273</v>
      </c>
      <c r="I642" s="90">
        <f t="shared" si="63"/>
        <v>0.58094582185491273</v>
      </c>
      <c r="J642" s="91">
        <f t="shared" si="64"/>
        <v>514.5</v>
      </c>
      <c r="K642" s="91">
        <f t="shared" si="61"/>
        <v>497.23152892561978</v>
      </c>
      <c r="L642" s="86">
        <f t="shared" si="62"/>
        <v>1011.7315289256198</v>
      </c>
      <c r="N642" s="110"/>
      <c r="O642" s="110"/>
      <c r="P642" s="110"/>
    </row>
    <row r="643" spans="4:16" x14ac:dyDescent="0.25">
      <c r="D643" s="49" t="s">
        <v>183</v>
      </c>
      <c r="E643" s="49" t="s">
        <v>342</v>
      </c>
      <c r="F643" s="49">
        <v>26962</v>
      </c>
      <c r="G643" s="50">
        <v>1</v>
      </c>
      <c r="H643" s="90">
        <f t="shared" si="65"/>
        <v>0.61896235078053263</v>
      </c>
      <c r="I643" s="90">
        <f t="shared" si="63"/>
        <v>0.61896235078053263</v>
      </c>
      <c r="J643" s="91">
        <f t="shared" si="64"/>
        <v>514.5</v>
      </c>
      <c r="K643" s="91">
        <f t="shared" si="61"/>
        <v>529.76987603305781</v>
      </c>
      <c r="L643" s="86">
        <f t="shared" si="62"/>
        <v>1044.2698760330577</v>
      </c>
      <c r="N643" s="110"/>
      <c r="O643" s="110"/>
      <c r="P643" s="110"/>
    </row>
    <row r="644" spans="4:16" x14ac:dyDescent="0.25">
      <c r="D644" s="49" t="s">
        <v>184</v>
      </c>
      <c r="E644" s="49" t="s">
        <v>342</v>
      </c>
      <c r="F644" s="49">
        <v>24483</v>
      </c>
      <c r="G644" s="50">
        <v>1</v>
      </c>
      <c r="H644" s="90">
        <f t="shared" si="65"/>
        <v>0.56205234159779616</v>
      </c>
      <c r="I644" s="90">
        <f t="shared" si="63"/>
        <v>0.56205234159779616</v>
      </c>
      <c r="J644" s="91">
        <f t="shared" si="64"/>
        <v>514.5</v>
      </c>
      <c r="K644" s="91">
        <f t="shared" si="61"/>
        <v>481.06059917355373</v>
      </c>
      <c r="L644" s="86">
        <f t="shared" si="62"/>
        <v>995.56059917355378</v>
      </c>
      <c r="N644" s="110"/>
      <c r="O644" s="110"/>
      <c r="P644" s="110"/>
    </row>
    <row r="645" spans="4:16" x14ac:dyDescent="0.25">
      <c r="D645" s="49" t="s">
        <v>185</v>
      </c>
      <c r="E645" s="49" t="s">
        <v>342</v>
      </c>
      <c r="F645" s="49">
        <v>23726</v>
      </c>
      <c r="G645" s="50">
        <v>1</v>
      </c>
      <c r="H645" s="90">
        <f t="shared" si="65"/>
        <v>0.54467401285583106</v>
      </c>
      <c r="I645" s="90">
        <f t="shared" ref="I645:I676" si="66">SUM(F645/43560)</f>
        <v>0.54467401285583106</v>
      </c>
      <c r="J645" s="91">
        <f t="shared" ref="J645:J676" si="67">+CBase</f>
        <v>514.5</v>
      </c>
      <c r="K645" s="91">
        <f t="shared" si="61"/>
        <v>466.18648760330581</v>
      </c>
      <c r="L645" s="86">
        <f t="shared" si="62"/>
        <v>980.68648760330575</v>
      </c>
      <c r="N645" s="110"/>
      <c r="O645" s="110"/>
      <c r="P645" s="110"/>
    </row>
    <row r="646" spans="4:16" x14ac:dyDescent="0.25">
      <c r="D646" s="49" t="s">
        <v>186</v>
      </c>
      <c r="E646" s="49" t="s">
        <v>342</v>
      </c>
      <c r="F646" s="49">
        <v>23626</v>
      </c>
      <c r="G646" s="50">
        <v>1</v>
      </c>
      <c r="H646" s="90">
        <f t="shared" si="65"/>
        <v>0.54237832874196512</v>
      </c>
      <c r="I646" s="90">
        <f t="shared" si="66"/>
        <v>0.54237832874196512</v>
      </c>
      <c r="J646" s="91">
        <f t="shared" si="67"/>
        <v>514.5</v>
      </c>
      <c r="K646" s="91">
        <f t="shared" si="61"/>
        <v>464.22161157024794</v>
      </c>
      <c r="L646" s="86">
        <f t="shared" si="62"/>
        <v>978.72161157024789</v>
      </c>
      <c r="N646" s="110"/>
      <c r="O646" s="110"/>
      <c r="P646" s="110"/>
    </row>
    <row r="647" spans="4:16" x14ac:dyDescent="0.25">
      <c r="D647" s="49" t="s">
        <v>187</v>
      </c>
      <c r="E647" s="49" t="s">
        <v>342</v>
      </c>
      <c r="F647" s="49">
        <v>26891</v>
      </c>
      <c r="G647" s="50">
        <v>1</v>
      </c>
      <c r="H647" s="90">
        <f t="shared" si="65"/>
        <v>0.61733241505968783</v>
      </c>
      <c r="I647" s="90">
        <f t="shared" si="66"/>
        <v>0.61733241505968783</v>
      </c>
      <c r="J647" s="91">
        <f t="shared" si="67"/>
        <v>514.5</v>
      </c>
      <c r="K647" s="91">
        <f t="shared" si="61"/>
        <v>528.3748140495868</v>
      </c>
      <c r="L647" s="86">
        <f t="shared" si="62"/>
        <v>1042.8748140495868</v>
      </c>
      <c r="N647" s="110"/>
      <c r="O647" s="110"/>
      <c r="P647" s="110"/>
    </row>
    <row r="648" spans="4:16" x14ac:dyDescent="0.25">
      <c r="D648" s="49" t="s">
        <v>188</v>
      </c>
      <c r="E648" s="49" t="s">
        <v>342</v>
      </c>
      <c r="F648" s="49">
        <v>26986</v>
      </c>
      <c r="G648" s="50">
        <v>1</v>
      </c>
      <c r="H648" s="90">
        <f t="shared" si="65"/>
        <v>0.61951331496786044</v>
      </c>
      <c r="I648" s="90">
        <f t="shared" si="66"/>
        <v>0.61951331496786044</v>
      </c>
      <c r="J648" s="91">
        <f t="shared" si="67"/>
        <v>514.5</v>
      </c>
      <c r="K648" s="91">
        <f t="shared" ref="K648:K684" si="68">+I648*CAcreage</f>
        <v>530.24144628099168</v>
      </c>
      <c r="L648" s="86">
        <f t="shared" si="62"/>
        <v>1044.7414462809916</v>
      </c>
      <c r="N648" s="110"/>
      <c r="O648" s="110"/>
      <c r="P648" s="110"/>
    </row>
    <row r="649" spans="4:16" x14ac:dyDescent="0.25">
      <c r="D649" s="49" t="s">
        <v>189</v>
      </c>
      <c r="E649" s="49" t="s">
        <v>342</v>
      </c>
      <c r="F649" s="49">
        <v>21734</v>
      </c>
      <c r="G649" s="50">
        <v>1</v>
      </c>
      <c r="H649" s="90">
        <f t="shared" si="65"/>
        <v>0.49894398530762168</v>
      </c>
      <c r="I649" s="90">
        <f t="shared" si="66"/>
        <v>0.49894398530762168</v>
      </c>
      <c r="J649" s="91">
        <f t="shared" si="67"/>
        <v>514.5</v>
      </c>
      <c r="K649" s="91">
        <f t="shared" si="68"/>
        <v>427.04615702479339</v>
      </c>
      <c r="L649" s="86">
        <f t="shared" si="62"/>
        <v>941.54615702479339</v>
      </c>
      <c r="N649" s="110"/>
      <c r="O649" s="110"/>
      <c r="P649" s="110"/>
    </row>
    <row r="650" spans="4:16" x14ac:dyDescent="0.25">
      <c r="D650" s="49" t="s">
        <v>190</v>
      </c>
      <c r="E650" s="49" t="s">
        <v>342</v>
      </c>
      <c r="F650" s="49">
        <v>21705</v>
      </c>
      <c r="G650" s="50">
        <v>1</v>
      </c>
      <c r="H650" s="90">
        <f t="shared" si="65"/>
        <v>0.49827823691460055</v>
      </c>
      <c r="I650" s="90">
        <f t="shared" si="66"/>
        <v>0.49827823691460055</v>
      </c>
      <c r="J650" s="91">
        <f t="shared" si="67"/>
        <v>514.5</v>
      </c>
      <c r="K650" s="91">
        <f t="shared" si="68"/>
        <v>426.47634297520659</v>
      </c>
      <c r="L650" s="86">
        <f t="shared" ref="L650:L684" si="69">+K650+J650</f>
        <v>940.97634297520653</v>
      </c>
      <c r="N650" s="110"/>
      <c r="O650" s="110"/>
      <c r="P650" s="110"/>
    </row>
    <row r="651" spans="4:16" x14ac:dyDescent="0.25">
      <c r="D651" s="49" t="s">
        <v>191</v>
      </c>
      <c r="E651" s="49" t="s">
        <v>342</v>
      </c>
      <c r="F651" s="49">
        <v>21654</v>
      </c>
      <c r="G651" s="50">
        <v>1</v>
      </c>
      <c r="H651" s="90">
        <f t="shared" si="65"/>
        <v>0.4971074380165289</v>
      </c>
      <c r="I651" s="90">
        <f t="shared" si="66"/>
        <v>0.4971074380165289</v>
      </c>
      <c r="J651" s="91">
        <f t="shared" si="67"/>
        <v>514.5</v>
      </c>
      <c r="K651" s="91">
        <f t="shared" si="68"/>
        <v>425.47425619834706</v>
      </c>
      <c r="L651" s="86">
        <f t="shared" si="69"/>
        <v>939.97425619834712</v>
      </c>
      <c r="N651" s="110"/>
      <c r="O651" s="110"/>
      <c r="P651" s="110"/>
    </row>
    <row r="652" spans="4:16" x14ac:dyDescent="0.25">
      <c r="D652" s="49" t="s">
        <v>192</v>
      </c>
      <c r="E652" s="49" t="s">
        <v>342</v>
      </c>
      <c r="F652" s="49">
        <v>24790</v>
      </c>
      <c r="G652" s="50">
        <v>1</v>
      </c>
      <c r="H652" s="90">
        <f t="shared" si="65"/>
        <v>0.56910009182736454</v>
      </c>
      <c r="I652" s="90">
        <f t="shared" si="66"/>
        <v>0.56910009182736454</v>
      </c>
      <c r="J652" s="91">
        <f t="shared" si="67"/>
        <v>514.5</v>
      </c>
      <c r="K652" s="91">
        <f t="shared" si="68"/>
        <v>487.09276859504132</v>
      </c>
      <c r="L652" s="86">
        <f t="shared" si="69"/>
        <v>1001.5927685950413</v>
      </c>
      <c r="N652" s="110"/>
      <c r="O652" s="110"/>
      <c r="P652" s="110"/>
    </row>
    <row r="653" spans="4:16" x14ac:dyDescent="0.25">
      <c r="D653" s="49" t="s">
        <v>221</v>
      </c>
      <c r="E653" s="49" t="s">
        <v>343</v>
      </c>
      <c r="F653" s="49">
        <v>22550</v>
      </c>
      <c r="G653" s="50">
        <v>1</v>
      </c>
      <c r="H653" s="90">
        <f t="shared" si="65"/>
        <v>0.51767676767676762</v>
      </c>
      <c r="I653" s="90">
        <f t="shared" si="66"/>
        <v>0.51767676767676762</v>
      </c>
      <c r="J653" s="91">
        <f t="shared" si="67"/>
        <v>514.5</v>
      </c>
      <c r="K653" s="91">
        <f t="shared" si="68"/>
        <v>443.07954545454538</v>
      </c>
      <c r="L653" s="86">
        <f t="shared" si="69"/>
        <v>957.57954545454538</v>
      </c>
      <c r="N653" s="110"/>
      <c r="O653" s="110"/>
      <c r="P653" s="110"/>
    </row>
    <row r="654" spans="4:16" x14ac:dyDescent="0.25">
      <c r="D654" s="49" t="s">
        <v>218</v>
      </c>
      <c r="E654" s="49" t="s">
        <v>343</v>
      </c>
      <c r="F654" s="49">
        <v>22550</v>
      </c>
      <c r="G654" s="50">
        <v>1</v>
      </c>
      <c r="H654" s="90">
        <f t="shared" si="65"/>
        <v>0.51767676767676762</v>
      </c>
      <c r="I654" s="90">
        <f t="shared" si="66"/>
        <v>0.51767676767676762</v>
      </c>
      <c r="J654" s="91">
        <f t="shared" si="67"/>
        <v>514.5</v>
      </c>
      <c r="K654" s="91">
        <f t="shared" si="68"/>
        <v>443.07954545454538</v>
      </c>
      <c r="L654" s="86">
        <f t="shared" si="69"/>
        <v>957.57954545454538</v>
      </c>
      <c r="N654" s="110"/>
      <c r="O654" s="110"/>
      <c r="P654" s="110"/>
    </row>
    <row r="655" spans="4:16" x14ac:dyDescent="0.25">
      <c r="D655" s="49" t="s">
        <v>224</v>
      </c>
      <c r="E655" s="49" t="s">
        <v>343</v>
      </c>
      <c r="F655" s="49">
        <v>22550</v>
      </c>
      <c r="G655" s="50">
        <v>1</v>
      </c>
      <c r="H655" s="90">
        <f t="shared" si="65"/>
        <v>0.51767676767676762</v>
      </c>
      <c r="I655" s="90">
        <f t="shared" si="66"/>
        <v>0.51767676767676762</v>
      </c>
      <c r="J655" s="91">
        <f t="shared" si="67"/>
        <v>514.5</v>
      </c>
      <c r="K655" s="91">
        <f t="shared" si="68"/>
        <v>443.07954545454538</v>
      </c>
      <c r="L655" s="86">
        <f t="shared" si="69"/>
        <v>957.57954545454538</v>
      </c>
      <c r="N655" s="110"/>
      <c r="O655" s="110"/>
      <c r="P655" s="110"/>
    </row>
    <row r="656" spans="4:16" x14ac:dyDescent="0.25">
      <c r="D656" s="49" t="s">
        <v>152</v>
      </c>
      <c r="E656" s="49" t="s">
        <v>343</v>
      </c>
      <c r="F656" s="49">
        <v>22550</v>
      </c>
      <c r="G656" s="50">
        <v>1</v>
      </c>
      <c r="H656" s="90">
        <f t="shared" si="65"/>
        <v>0.51767676767676762</v>
      </c>
      <c r="I656" s="90">
        <f t="shared" si="66"/>
        <v>0.51767676767676762</v>
      </c>
      <c r="J656" s="91">
        <f t="shared" si="67"/>
        <v>514.5</v>
      </c>
      <c r="K656" s="91">
        <f t="shared" si="68"/>
        <v>443.07954545454538</v>
      </c>
      <c r="L656" s="86">
        <f t="shared" si="69"/>
        <v>957.57954545454538</v>
      </c>
      <c r="N656" s="110"/>
      <c r="O656" s="110"/>
      <c r="P656" s="110"/>
    </row>
    <row r="657" spans="4:16" x14ac:dyDescent="0.25">
      <c r="D657" s="49" t="s">
        <v>153</v>
      </c>
      <c r="E657" s="49" t="s">
        <v>343</v>
      </c>
      <c r="F657" s="49">
        <v>22550</v>
      </c>
      <c r="G657" s="50">
        <v>1</v>
      </c>
      <c r="H657" s="90">
        <f t="shared" si="65"/>
        <v>0.51767676767676762</v>
      </c>
      <c r="I657" s="90">
        <f t="shared" si="66"/>
        <v>0.51767676767676762</v>
      </c>
      <c r="J657" s="91">
        <f t="shared" si="67"/>
        <v>514.5</v>
      </c>
      <c r="K657" s="91">
        <f t="shared" si="68"/>
        <v>443.07954545454538</v>
      </c>
      <c r="L657" s="86">
        <f t="shared" si="69"/>
        <v>957.57954545454538</v>
      </c>
      <c r="N657" s="110"/>
      <c r="O657" s="110"/>
      <c r="P657" s="110"/>
    </row>
    <row r="658" spans="4:16" x14ac:dyDescent="0.25">
      <c r="D658" s="49" t="s">
        <v>154</v>
      </c>
      <c r="E658" s="49" t="s">
        <v>343</v>
      </c>
      <c r="F658" s="49">
        <v>22550</v>
      </c>
      <c r="G658" s="50">
        <v>1</v>
      </c>
      <c r="H658" s="90">
        <f t="shared" si="65"/>
        <v>0.51767676767676762</v>
      </c>
      <c r="I658" s="90">
        <f t="shared" si="66"/>
        <v>0.51767676767676762</v>
      </c>
      <c r="J658" s="91">
        <f t="shared" si="67"/>
        <v>514.5</v>
      </c>
      <c r="K658" s="91">
        <f t="shared" si="68"/>
        <v>443.07954545454538</v>
      </c>
      <c r="L658" s="86">
        <f t="shared" si="69"/>
        <v>957.57954545454538</v>
      </c>
      <c r="N658" s="110"/>
      <c r="O658" s="110"/>
      <c r="P658" s="110"/>
    </row>
    <row r="659" spans="4:16" x14ac:dyDescent="0.25">
      <c r="D659" s="49" t="s">
        <v>155</v>
      </c>
      <c r="E659" s="49" t="s">
        <v>343</v>
      </c>
      <c r="F659" s="49">
        <v>22550</v>
      </c>
      <c r="G659" s="50">
        <v>1</v>
      </c>
      <c r="H659" s="90">
        <f t="shared" si="65"/>
        <v>0.51767676767676762</v>
      </c>
      <c r="I659" s="90">
        <f t="shared" si="66"/>
        <v>0.51767676767676762</v>
      </c>
      <c r="J659" s="91">
        <f t="shared" si="67"/>
        <v>514.5</v>
      </c>
      <c r="K659" s="91">
        <f t="shared" si="68"/>
        <v>443.07954545454538</v>
      </c>
      <c r="L659" s="86">
        <f t="shared" si="69"/>
        <v>957.57954545454538</v>
      </c>
      <c r="N659" s="110"/>
      <c r="O659" s="110"/>
      <c r="P659" s="110"/>
    </row>
    <row r="660" spans="4:16" x14ac:dyDescent="0.25">
      <c r="D660" s="49" t="s">
        <v>156</v>
      </c>
      <c r="E660" s="49" t="s">
        <v>343</v>
      </c>
      <c r="F660" s="49">
        <v>22550</v>
      </c>
      <c r="G660" s="50">
        <v>1</v>
      </c>
      <c r="H660" s="90">
        <f t="shared" si="65"/>
        <v>0.51767676767676762</v>
      </c>
      <c r="I660" s="90">
        <f t="shared" si="66"/>
        <v>0.51767676767676762</v>
      </c>
      <c r="J660" s="91">
        <f t="shared" si="67"/>
        <v>514.5</v>
      </c>
      <c r="K660" s="91">
        <f t="shared" si="68"/>
        <v>443.07954545454538</v>
      </c>
      <c r="L660" s="86">
        <f t="shared" si="69"/>
        <v>957.57954545454538</v>
      </c>
      <c r="N660" s="110"/>
      <c r="O660" s="110"/>
      <c r="P660" s="110"/>
    </row>
    <row r="661" spans="4:16" x14ac:dyDescent="0.25">
      <c r="D661" s="49" t="s">
        <v>221</v>
      </c>
      <c r="E661" s="49" t="s">
        <v>344</v>
      </c>
      <c r="F661" s="49">
        <v>117989</v>
      </c>
      <c r="G661" s="50">
        <v>1</v>
      </c>
      <c r="H661" s="90">
        <f t="shared" si="65"/>
        <v>2.7086547291092744</v>
      </c>
      <c r="I661" s="90">
        <f t="shared" si="66"/>
        <v>2.7086547291092744</v>
      </c>
      <c r="J661" s="91">
        <f t="shared" si="67"/>
        <v>514.5</v>
      </c>
      <c r="K661" s="91">
        <f t="shared" si="68"/>
        <v>2318.3375826446281</v>
      </c>
      <c r="L661" s="86">
        <f t="shared" si="69"/>
        <v>2832.8375826446281</v>
      </c>
      <c r="N661" s="110"/>
      <c r="O661" s="110"/>
      <c r="P661" s="110"/>
    </row>
    <row r="662" spans="4:16" x14ac:dyDescent="0.25">
      <c r="D662" s="49" t="s">
        <v>218</v>
      </c>
      <c r="E662" s="49" t="s">
        <v>344</v>
      </c>
      <c r="F662" s="49">
        <v>26754</v>
      </c>
      <c r="G662" s="50">
        <v>1</v>
      </c>
      <c r="H662" s="90">
        <f t="shared" si="65"/>
        <v>0.61418732782369145</v>
      </c>
      <c r="I662" s="90">
        <f t="shared" si="66"/>
        <v>0.61418732782369145</v>
      </c>
      <c r="J662" s="91">
        <f t="shared" si="67"/>
        <v>514.5</v>
      </c>
      <c r="K662" s="91">
        <f t="shared" si="68"/>
        <v>525.68293388429754</v>
      </c>
      <c r="L662" s="86">
        <f t="shared" si="69"/>
        <v>1040.1829338842977</v>
      </c>
      <c r="N662" s="110"/>
      <c r="O662" s="110"/>
      <c r="P662" s="110"/>
    </row>
    <row r="663" spans="4:16" x14ac:dyDescent="0.25">
      <c r="D663" s="49" t="s">
        <v>224</v>
      </c>
      <c r="E663" s="49" t="s">
        <v>344</v>
      </c>
      <c r="F663" s="49">
        <v>21806</v>
      </c>
      <c r="G663" s="50">
        <v>1</v>
      </c>
      <c r="H663" s="90">
        <f t="shared" si="65"/>
        <v>0.50059687786960516</v>
      </c>
      <c r="I663" s="90">
        <f t="shared" si="66"/>
        <v>0.50059687786960516</v>
      </c>
      <c r="J663" s="91">
        <f t="shared" si="67"/>
        <v>514.5</v>
      </c>
      <c r="K663" s="91">
        <f t="shared" si="68"/>
        <v>428.46086776859505</v>
      </c>
      <c r="L663" s="86">
        <f t="shared" si="69"/>
        <v>942.96086776859511</v>
      </c>
      <c r="N663" s="110"/>
      <c r="O663" s="110"/>
      <c r="P663" s="110"/>
    </row>
    <row r="664" spans="4:16" x14ac:dyDescent="0.25">
      <c r="D664" s="49" t="s">
        <v>152</v>
      </c>
      <c r="E664" s="49" t="s">
        <v>344</v>
      </c>
      <c r="F664" s="49">
        <v>25903</v>
      </c>
      <c r="G664" s="50">
        <v>1</v>
      </c>
      <c r="H664" s="90">
        <f t="shared" si="65"/>
        <v>0.59465105601469237</v>
      </c>
      <c r="I664" s="90">
        <f t="shared" si="66"/>
        <v>0.59465105601469237</v>
      </c>
      <c r="J664" s="91">
        <f t="shared" si="67"/>
        <v>514.5</v>
      </c>
      <c r="K664" s="91">
        <f t="shared" si="68"/>
        <v>508.96183884297517</v>
      </c>
      <c r="L664" s="86">
        <f t="shared" si="69"/>
        <v>1023.4618388429751</v>
      </c>
      <c r="N664" s="110"/>
      <c r="O664" s="110"/>
      <c r="P664" s="110"/>
    </row>
    <row r="665" spans="4:16" x14ac:dyDescent="0.25">
      <c r="D665" s="49" t="s">
        <v>153</v>
      </c>
      <c r="E665" s="49" t="s">
        <v>344</v>
      </c>
      <c r="F665" s="49">
        <v>28819</v>
      </c>
      <c r="G665" s="50">
        <v>1</v>
      </c>
      <c r="H665" s="90">
        <f t="shared" si="65"/>
        <v>0.66159320477502293</v>
      </c>
      <c r="I665" s="90">
        <f t="shared" si="66"/>
        <v>0.66159320477502293</v>
      </c>
      <c r="J665" s="91">
        <f t="shared" si="67"/>
        <v>514.5</v>
      </c>
      <c r="K665" s="91">
        <f t="shared" si="68"/>
        <v>566.25762396694211</v>
      </c>
      <c r="L665" s="86">
        <f t="shared" si="69"/>
        <v>1080.757623966942</v>
      </c>
      <c r="N665" s="110"/>
      <c r="O665" s="110"/>
      <c r="P665" s="110"/>
    </row>
    <row r="666" spans="4:16" x14ac:dyDescent="0.25">
      <c r="D666" s="49" t="s">
        <v>154</v>
      </c>
      <c r="E666" s="49" t="s">
        <v>344</v>
      </c>
      <c r="F666" s="49">
        <v>22338</v>
      </c>
      <c r="G666" s="50">
        <v>1</v>
      </c>
      <c r="H666" s="90">
        <f t="shared" si="65"/>
        <v>0.51280991735537185</v>
      </c>
      <c r="I666" s="90">
        <f t="shared" si="66"/>
        <v>0.51280991735537185</v>
      </c>
      <c r="J666" s="91">
        <f t="shared" si="67"/>
        <v>514.5</v>
      </c>
      <c r="K666" s="91">
        <f t="shared" si="68"/>
        <v>438.91400826446278</v>
      </c>
      <c r="L666" s="86">
        <f t="shared" si="69"/>
        <v>953.41400826446284</v>
      </c>
      <c r="N666" s="110"/>
      <c r="O666" s="110"/>
      <c r="P666" s="110"/>
    </row>
    <row r="667" spans="4:16" x14ac:dyDescent="0.25">
      <c r="D667" s="49" t="s">
        <v>155</v>
      </c>
      <c r="E667" s="49" t="s">
        <v>344</v>
      </c>
      <c r="F667" s="49">
        <v>24174</v>
      </c>
      <c r="G667" s="50">
        <v>1</v>
      </c>
      <c r="H667" s="90">
        <f t="shared" si="65"/>
        <v>0.55495867768595042</v>
      </c>
      <c r="I667" s="90">
        <f t="shared" si="66"/>
        <v>0.55495867768595042</v>
      </c>
      <c r="J667" s="91">
        <f t="shared" si="67"/>
        <v>514.5</v>
      </c>
      <c r="K667" s="91">
        <f t="shared" si="68"/>
        <v>474.98913223140494</v>
      </c>
      <c r="L667" s="86">
        <f t="shared" si="69"/>
        <v>989.48913223140494</v>
      </c>
      <c r="N667" s="110"/>
      <c r="O667" s="110"/>
      <c r="P667" s="110"/>
    </row>
    <row r="668" spans="4:16" x14ac:dyDescent="0.25">
      <c r="D668" s="49" t="s">
        <v>156</v>
      </c>
      <c r="E668" s="49" t="s">
        <v>344</v>
      </c>
      <c r="F668" s="49">
        <v>26004</v>
      </c>
      <c r="G668" s="50">
        <v>1</v>
      </c>
      <c r="H668" s="90">
        <f t="shared" si="65"/>
        <v>0.59696969696969693</v>
      </c>
      <c r="I668" s="90">
        <f t="shared" si="66"/>
        <v>0.59696969696969693</v>
      </c>
      <c r="J668" s="91">
        <f t="shared" si="67"/>
        <v>514.5</v>
      </c>
      <c r="K668" s="91">
        <f t="shared" si="68"/>
        <v>510.94636363636357</v>
      </c>
      <c r="L668" s="86">
        <f t="shared" si="69"/>
        <v>1025.4463636363635</v>
      </c>
      <c r="N668" s="110"/>
      <c r="O668" s="110"/>
      <c r="P668" s="110"/>
    </row>
    <row r="669" spans="4:16" x14ac:dyDescent="0.25">
      <c r="D669" s="49" t="s">
        <v>157</v>
      </c>
      <c r="E669" s="49" t="s">
        <v>344</v>
      </c>
      <c r="F669" s="49">
        <v>26526</v>
      </c>
      <c r="G669" s="50">
        <v>1</v>
      </c>
      <c r="H669" s="90">
        <f t="shared" si="65"/>
        <v>0.60895316804407718</v>
      </c>
      <c r="I669" s="90">
        <f t="shared" si="66"/>
        <v>0.60895316804407718</v>
      </c>
      <c r="J669" s="91">
        <f t="shared" si="67"/>
        <v>514.5</v>
      </c>
      <c r="K669" s="91">
        <f t="shared" si="68"/>
        <v>521.20301652892567</v>
      </c>
      <c r="L669" s="86">
        <f t="shared" si="69"/>
        <v>1035.7030165289257</v>
      </c>
      <c r="N669" s="110"/>
      <c r="O669" s="110"/>
      <c r="P669" s="110"/>
    </row>
    <row r="670" spans="4:16" x14ac:dyDescent="0.25">
      <c r="D670" s="49" t="s">
        <v>158</v>
      </c>
      <c r="E670" s="49" t="s">
        <v>344</v>
      </c>
      <c r="F670" s="49">
        <v>24665</v>
      </c>
      <c r="G670" s="50">
        <v>1</v>
      </c>
      <c r="H670" s="90">
        <f t="shared" si="65"/>
        <v>0.56623048668503217</v>
      </c>
      <c r="I670" s="90">
        <f t="shared" si="66"/>
        <v>0.56623048668503217</v>
      </c>
      <c r="J670" s="91">
        <f t="shared" si="67"/>
        <v>514.5</v>
      </c>
      <c r="K670" s="91">
        <f t="shared" si="68"/>
        <v>484.63667355371905</v>
      </c>
      <c r="L670" s="86">
        <f t="shared" si="69"/>
        <v>999.13667355371899</v>
      </c>
      <c r="N670" s="110"/>
      <c r="O670" s="110"/>
      <c r="P670" s="110"/>
    </row>
    <row r="671" spans="4:16" x14ac:dyDescent="0.25">
      <c r="D671" s="49" t="s">
        <v>159</v>
      </c>
      <c r="E671" s="49" t="s">
        <v>344</v>
      </c>
      <c r="F671" s="49">
        <v>21860</v>
      </c>
      <c r="G671" s="50">
        <v>1</v>
      </c>
      <c r="H671" s="90">
        <f t="shared" si="65"/>
        <v>0.50183654729109273</v>
      </c>
      <c r="I671" s="90">
        <f t="shared" si="66"/>
        <v>0.50183654729109273</v>
      </c>
      <c r="J671" s="91">
        <f t="shared" si="67"/>
        <v>514.5</v>
      </c>
      <c r="K671" s="91">
        <f t="shared" si="68"/>
        <v>429.52190082644626</v>
      </c>
      <c r="L671" s="86">
        <f t="shared" si="69"/>
        <v>944.0219008264462</v>
      </c>
      <c r="N671" s="110"/>
      <c r="O671" s="110"/>
      <c r="P671" s="110"/>
    </row>
    <row r="672" spans="4:16" x14ac:dyDescent="0.25">
      <c r="D672" s="49" t="s">
        <v>160</v>
      </c>
      <c r="E672" s="49" t="s">
        <v>344</v>
      </c>
      <c r="F672" s="49">
        <v>23362</v>
      </c>
      <c r="G672" s="50">
        <v>1</v>
      </c>
      <c r="H672" s="90">
        <f t="shared" si="65"/>
        <v>0.53631772268135902</v>
      </c>
      <c r="I672" s="90">
        <f t="shared" si="66"/>
        <v>0.53631772268135902</v>
      </c>
      <c r="J672" s="91">
        <f t="shared" si="67"/>
        <v>514.5</v>
      </c>
      <c r="K672" s="91">
        <f t="shared" si="68"/>
        <v>459.03433884297516</v>
      </c>
      <c r="L672" s="86">
        <f t="shared" si="69"/>
        <v>973.5343388429751</v>
      </c>
      <c r="N672" s="110"/>
      <c r="O672" s="110"/>
      <c r="P672" s="110"/>
    </row>
    <row r="673" spans="2:16" x14ac:dyDescent="0.25">
      <c r="D673" s="49" t="s">
        <v>221</v>
      </c>
      <c r="E673" s="49" t="s">
        <v>345</v>
      </c>
      <c r="F673" s="49">
        <v>22756</v>
      </c>
      <c r="G673" s="50">
        <v>1</v>
      </c>
      <c r="H673" s="90">
        <f t="shared" si="65"/>
        <v>0.52240587695133145</v>
      </c>
      <c r="I673" s="90">
        <f t="shared" si="66"/>
        <v>0.52240587695133145</v>
      </c>
      <c r="J673" s="91">
        <f t="shared" si="67"/>
        <v>514.5</v>
      </c>
      <c r="K673" s="91">
        <f t="shared" si="68"/>
        <v>447.12719008264457</v>
      </c>
      <c r="L673" s="86">
        <f t="shared" si="69"/>
        <v>961.62719008264457</v>
      </c>
      <c r="N673" s="110"/>
      <c r="O673" s="110"/>
      <c r="P673" s="110"/>
    </row>
    <row r="674" spans="2:16" x14ac:dyDescent="0.25">
      <c r="D674" s="49" t="s">
        <v>218</v>
      </c>
      <c r="E674" s="49" t="s">
        <v>345</v>
      </c>
      <c r="F674" s="49">
        <v>21120</v>
      </c>
      <c r="G674" s="50">
        <v>1</v>
      </c>
      <c r="H674" s="90">
        <f t="shared" si="65"/>
        <v>0.48484848484848486</v>
      </c>
      <c r="I674" s="90">
        <f t="shared" si="66"/>
        <v>0.48484848484848486</v>
      </c>
      <c r="J674" s="91">
        <f t="shared" si="67"/>
        <v>514.5</v>
      </c>
      <c r="K674" s="91">
        <f t="shared" si="68"/>
        <v>414.9818181818182</v>
      </c>
      <c r="L674" s="86">
        <f t="shared" si="69"/>
        <v>929.4818181818182</v>
      </c>
      <c r="N674" s="110"/>
      <c r="O674" s="110"/>
      <c r="P674" s="110"/>
    </row>
    <row r="675" spans="2:16" x14ac:dyDescent="0.25">
      <c r="D675" s="49" t="s">
        <v>224</v>
      </c>
      <c r="E675" s="49" t="s">
        <v>345</v>
      </c>
      <c r="F675" s="49">
        <v>22945</v>
      </c>
      <c r="G675" s="50">
        <v>1</v>
      </c>
      <c r="H675" s="90">
        <f t="shared" si="65"/>
        <v>0.52674471992653815</v>
      </c>
      <c r="I675" s="90">
        <f t="shared" si="66"/>
        <v>0.52674471992653815</v>
      </c>
      <c r="J675" s="91">
        <f t="shared" si="67"/>
        <v>514.5</v>
      </c>
      <c r="K675" s="91">
        <f t="shared" si="68"/>
        <v>450.84080578512402</v>
      </c>
      <c r="L675" s="86">
        <f t="shared" si="69"/>
        <v>965.34080578512408</v>
      </c>
      <c r="N675" s="110"/>
      <c r="O675" s="110"/>
      <c r="P675" s="110"/>
    </row>
    <row r="676" spans="2:16" x14ac:dyDescent="0.25">
      <c r="D676" s="49" t="s">
        <v>152</v>
      </c>
      <c r="E676" s="49" t="s">
        <v>345</v>
      </c>
      <c r="F676" s="49">
        <v>24430</v>
      </c>
      <c r="G676" s="50">
        <v>1</v>
      </c>
      <c r="H676" s="90">
        <f t="shared" si="65"/>
        <v>0.56083562901744721</v>
      </c>
      <c r="I676" s="90">
        <f t="shared" si="66"/>
        <v>0.56083562901744721</v>
      </c>
      <c r="J676" s="91">
        <f t="shared" si="67"/>
        <v>514.5</v>
      </c>
      <c r="K676" s="91">
        <f t="shared" si="68"/>
        <v>480.01921487603306</v>
      </c>
      <c r="L676" s="86">
        <f t="shared" si="69"/>
        <v>994.51921487603306</v>
      </c>
      <c r="N676" s="110"/>
      <c r="O676" s="110"/>
      <c r="P676" s="110"/>
    </row>
    <row r="677" spans="2:16" x14ac:dyDescent="0.25">
      <c r="D677" s="49" t="s">
        <v>153</v>
      </c>
      <c r="E677" s="49" t="s">
        <v>345</v>
      </c>
      <c r="F677" s="49">
        <v>46246</v>
      </c>
      <c r="G677" s="50">
        <v>1</v>
      </c>
      <c r="H677" s="90">
        <f t="shared" si="65"/>
        <v>1.0616620752984389</v>
      </c>
      <c r="I677" s="90">
        <f t="shared" ref="I677:I684" si="70">SUM(F677/43560)</f>
        <v>1.0616620752984389</v>
      </c>
      <c r="J677" s="91">
        <f t="shared" ref="J677:J684" si="71">+CBase</f>
        <v>514.5</v>
      </c>
      <c r="K677" s="91">
        <f t="shared" si="68"/>
        <v>908.6765702479338</v>
      </c>
      <c r="L677" s="86">
        <f t="shared" si="69"/>
        <v>1423.1765702479338</v>
      </c>
      <c r="N677" s="110"/>
      <c r="O677" s="110"/>
      <c r="P677" s="110"/>
    </row>
    <row r="678" spans="2:16" x14ac:dyDescent="0.25">
      <c r="D678" s="49" t="s">
        <v>154</v>
      </c>
      <c r="E678" s="49" t="s">
        <v>345</v>
      </c>
      <c r="F678" s="49">
        <v>41320</v>
      </c>
      <c r="G678" s="50">
        <v>1</v>
      </c>
      <c r="H678" s="90">
        <f t="shared" si="65"/>
        <v>0.94857667584940308</v>
      </c>
      <c r="I678" s="90">
        <f t="shared" si="70"/>
        <v>0.94857667584940308</v>
      </c>
      <c r="J678" s="91">
        <f t="shared" si="71"/>
        <v>514.5</v>
      </c>
      <c r="K678" s="91">
        <f t="shared" si="68"/>
        <v>811.88677685950404</v>
      </c>
      <c r="L678" s="86">
        <f t="shared" si="69"/>
        <v>1326.3867768595042</v>
      </c>
      <c r="N678" s="110"/>
      <c r="O678" s="110"/>
      <c r="P678" s="110"/>
    </row>
    <row r="679" spans="2:16" x14ac:dyDescent="0.25">
      <c r="D679" s="49" t="s">
        <v>155</v>
      </c>
      <c r="E679" s="49" t="s">
        <v>345</v>
      </c>
      <c r="F679" s="49">
        <v>27113</v>
      </c>
      <c r="G679" s="50">
        <v>1</v>
      </c>
      <c r="H679" s="90">
        <f t="shared" si="65"/>
        <v>0.62242883379247016</v>
      </c>
      <c r="I679" s="90">
        <f t="shared" si="70"/>
        <v>0.62242883379247016</v>
      </c>
      <c r="J679" s="91">
        <f t="shared" si="71"/>
        <v>514.5</v>
      </c>
      <c r="K679" s="91">
        <f t="shared" si="68"/>
        <v>532.7368388429752</v>
      </c>
      <c r="L679" s="86">
        <f t="shared" si="69"/>
        <v>1047.2368388429752</v>
      </c>
      <c r="N679" s="110"/>
      <c r="O679" s="110"/>
      <c r="P679" s="110"/>
    </row>
    <row r="680" spans="2:16" x14ac:dyDescent="0.25">
      <c r="D680" s="49" t="s">
        <v>156</v>
      </c>
      <c r="E680" s="49" t="s">
        <v>345</v>
      </c>
      <c r="F680" s="49">
        <v>20444</v>
      </c>
      <c r="G680" s="50">
        <v>1</v>
      </c>
      <c r="H680" s="90">
        <f t="shared" si="65"/>
        <v>0.46932966023875117</v>
      </c>
      <c r="I680" s="90">
        <f t="shared" si="70"/>
        <v>0.46932966023875117</v>
      </c>
      <c r="J680" s="91">
        <f t="shared" si="71"/>
        <v>514.5</v>
      </c>
      <c r="K680" s="91">
        <f t="shared" si="68"/>
        <v>401.69925619834709</v>
      </c>
      <c r="L680" s="86">
        <f t="shared" si="69"/>
        <v>916.19925619834703</v>
      </c>
      <c r="N680" s="110"/>
      <c r="O680" s="110"/>
      <c r="P680" s="110"/>
    </row>
    <row r="681" spans="2:16" x14ac:dyDescent="0.25">
      <c r="D681" s="49" t="s">
        <v>157</v>
      </c>
      <c r="E681" s="49" t="s">
        <v>345</v>
      </c>
      <c r="F681" s="49">
        <v>24744</v>
      </c>
      <c r="G681" s="50">
        <v>1</v>
      </c>
      <c r="H681" s="90">
        <f t="shared" si="65"/>
        <v>0.56804407713498628</v>
      </c>
      <c r="I681" s="90">
        <f t="shared" si="70"/>
        <v>0.56804407713498628</v>
      </c>
      <c r="J681" s="91">
        <f t="shared" si="71"/>
        <v>514.5</v>
      </c>
      <c r="K681" s="91">
        <f t="shared" si="68"/>
        <v>486.18892561983472</v>
      </c>
      <c r="L681" s="86">
        <f t="shared" si="69"/>
        <v>1000.6889256198347</v>
      </c>
      <c r="N681" s="110"/>
      <c r="O681" s="110"/>
      <c r="P681" s="110"/>
    </row>
    <row r="682" spans="2:16" x14ac:dyDescent="0.25">
      <c r="D682" s="49" t="s">
        <v>158</v>
      </c>
      <c r="E682" s="49" t="s">
        <v>345</v>
      </c>
      <c r="F682" s="49">
        <v>22801</v>
      </c>
      <c r="G682" s="50">
        <v>1</v>
      </c>
      <c r="H682" s="90">
        <f t="shared" si="65"/>
        <v>0.5234389348025712</v>
      </c>
      <c r="I682" s="90">
        <f t="shared" si="70"/>
        <v>0.5234389348025712</v>
      </c>
      <c r="J682" s="91">
        <f t="shared" si="71"/>
        <v>514.5</v>
      </c>
      <c r="K682" s="91">
        <f t="shared" si="68"/>
        <v>448.01138429752069</v>
      </c>
      <c r="L682" s="86">
        <f t="shared" si="69"/>
        <v>962.51138429752064</v>
      </c>
      <c r="N682" s="110"/>
      <c r="O682" s="110"/>
      <c r="P682" s="110"/>
    </row>
    <row r="683" spans="2:16" x14ac:dyDescent="0.25">
      <c r="D683" s="49" t="s">
        <v>159</v>
      </c>
      <c r="E683" s="49" t="s">
        <v>345</v>
      </c>
      <c r="F683" s="49">
        <v>23266</v>
      </c>
      <c r="G683" s="50">
        <v>1</v>
      </c>
      <c r="H683" s="90">
        <f t="shared" si="65"/>
        <v>0.53411386593204779</v>
      </c>
      <c r="I683" s="90">
        <f t="shared" si="70"/>
        <v>0.53411386593204779</v>
      </c>
      <c r="J683" s="91">
        <f t="shared" si="71"/>
        <v>514.5</v>
      </c>
      <c r="K683" s="91">
        <f t="shared" si="68"/>
        <v>457.14805785123968</v>
      </c>
      <c r="L683" s="86">
        <f t="shared" si="69"/>
        <v>971.64805785123963</v>
      </c>
      <c r="N683" s="110"/>
      <c r="O683" s="110"/>
      <c r="P683" s="110"/>
    </row>
    <row r="684" spans="2:16" x14ac:dyDescent="0.25">
      <c r="D684" s="49" t="s">
        <v>160</v>
      </c>
      <c r="E684" s="49" t="s">
        <v>345</v>
      </c>
      <c r="F684" s="49">
        <v>23517</v>
      </c>
      <c r="G684" s="50">
        <v>1</v>
      </c>
      <c r="H684" s="90">
        <f t="shared" si="65"/>
        <v>0.53987603305785126</v>
      </c>
      <c r="I684" s="90">
        <f t="shared" si="70"/>
        <v>0.53987603305785126</v>
      </c>
      <c r="J684" s="91">
        <f t="shared" si="71"/>
        <v>514.5</v>
      </c>
      <c r="K684" s="91">
        <f t="shared" si="68"/>
        <v>462.07989669421488</v>
      </c>
      <c r="L684" s="86">
        <f t="shared" si="69"/>
        <v>976.57989669421488</v>
      </c>
      <c r="N684" s="110"/>
      <c r="O684" s="110"/>
      <c r="P684" s="110"/>
    </row>
    <row r="685" spans="2:16" x14ac:dyDescent="0.25">
      <c r="D685" s="49" t="s">
        <v>38</v>
      </c>
      <c r="L685" s="86">
        <f>SUBTOTAL(109,Table242[Annual Rev])</f>
        <v>843552.18137486931</v>
      </c>
      <c r="N685" s="110"/>
      <c r="O685" s="110"/>
      <c r="P685" s="110"/>
    </row>
    <row r="686" spans="2:16" x14ac:dyDescent="0.25">
      <c r="H686" s="50"/>
      <c r="I686" s="50"/>
      <c r="J686" s="50"/>
      <c r="K686" s="50"/>
      <c r="L686" s="50"/>
      <c r="M686" s="50"/>
      <c r="N686" s="110"/>
      <c r="O686" s="110"/>
      <c r="P686" s="110"/>
    </row>
    <row r="687" spans="2:16" x14ac:dyDescent="0.25">
      <c r="B687" s="110"/>
      <c r="C687" s="110"/>
      <c r="D687" s="110"/>
      <c r="E687" s="110"/>
      <c r="F687" s="110"/>
      <c r="G687" s="110"/>
      <c r="H687" s="110"/>
      <c r="I687" s="110"/>
      <c r="J687" s="110"/>
      <c r="K687" s="110"/>
      <c r="L687" s="110"/>
      <c r="M687" s="110"/>
      <c r="N687" s="110"/>
      <c r="O687" s="110"/>
      <c r="P687" s="110"/>
    </row>
    <row r="688" spans="2:16" x14ac:dyDescent="0.25">
      <c r="B688" s="110"/>
      <c r="C688" s="110"/>
      <c r="D688" s="110"/>
      <c r="E688" s="110"/>
      <c r="F688" s="110"/>
      <c r="G688" s="110"/>
      <c r="H688" s="110"/>
      <c r="I688" s="110"/>
      <c r="J688" s="110"/>
      <c r="K688" s="110"/>
      <c r="L688" s="110"/>
      <c r="M688" s="110"/>
      <c r="N688" s="110"/>
      <c r="O688" s="110"/>
      <c r="P688" s="110"/>
    </row>
  </sheetData>
  <pageMargins left="0.7" right="0.7" top="0.75" bottom="0.75" header="0.3" footer="0.3"/>
  <pageSetup scale="75" fitToHeight="0" orientation="portrait" r:id="rId1"/>
  <tableParts count="1"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06EEDD-C283-44FF-931F-DCDA2EC87082}">
  <dimension ref="A1:M51"/>
  <sheetViews>
    <sheetView showGridLines="0" workbookViewId="0">
      <selection activeCell="K3" sqref="K3:K4"/>
    </sheetView>
  </sheetViews>
  <sheetFormatPr defaultRowHeight="15" x14ac:dyDescent="0.25"/>
  <cols>
    <col min="6" max="6" width="11.42578125" customWidth="1"/>
    <col min="7" max="7" width="1.85546875" customWidth="1"/>
    <col min="8" max="8" width="8.28515625" customWidth="1"/>
    <col min="9" max="9" width="2.140625" customWidth="1"/>
    <col min="10" max="10" width="11.28515625" customWidth="1"/>
    <col min="11" max="11" width="11.28515625" bestFit="1" customWidth="1"/>
  </cols>
  <sheetData>
    <row r="1" spans="1:13" x14ac:dyDescent="0.25">
      <c r="A1" s="42"/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</row>
    <row r="2" spans="1:13" x14ac:dyDescent="0.25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</row>
    <row r="3" spans="1:13" ht="15.75" x14ac:dyDescent="0.25">
      <c r="A3" s="42"/>
      <c r="B3" s="18" t="s">
        <v>2</v>
      </c>
      <c r="K3" s="170" t="s">
        <v>0</v>
      </c>
      <c r="L3" s="42"/>
      <c r="M3" s="42"/>
    </row>
    <row r="4" spans="1:13" ht="15.75" x14ac:dyDescent="0.25">
      <c r="A4" s="42"/>
      <c r="B4" s="18" t="s">
        <v>3</v>
      </c>
      <c r="K4" s="170" t="s">
        <v>1</v>
      </c>
      <c r="L4" s="42"/>
      <c r="M4" s="42"/>
    </row>
    <row r="5" spans="1:13" x14ac:dyDescent="0.25">
      <c r="A5" s="42"/>
      <c r="B5" s="18" t="s">
        <v>354</v>
      </c>
      <c r="L5" s="42"/>
      <c r="M5" s="42"/>
    </row>
    <row r="6" spans="1:13" x14ac:dyDescent="0.25">
      <c r="A6" s="42"/>
      <c r="L6" s="42"/>
      <c r="M6" s="42"/>
    </row>
    <row r="7" spans="1:13" x14ac:dyDescent="0.25">
      <c r="A7" s="42"/>
      <c r="B7" s="101" t="s">
        <v>20</v>
      </c>
      <c r="L7" s="42"/>
      <c r="M7" s="42"/>
    </row>
    <row r="8" spans="1:13" ht="30" x14ac:dyDescent="0.25">
      <c r="A8" s="42"/>
      <c r="B8" s="106">
        <v>1</v>
      </c>
      <c r="F8" s="47" t="s">
        <v>355</v>
      </c>
      <c r="H8" s="46" t="s">
        <v>356</v>
      </c>
      <c r="J8" s="47" t="s">
        <v>357</v>
      </c>
      <c r="L8" s="42"/>
      <c r="M8" s="42"/>
    </row>
    <row r="9" spans="1:13" x14ac:dyDescent="0.25">
      <c r="A9" s="42"/>
      <c r="B9" s="105">
        <f>+B8+1</f>
        <v>2</v>
      </c>
      <c r="E9" s="18" t="s">
        <v>21</v>
      </c>
      <c r="F9" s="45"/>
      <c r="G9" s="45"/>
      <c r="H9" s="45"/>
      <c r="I9" s="45"/>
      <c r="J9" s="45">
        <v>2023</v>
      </c>
      <c r="L9" s="42"/>
      <c r="M9" s="42"/>
    </row>
    <row r="10" spans="1:13" x14ac:dyDescent="0.25">
      <c r="A10" s="42"/>
      <c r="B10" s="105">
        <f t="shared" ref="B10:B34" si="0">+B9+1</f>
        <v>3</v>
      </c>
      <c r="D10" s="23" t="s">
        <v>358</v>
      </c>
      <c r="E10" t="s">
        <v>359</v>
      </c>
      <c r="F10" s="37">
        <f>+'S5.1 CRevenue(0.75in)'!N8</f>
        <v>480758.20000000007</v>
      </c>
      <c r="J10" s="37">
        <f>+'S6.1a PRevenue(0.75in)'!N9</f>
        <v>566798.30000000028</v>
      </c>
      <c r="L10" s="42"/>
      <c r="M10" s="42"/>
    </row>
    <row r="11" spans="1:13" x14ac:dyDescent="0.25">
      <c r="A11" s="42"/>
      <c r="B11" s="105">
        <f t="shared" si="0"/>
        <v>4</v>
      </c>
      <c r="D11" s="23" t="s">
        <v>360</v>
      </c>
      <c r="E11" t="s">
        <v>359</v>
      </c>
      <c r="F11" s="38">
        <f>+'S5.2 CRevenue (1 in)'!N9</f>
        <v>3421.72</v>
      </c>
      <c r="J11" s="38">
        <f>+'S6.2a PRevenue (1 in)'!N9</f>
        <v>4039.8999999999996</v>
      </c>
      <c r="L11" s="42"/>
      <c r="M11" s="42"/>
    </row>
    <row r="12" spans="1:13" x14ac:dyDescent="0.25">
      <c r="A12" s="42"/>
      <c r="B12" s="105">
        <f t="shared" si="0"/>
        <v>5</v>
      </c>
      <c r="E12" t="s">
        <v>38</v>
      </c>
      <c r="F12" s="37">
        <f>+F10+F11</f>
        <v>484179.92000000004</v>
      </c>
      <c r="J12" s="37">
        <f>+J10+J11</f>
        <v>570838.2000000003</v>
      </c>
      <c r="L12" s="42"/>
      <c r="M12" s="42"/>
    </row>
    <row r="13" spans="1:13" x14ac:dyDescent="0.25">
      <c r="A13" s="42"/>
      <c r="B13" s="105">
        <f t="shared" si="0"/>
        <v>6</v>
      </c>
      <c r="L13" s="42"/>
      <c r="M13" s="42"/>
    </row>
    <row r="14" spans="1:13" x14ac:dyDescent="0.25">
      <c r="A14" s="42"/>
      <c r="B14" s="105">
        <f t="shared" si="0"/>
        <v>7</v>
      </c>
      <c r="E14" s="23" t="s">
        <v>361</v>
      </c>
      <c r="F14" s="39">
        <v>485109</v>
      </c>
      <c r="H14" s="97">
        <f>+F15</f>
        <v>-929.07999999995809</v>
      </c>
      <c r="J14" s="13">
        <f>+'Sch 5.0a Rates'!I16+'Sch 5.0a Rates'!N16</f>
        <v>484179.92000000004</v>
      </c>
      <c r="K14" s="13"/>
      <c r="L14" s="42"/>
      <c r="M14" s="42"/>
    </row>
    <row r="15" spans="1:13" ht="15.75" thickBot="1" x14ac:dyDescent="0.3">
      <c r="A15" s="42"/>
      <c r="B15" s="105">
        <f t="shared" si="0"/>
        <v>8</v>
      </c>
      <c r="E15" s="23" t="s">
        <v>32</v>
      </c>
      <c r="F15" s="41">
        <f>+F12-F14</f>
        <v>-929.07999999995809</v>
      </c>
      <c r="J15" s="41">
        <f>+J12-J14</f>
        <v>86658.280000000261</v>
      </c>
      <c r="L15" s="42"/>
      <c r="M15" s="42"/>
    </row>
    <row r="16" spans="1:13" ht="15.75" thickTop="1" x14ac:dyDescent="0.25">
      <c r="A16" s="42"/>
      <c r="B16" s="105">
        <f t="shared" si="0"/>
        <v>9</v>
      </c>
      <c r="L16" s="42"/>
      <c r="M16" s="42"/>
    </row>
    <row r="17" spans="1:13" ht="15.75" thickBot="1" x14ac:dyDescent="0.3">
      <c r="A17" s="42"/>
      <c r="B17" s="105">
        <f t="shared" si="0"/>
        <v>10</v>
      </c>
      <c r="E17" s="23" t="s">
        <v>362</v>
      </c>
      <c r="F17" s="40">
        <f>+F15/F14</f>
        <v>-1.9151984399381544E-3</v>
      </c>
      <c r="J17" s="40">
        <f>+J15/J14</f>
        <v>0.17897950001726684</v>
      </c>
      <c r="L17" s="42"/>
      <c r="M17" s="42"/>
    </row>
    <row r="18" spans="1:13" ht="15.75" thickTop="1" x14ac:dyDescent="0.25">
      <c r="A18" s="42"/>
      <c r="B18" s="105">
        <f t="shared" si="0"/>
        <v>11</v>
      </c>
      <c r="L18" s="42"/>
      <c r="M18" s="42"/>
    </row>
    <row r="19" spans="1:13" x14ac:dyDescent="0.25">
      <c r="A19" s="42"/>
      <c r="B19" s="105">
        <f t="shared" si="0"/>
        <v>12</v>
      </c>
      <c r="E19" s="30" t="s">
        <v>50</v>
      </c>
      <c r="L19" s="42"/>
      <c r="M19" s="42"/>
    </row>
    <row r="20" spans="1:13" x14ac:dyDescent="0.25">
      <c r="A20" s="42"/>
      <c r="B20" s="105">
        <f t="shared" si="0"/>
        <v>13</v>
      </c>
      <c r="D20" s="23" t="s">
        <v>363</v>
      </c>
      <c r="E20" t="s">
        <v>359</v>
      </c>
      <c r="F20" s="39">
        <f>+'S5.3 CRevenue (Irr)'!L9</f>
        <v>468326.76158952678</v>
      </c>
      <c r="J20" s="39">
        <f>+'S6.3 PRevenue (Irr)'!H5</f>
        <v>843552.18137486931</v>
      </c>
      <c r="L20" s="42"/>
      <c r="M20" s="42"/>
    </row>
    <row r="21" spans="1:13" x14ac:dyDescent="0.25">
      <c r="A21" s="42"/>
      <c r="B21" s="105">
        <f t="shared" si="0"/>
        <v>14</v>
      </c>
      <c r="E21" t="s">
        <v>38</v>
      </c>
      <c r="F21" s="37">
        <f>+F20</f>
        <v>468326.76158952678</v>
      </c>
      <c r="J21" s="37">
        <f>+J20</f>
        <v>843552.18137486931</v>
      </c>
      <c r="L21" s="42"/>
      <c r="M21" s="42"/>
    </row>
    <row r="22" spans="1:13" x14ac:dyDescent="0.25">
      <c r="A22" s="42"/>
      <c r="B22" s="105">
        <f t="shared" si="0"/>
        <v>15</v>
      </c>
      <c r="L22" s="42"/>
      <c r="M22" s="42"/>
    </row>
    <row r="23" spans="1:13" x14ac:dyDescent="0.25">
      <c r="A23" s="42"/>
      <c r="B23" s="105">
        <f t="shared" si="0"/>
        <v>16</v>
      </c>
      <c r="E23" s="23" t="s">
        <v>361</v>
      </c>
      <c r="F23" s="39">
        <v>474377</v>
      </c>
      <c r="H23" s="97">
        <f>+F24</f>
        <v>-6050.2384104732191</v>
      </c>
      <c r="J23" s="13">
        <f>+'Sch 5.0a Rates'!I37</f>
        <v>468326.76158952678</v>
      </c>
      <c r="L23" s="42"/>
      <c r="M23" s="42"/>
    </row>
    <row r="24" spans="1:13" ht="15.75" thickBot="1" x14ac:dyDescent="0.3">
      <c r="A24" s="42"/>
      <c r="B24" s="105">
        <f t="shared" si="0"/>
        <v>17</v>
      </c>
      <c r="E24" s="23" t="s">
        <v>364</v>
      </c>
      <c r="F24" s="41">
        <f>+F21-F23</f>
        <v>-6050.2384104732191</v>
      </c>
      <c r="J24" s="41">
        <f>+J21-J23</f>
        <v>375225.41978534253</v>
      </c>
      <c r="L24" s="42"/>
      <c r="M24" s="42"/>
    </row>
    <row r="25" spans="1:13" ht="15.75" thickTop="1" x14ac:dyDescent="0.25">
      <c r="A25" s="42"/>
      <c r="B25" s="105">
        <f t="shared" si="0"/>
        <v>18</v>
      </c>
      <c r="L25" s="42"/>
      <c r="M25" s="42"/>
    </row>
    <row r="26" spans="1:13" ht="15.75" thickBot="1" x14ac:dyDescent="0.3">
      <c r="A26" s="42"/>
      <c r="B26" s="105">
        <f t="shared" si="0"/>
        <v>19</v>
      </c>
      <c r="E26" s="23" t="s">
        <v>362</v>
      </c>
      <c r="F26" s="40">
        <f>+F24/F23</f>
        <v>-1.2754071994369919E-2</v>
      </c>
      <c r="J26" s="40">
        <f>+J24/J23</f>
        <v>0.80120430981096791</v>
      </c>
      <c r="L26" s="42"/>
      <c r="M26" s="42"/>
    </row>
    <row r="27" spans="1:13" ht="15.75" thickTop="1" x14ac:dyDescent="0.25">
      <c r="A27" s="42"/>
      <c r="B27" s="105">
        <f t="shared" si="0"/>
        <v>20</v>
      </c>
      <c r="L27" s="42"/>
      <c r="M27" s="42"/>
    </row>
    <row r="28" spans="1:13" x14ac:dyDescent="0.25">
      <c r="A28" s="42"/>
      <c r="B28" s="105">
        <f t="shared" si="0"/>
        <v>21</v>
      </c>
      <c r="L28" s="42"/>
      <c r="M28" s="42"/>
    </row>
    <row r="29" spans="1:13" x14ac:dyDescent="0.25">
      <c r="A29" s="42"/>
      <c r="B29" s="105">
        <f t="shared" si="0"/>
        <v>22</v>
      </c>
      <c r="L29" s="42"/>
      <c r="M29" s="42"/>
    </row>
    <row r="30" spans="1:13" x14ac:dyDescent="0.25">
      <c r="A30" s="42"/>
      <c r="B30" s="105">
        <f t="shared" si="0"/>
        <v>23</v>
      </c>
      <c r="L30" s="42"/>
      <c r="M30" s="42"/>
    </row>
    <row r="31" spans="1:13" x14ac:dyDescent="0.25">
      <c r="A31" s="42"/>
      <c r="B31" s="105">
        <f t="shared" si="0"/>
        <v>24</v>
      </c>
      <c r="L31" s="42"/>
      <c r="M31" s="42"/>
    </row>
    <row r="32" spans="1:13" x14ac:dyDescent="0.25">
      <c r="A32" s="42"/>
      <c r="B32" s="105">
        <f t="shared" si="0"/>
        <v>25</v>
      </c>
      <c r="L32" s="42"/>
      <c r="M32" s="42"/>
    </row>
    <row r="33" spans="1:13" x14ac:dyDescent="0.25">
      <c r="A33" s="42"/>
      <c r="B33" s="105">
        <f t="shared" si="0"/>
        <v>26</v>
      </c>
      <c r="L33" s="42"/>
      <c r="M33" s="42"/>
    </row>
    <row r="34" spans="1:13" x14ac:dyDescent="0.25">
      <c r="A34" s="42"/>
      <c r="B34" s="105">
        <f t="shared" si="0"/>
        <v>27</v>
      </c>
      <c r="L34" s="42"/>
      <c r="M34" s="42"/>
    </row>
    <row r="35" spans="1:13" x14ac:dyDescent="0.25">
      <c r="A35" s="42"/>
      <c r="L35" s="42"/>
      <c r="M35" s="42"/>
    </row>
    <row r="36" spans="1:13" x14ac:dyDescent="0.25">
      <c r="A36" s="42"/>
      <c r="L36" s="42"/>
      <c r="M36" s="42"/>
    </row>
    <row r="37" spans="1:13" x14ac:dyDescent="0.25">
      <c r="A37" s="42"/>
      <c r="L37" s="42"/>
      <c r="M37" s="42"/>
    </row>
    <row r="38" spans="1:13" x14ac:dyDescent="0.25">
      <c r="A38" s="42"/>
      <c r="L38" s="42"/>
      <c r="M38" s="42"/>
    </row>
    <row r="39" spans="1:13" x14ac:dyDescent="0.25">
      <c r="A39" s="42"/>
      <c r="L39" s="42"/>
      <c r="M39" s="42"/>
    </row>
    <row r="40" spans="1:13" x14ac:dyDescent="0.25">
      <c r="A40" s="42"/>
      <c r="L40" s="42"/>
      <c r="M40" s="42"/>
    </row>
    <row r="41" spans="1:13" x14ac:dyDescent="0.25">
      <c r="A41" s="42"/>
      <c r="L41" s="42"/>
      <c r="M41" s="42"/>
    </row>
    <row r="42" spans="1:13" x14ac:dyDescent="0.25">
      <c r="A42" s="42"/>
      <c r="L42" s="42"/>
      <c r="M42" s="42"/>
    </row>
    <row r="43" spans="1:13" x14ac:dyDescent="0.25">
      <c r="A43" s="42"/>
      <c r="L43" s="42"/>
      <c r="M43" s="42"/>
    </row>
    <row r="44" spans="1:13" x14ac:dyDescent="0.25">
      <c r="A44" s="42"/>
      <c r="L44" s="42"/>
      <c r="M44" s="42"/>
    </row>
    <row r="45" spans="1:13" x14ac:dyDescent="0.25">
      <c r="A45" s="42"/>
      <c r="B45" s="42"/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42"/>
    </row>
    <row r="46" spans="1:13" x14ac:dyDescent="0.25">
      <c r="A46" s="42"/>
      <c r="B46" s="42"/>
      <c r="C46" s="42"/>
      <c r="D46" s="42"/>
      <c r="E46" s="42"/>
      <c r="F46" s="42"/>
      <c r="G46" s="42"/>
      <c r="H46" s="42"/>
      <c r="I46" s="42"/>
      <c r="J46" s="42"/>
      <c r="K46" s="42"/>
      <c r="L46" s="42"/>
      <c r="M46" s="42"/>
    </row>
    <row r="47" spans="1:13" x14ac:dyDescent="0.25">
      <c r="A47" s="42"/>
      <c r="B47" s="42"/>
      <c r="C47" s="42"/>
      <c r="D47" s="42"/>
      <c r="E47" s="42"/>
      <c r="F47" s="42"/>
      <c r="G47" s="42"/>
      <c r="H47" s="42"/>
      <c r="I47" s="42"/>
      <c r="J47" s="42"/>
      <c r="K47" s="42"/>
      <c r="L47" s="42"/>
      <c r="M47" s="42"/>
    </row>
    <row r="48" spans="1:13" x14ac:dyDescent="0.25">
      <c r="A48" s="42"/>
      <c r="B48" s="42"/>
      <c r="C48" s="42"/>
      <c r="D48" s="42"/>
      <c r="E48" s="42"/>
      <c r="F48" s="42"/>
      <c r="G48" s="42"/>
      <c r="H48" s="42"/>
      <c r="I48" s="42"/>
      <c r="J48" s="42"/>
      <c r="K48" s="42"/>
      <c r="L48" s="42"/>
      <c r="M48" s="42"/>
    </row>
    <row r="49" spans="1:13" x14ac:dyDescent="0.25">
      <c r="A49" s="42"/>
      <c r="B49" s="42"/>
      <c r="C49" s="42"/>
      <c r="D49" s="42"/>
      <c r="E49" s="42"/>
      <c r="F49" s="42"/>
      <c r="G49" s="42"/>
      <c r="H49" s="42"/>
      <c r="I49" s="42"/>
      <c r="J49" s="42"/>
      <c r="K49" s="42"/>
      <c r="L49" s="42"/>
      <c r="M49" s="42"/>
    </row>
    <row r="50" spans="1:13" x14ac:dyDescent="0.25">
      <c r="A50" s="42"/>
      <c r="B50" s="42"/>
      <c r="C50" s="42"/>
      <c r="D50" s="42"/>
      <c r="E50" s="42"/>
      <c r="F50" s="42"/>
      <c r="G50" s="42"/>
      <c r="H50" s="42"/>
      <c r="I50" s="42"/>
      <c r="J50" s="42"/>
      <c r="K50" s="42"/>
      <c r="L50" s="42"/>
      <c r="M50" s="42"/>
    </row>
    <row r="51" spans="1:13" x14ac:dyDescent="0.25">
      <c r="A51" s="42"/>
      <c r="B51" s="42"/>
      <c r="C51" s="42"/>
      <c r="D51" s="42"/>
      <c r="E51" s="42"/>
      <c r="F51" s="42"/>
      <c r="G51" s="42"/>
      <c r="H51" s="42"/>
      <c r="I51" s="42"/>
      <c r="J51" s="42"/>
      <c r="K51" s="42"/>
      <c r="L51" s="42"/>
      <c r="M51" s="42"/>
    </row>
  </sheetData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A42958-0C94-4312-8C08-1018CD4E3632}">
  <sheetPr>
    <pageSetUpPr fitToPage="1"/>
  </sheetPr>
  <dimension ref="A1:O119"/>
  <sheetViews>
    <sheetView showGridLines="0" workbookViewId="0">
      <selection activeCell="L3" sqref="L3:L4"/>
    </sheetView>
  </sheetViews>
  <sheetFormatPr defaultRowHeight="15" x14ac:dyDescent="0.25"/>
  <cols>
    <col min="2" max="2" width="10.5703125" customWidth="1"/>
  </cols>
  <sheetData>
    <row r="1" spans="1:15" x14ac:dyDescent="0.25">
      <c r="A1" s="42"/>
      <c r="B1" s="42"/>
      <c r="C1" s="42"/>
      <c r="D1" s="42"/>
    </row>
    <row r="2" spans="1:15" x14ac:dyDescent="0.25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</row>
    <row r="3" spans="1:15" ht="15.75" x14ac:dyDescent="0.25">
      <c r="A3" s="42"/>
      <c r="C3" s="18" t="s">
        <v>2</v>
      </c>
      <c r="L3" s="170" t="s">
        <v>0</v>
      </c>
      <c r="N3" s="42"/>
      <c r="O3" s="42"/>
    </row>
    <row r="4" spans="1:15" ht="15.75" x14ac:dyDescent="0.25">
      <c r="A4" s="42"/>
      <c r="C4" s="18" t="s">
        <v>3</v>
      </c>
      <c r="L4" s="170" t="s">
        <v>1</v>
      </c>
      <c r="N4" s="42"/>
      <c r="O4" s="42"/>
    </row>
    <row r="5" spans="1:15" x14ac:dyDescent="0.25">
      <c r="A5" s="42"/>
      <c r="C5" s="18" t="s">
        <v>365</v>
      </c>
      <c r="N5" s="42"/>
      <c r="O5" s="42"/>
    </row>
    <row r="6" spans="1:15" x14ac:dyDescent="0.25">
      <c r="A6" s="42"/>
      <c r="N6" s="42"/>
      <c r="O6" s="42"/>
    </row>
    <row r="7" spans="1:15" x14ac:dyDescent="0.25">
      <c r="A7" s="42"/>
      <c r="B7" s="18" t="s">
        <v>366</v>
      </c>
      <c r="C7" s="38"/>
      <c r="D7" s="38"/>
      <c r="E7" s="38"/>
      <c r="F7" s="102" t="s">
        <v>367</v>
      </c>
      <c r="H7" s="18" t="s">
        <v>368</v>
      </c>
      <c r="I7" s="38"/>
      <c r="J7" s="38"/>
      <c r="K7" s="38"/>
      <c r="L7" s="102" t="s">
        <v>367</v>
      </c>
      <c r="N7" s="42"/>
      <c r="O7" s="42"/>
    </row>
    <row r="8" spans="1:15" x14ac:dyDescent="0.25">
      <c r="A8" s="42"/>
      <c r="B8" s="16" t="s">
        <v>369</v>
      </c>
      <c r="C8" s="28" t="s">
        <v>370</v>
      </c>
      <c r="D8" s="28" t="s">
        <v>371</v>
      </c>
      <c r="E8" s="29" t="s">
        <v>58</v>
      </c>
      <c r="F8" s="103" t="s">
        <v>58</v>
      </c>
      <c r="H8" s="16" t="s">
        <v>369</v>
      </c>
      <c r="I8" s="28" t="s">
        <v>370</v>
      </c>
      <c r="J8" s="28" t="s">
        <v>371</v>
      </c>
      <c r="K8" s="29" t="s">
        <v>58</v>
      </c>
      <c r="L8" s="103" t="s">
        <v>58</v>
      </c>
      <c r="N8" s="42"/>
      <c r="O8" s="42"/>
    </row>
    <row r="9" spans="1:15" x14ac:dyDescent="0.25">
      <c r="A9" s="42"/>
      <c r="B9">
        <v>0</v>
      </c>
      <c r="C9" s="13">
        <f>(1*'S5.1 CRevenue(0.75in)'!$K$7)+(1*($B9)/100*'S5.1 CRevenue(0.75in)'!$K$8)</f>
        <v>44</v>
      </c>
      <c r="D9" s="13">
        <f>(1*'S6.1a PRevenue(0.75in)'!$K$8)+(1*($B9)/100*'S6.1a PRevenue(0.75in)'!$K$9)</f>
        <v>51.5</v>
      </c>
      <c r="E9" s="14">
        <f>+D9-C9</f>
        <v>7.5</v>
      </c>
      <c r="F9" s="104">
        <f>+E9/C9</f>
        <v>0.17045454545454544</v>
      </c>
      <c r="H9">
        <v>0</v>
      </c>
      <c r="I9" s="13">
        <f>(1*'S5.2 CRevenue (1 in)'!$K$8)+(1*($B9)/100*'S5.2 CRevenue (1 in)'!$K$9)</f>
        <v>72.599999999999994</v>
      </c>
      <c r="J9" s="13">
        <f>(1*'S6.2a PRevenue (1 in)'!$K$8)+(1*($B9)/100*'S6.2a PRevenue (1 in)'!$K$9)</f>
        <v>85</v>
      </c>
      <c r="K9" s="14">
        <f>+J9-I9</f>
        <v>12.400000000000006</v>
      </c>
      <c r="L9" s="104">
        <f>+K9/I9</f>
        <v>0.17079889807162543</v>
      </c>
      <c r="N9" s="42"/>
      <c r="O9" s="42"/>
    </row>
    <row r="10" spans="1:15" x14ac:dyDescent="0.25">
      <c r="A10" s="42"/>
      <c r="B10">
        <v>100</v>
      </c>
      <c r="C10" s="13">
        <f>(1*'S5.1 CRevenue(0.75in)'!$K$7)+(1*($B10)/100*'S5.1 CRevenue(0.75in)'!$K$8)</f>
        <v>46.68</v>
      </c>
      <c r="D10" s="13">
        <f>(1*'S6.1a PRevenue(0.75in)'!$K$8)+(1*($B10)/100*'S6.1a PRevenue(0.75in)'!$K$9)</f>
        <v>54.5</v>
      </c>
      <c r="E10" s="14">
        <f t="shared" ref="E10:E73" si="0">+D10-C10</f>
        <v>7.82</v>
      </c>
      <c r="F10" s="104">
        <f t="shared" ref="F10:F73" si="1">+E10/C10</f>
        <v>0.16752356469580121</v>
      </c>
      <c r="H10">
        <v>100</v>
      </c>
      <c r="I10" s="13">
        <f>(1*'S5.2 CRevenue (1 in)'!$K$8)+(1*($B10)/100*'S5.2 CRevenue (1 in)'!$K$9)</f>
        <v>75.28</v>
      </c>
      <c r="J10" s="13">
        <f>(1*'S6.2a PRevenue (1 in)'!$K$8)+(1*($B10)/100*'S6.2a PRevenue (1 in)'!$K$9)</f>
        <v>88</v>
      </c>
      <c r="K10" s="14">
        <f t="shared" ref="K10:K73" si="2">+J10-I10</f>
        <v>12.719999999999999</v>
      </c>
      <c r="L10" s="104">
        <f t="shared" ref="L10:L73" si="3">+K10/I10</f>
        <v>0.16896918172157277</v>
      </c>
      <c r="N10" s="42"/>
      <c r="O10" s="42"/>
    </row>
    <row r="11" spans="1:15" x14ac:dyDescent="0.25">
      <c r="A11" s="42"/>
      <c r="B11">
        <f>+B10+100</f>
        <v>200</v>
      </c>
      <c r="C11" s="13">
        <f>(1*'S5.1 CRevenue(0.75in)'!$K$7)+(1*($B11)/100*'S5.1 CRevenue(0.75in)'!$K$8)</f>
        <v>49.36</v>
      </c>
      <c r="D11" s="13">
        <f>(1*'S6.1a PRevenue(0.75in)'!$K$8)+(1*($B11)/100*'S6.1a PRevenue(0.75in)'!$K$9)</f>
        <v>57.5</v>
      </c>
      <c r="E11" s="14">
        <f t="shared" si="0"/>
        <v>8.14</v>
      </c>
      <c r="F11" s="104">
        <f t="shared" si="1"/>
        <v>0.16491085899513777</v>
      </c>
      <c r="H11">
        <f>+H10+100</f>
        <v>200</v>
      </c>
      <c r="I11" s="13">
        <f>(1*'S5.2 CRevenue (1 in)'!$K$8)+(1*($B11)/100*'S5.2 CRevenue (1 in)'!$K$9)</f>
        <v>77.959999999999994</v>
      </c>
      <c r="J11" s="13">
        <f>(1*'S6.2a PRevenue (1 in)'!$K$8)+(1*($B11)/100*'S6.2a PRevenue (1 in)'!$K$9)</f>
        <v>91</v>
      </c>
      <c r="K11" s="14">
        <f t="shared" si="2"/>
        <v>13.040000000000006</v>
      </c>
      <c r="L11" s="104">
        <f t="shared" si="3"/>
        <v>0.16726526423807089</v>
      </c>
      <c r="N11" s="42"/>
      <c r="O11" s="42"/>
    </row>
    <row r="12" spans="1:15" x14ac:dyDescent="0.25">
      <c r="A12" s="42"/>
      <c r="B12">
        <f t="shared" ref="B12:B75" si="4">+B11+100</f>
        <v>300</v>
      </c>
      <c r="C12" s="13">
        <f>(1*'S5.1 CRevenue(0.75in)'!$K$7)+(1*($B12)/100*'S5.1 CRevenue(0.75in)'!$K$8)</f>
        <v>52.04</v>
      </c>
      <c r="D12" s="13">
        <f>(1*'S6.1a PRevenue(0.75in)'!$K$8)+(1*($B12)/100*'S6.1a PRevenue(0.75in)'!$K$9)</f>
        <v>60.5</v>
      </c>
      <c r="E12" s="14">
        <f t="shared" si="0"/>
        <v>8.4600000000000009</v>
      </c>
      <c r="F12" s="104">
        <f t="shared" si="1"/>
        <v>0.1625672559569562</v>
      </c>
      <c r="H12">
        <f t="shared" ref="H12:H75" si="5">+H11+100</f>
        <v>300</v>
      </c>
      <c r="I12" s="13">
        <f>(1*'S5.2 CRevenue (1 in)'!$K$8)+(1*($B12)/100*'S5.2 CRevenue (1 in)'!$K$9)</f>
        <v>80.64</v>
      </c>
      <c r="J12" s="13">
        <f>(1*'S6.2a PRevenue (1 in)'!$K$8)+(1*($B12)/100*'S6.2a PRevenue (1 in)'!$K$9)</f>
        <v>94</v>
      </c>
      <c r="K12" s="14">
        <f t="shared" si="2"/>
        <v>13.36</v>
      </c>
      <c r="L12" s="104">
        <f t="shared" si="3"/>
        <v>0.16567460317460317</v>
      </c>
      <c r="N12" s="42"/>
      <c r="O12" s="42"/>
    </row>
    <row r="13" spans="1:15" x14ac:dyDescent="0.25">
      <c r="A13" s="42"/>
      <c r="B13">
        <f t="shared" si="4"/>
        <v>400</v>
      </c>
      <c r="C13" s="13">
        <f>(1*'S5.1 CRevenue(0.75in)'!$K$7)+(1*($B13)/100*'S5.1 CRevenue(0.75in)'!$K$8)</f>
        <v>54.72</v>
      </c>
      <c r="D13" s="13">
        <f>(1*'S6.1a PRevenue(0.75in)'!$K$8)+(1*($B13)/100*'S6.1a PRevenue(0.75in)'!$K$9)</f>
        <v>63.5</v>
      </c>
      <c r="E13" s="14">
        <f t="shared" si="0"/>
        <v>8.7800000000000011</v>
      </c>
      <c r="F13" s="104">
        <f t="shared" si="1"/>
        <v>0.16045321637426904</v>
      </c>
      <c r="H13">
        <f t="shared" si="5"/>
        <v>400</v>
      </c>
      <c r="I13" s="13">
        <f>(1*'S5.2 CRevenue (1 in)'!$K$8)+(1*($B13)/100*'S5.2 CRevenue (1 in)'!$K$9)</f>
        <v>83.32</v>
      </c>
      <c r="J13" s="13">
        <f>(1*'S6.2a PRevenue (1 in)'!$K$8)+(1*($B13)/100*'S6.2a PRevenue (1 in)'!$K$9)</f>
        <v>97</v>
      </c>
      <c r="K13" s="14">
        <f t="shared" si="2"/>
        <v>13.680000000000007</v>
      </c>
      <c r="L13" s="104">
        <f t="shared" si="3"/>
        <v>0.16418626980316861</v>
      </c>
      <c r="N13" s="42"/>
      <c r="O13" s="42"/>
    </row>
    <row r="14" spans="1:15" x14ac:dyDescent="0.25">
      <c r="A14" s="42"/>
      <c r="B14">
        <f t="shared" si="4"/>
        <v>500</v>
      </c>
      <c r="C14" s="13">
        <f>(1*'S5.1 CRevenue(0.75in)'!$K$7)+(1*($B14)/100*'S5.1 CRevenue(0.75in)'!$K$8)</f>
        <v>57.4</v>
      </c>
      <c r="D14" s="13">
        <f>(1*'S6.1a PRevenue(0.75in)'!$K$8)+(1*($B14)/100*'S6.1a PRevenue(0.75in)'!$K$9)</f>
        <v>66.5</v>
      </c>
      <c r="E14" s="14">
        <f t="shared" si="0"/>
        <v>9.1000000000000014</v>
      </c>
      <c r="F14" s="104">
        <f t="shared" si="1"/>
        <v>0.15853658536585369</v>
      </c>
      <c r="H14">
        <f t="shared" si="5"/>
        <v>500</v>
      </c>
      <c r="I14" s="13">
        <f>(1*'S5.2 CRevenue (1 in)'!$K$8)+(1*($B14)/100*'S5.2 CRevenue (1 in)'!$K$9)</f>
        <v>86</v>
      </c>
      <c r="J14" s="13">
        <f>(1*'S6.2a PRevenue (1 in)'!$K$8)+(1*($B14)/100*'S6.2a PRevenue (1 in)'!$K$9)</f>
        <v>100</v>
      </c>
      <c r="K14" s="14">
        <f t="shared" si="2"/>
        <v>14</v>
      </c>
      <c r="L14" s="104">
        <f t="shared" si="3"/>
        <v>0.16279069767441862</v>
      </c>
      <c r="N14" s="42"/>
      <c r="O14" s="42"/>
    </row>
    <row r="15" spans="1:15" x14ac:dyDescent="0.25">
      <c r="A15" s="42"/>
      <c r="B15">
        <f t="shared" si="4"/>
        <v>600</v>
      </c>
      <c r="C15" s="13">
        <f>(1*'S5.1 CRevenue(0.75in)'!$K$7)+(1*($B15+50)/100*'S5.1 CRevenue(0.75in)'!$K$9)-(0.64*5*1)</f>
        <v>62.379999999999995</v>
      </c>
      <c r="D15" s="13">
        <f>(1*'S6.1a PRevenue(0.75in)'!$K$8)+(1*($B15+50)/100*'S6.1a PRevenue(0.75in)'!$K$10)-(0.64*5*1)</f>
        <v>74.3</v>
      </c>
      <c r="E15" s="14">
        <f t="shared" si="0"/>
        <v>11.920000000000002</v>
      </c>
      <c r="F15" s="104">
        <f t="shared" si="1"/>
        <v>0.19108688682269961</v>
      </c>
      <c r="H15">
        <f t="shared" si="5"/>
        <v>600</v>
      </c>
      <c r="I15" s="13">
        <f>(1*'S5.2 CRevenue (1 in)'!$K$8)+(1*($B15)/100*'S5.2 CRevenue (1 in)'!$K$10)-(0.64*5*1)</f>
        <v>89.32</v>
      </c>
      <c r="J15" s="13">
        <f>(1*'S6.2a PRevenue (1 in)'!$K$8)+(1*($B15)/100*'S6.2a PRevenue (1 in)'!$K$10)-(0.64*5*1)</f>
        <v>105.8</v>
      </c>
      <c r="K15" s="14">
        <f t="shared" si="2"/>
        <v>16.480000000000004</v>
      </c>
      <c r="L15" s="104">
        <f t="shared" si="3"/>
        <v>0.18450515002239146</v>
      </c>
      <c r="N15" s="42"/>
      <c r="O15" s="42"/>
    </row>
    <row r="16" spans="1:15" x14ac:dyDescent="0.25">
      <c r="A16" s="42"/>
      <c r="B16">
        <f t="shared" si="4"/>
        <v>700</v>
      </c>
      <c r="C16" s="13">
        <f>(1*'S5.1 CRevenue(0.75in)'!$K$7)+(1*($B16+50)/100*'S5.1 CRevenue(0.75in)'!$K$9)-(0.64*5*1)</f>
        <v>65.7</v>
      </c>
      <c r="D16" s="13">
        <f>(1*'S6.1a PRevenue(0.75in)'!$K$8)+(1*($B16+50)/100*'S6.1a PRevenue(0.75in)'!$K$10)-(0.64*5*1)</f>
        <v>78.3</v>
      </c>
      <c r="E16" s="14">
        <f t="shared" si="0"/>
        <v>12.599999999999994</v>
      </c>
      <c r="F16" s="104">
        <f t="shared" si="1"/>
        <v>0.19178082191780813</v>
      </c>
      <c r="H16">
        <f t="shared" si="5"/>
        <v>700</v>
      </c>
      <c r="I16" s="13">
        <f>(1*'S5.2 CRevenue (1 in)'!$K$8)+(1*($B16)/100*'S5.2 CRevenue (1 in)'!$K$10)-(0.64*5*1)</f>
        <v>92.639999999999986</v>
      </c>
      <c r="J16" s="13">
        <f>(1*'S6.2a PRevenue (1 in)'!$K$8)+(1*($B16)/100*'S6.2a PRevenue (1 in)'!$K$10)-(0.64*5*1)</f>
        <v>109.8</v>
      </c>
      <c r="K16" s="14">
        <f t="shared" si="2"/>
        <v>17.160000000000011</v>
      </c>
      <c r="L16" s="104">
        <f t="shared" si="3"/>
        <v>0.18523316062176179</v>
      </c>
      <c r="N16" s="42"/>
      <c r="O16" s="42"/>
    </row>
    <row r="17" spans="1:15" x14ac:dyDescent="0.25">
      <c r="A17" s="42"/>
      <c r="B17">
        <f t="shared" si="4"/>
        <v>800</v>
      </c>
      <c r="C17" s="13">
        <f>(1*'S5.1 CRevenue(0.75in)'!$K$7)+(1*($B17+50)/100*'S5.1 CRevenue(0.75in)'!$K$9)-(0.64*5*1)</f>
        <v>69.02</v>
      </c>
      <c r="D17" s="13">
        <f>(1*'S6.1a PRevenue(0.75in)'!$K$8)+(1*($B17+50)/100*'S6.1a PRevenue(0.75in)'!$K$10)-(0.64*5*1)</f>
        <v>82.3</v>
      </c>
      <c r="E17" s="14">
        <f t="shared" si="0"/>
        <v>13.280000000000001</v>
      </c>
      <c r="F17" s="104">
        <f t="shared" si="1"/>
        <v>0.19240799768183139</v>
      </c>
      <c r="H17">
        <f t="shared" si="5"/>
        <v>800</v>
      </c>
      <c r="I17" s="13">
        <f>(1*'S5.2 CRevenue (1 in)'!$K$8)+(1*($B17)/100*'S5.2 CRevenue (1 in)'!$K$10)-(0.64*5*1)</f>
        <v>95.96</v>
      </c>
      <c r="J17" s="13">
        <f>(1*'S6.2a PRevenue (1 in)'!$K$8)+(1*($B17)/100*'S6.2a PRevenue (1 in)'!$K$10)-(0.64*5*1)</f>
        <v>113.8</v>
      </c>
      <c r="K17" s="14">
        <f t="shared" si="2"/>
        <v>17.840000000000003</v>
      </c>
      <c r="L17" s="104">
        <f t="shared" si="3"/>
        <v>0.18591079616506884</v>
      </c>
      <c r="N17" s="42"/>
      <c r="O17" s="42"/>
    </row>
    <row r="18" spans="1:15" x14ac:dyDescent="0.25">
      <c r="A18" s="42"/>
      <c r="B18">
        <f t="shared" si="4"/>
        <v>900</v>
      </c>
      <c r="C18" s="13">
        <f>(1*'S5.1 CRevenue(0.75in)'!$K$7)+(1*($B18+50)/100*'S5.1 CRevenue(0.75in)'!$K$9)-(0.64*5*1)</f>
        <v>72.339999999999989</v>
      </c>
      <c r="D18" s="13">
        <f>(1*'S6.1a PRevenue(0.75in)'!$K$8)+(1*($B18+50)/100*'S6.1a PRevenue(0.75in)'!$K$10)-(0.64*5*1)</f>
        <v>86.3</v>
      </c>
      <c r="E18" s="14">
        <f t="shared" si="0"/>
        <v>13.960000000000008</v>
      </c>
      <c r="F18" s="104">
        <f t="shared" si="1"/>
        <v>0.1929776057506222</v>
      </c>
      <c r="H18">
        <f t="shared" si="5"/>
        <v>900</v>
      </c>
      <c r="I18" s="13">
        <f>(1*'S5.2 CRevenue (1 in)'!$K$8)+(1*($B18)/100*'S5.2 CRevenue (1 in)'!$K$10)-(0.64*5*1)</f>
        <v>99.279999999999987</v>
      </c>
      <c r="J18" s="13">
        <f>(1*'S6.2a PRevenue (1 in)'!$K$8)+(1*($B18)/100*'S6.2a PRevenue (1 in)'!$K$10)-(0.64*5*1)</f>
        <v>117.8</v>
      </c>
      <c r="K18" s="14">
        <f t="shared" si="2"/>
        <v>18.52000000000001</v>
      </c>
      <c r="L18" s="104">
        <f t="shared" si="3"/>
        <v>0.186543110394843</v>
      </c>
      <c r="N18" s="42"/>
      <c r="O18" s="42"/>
    </row>
    <row r="19" spans="1:15" x14ac:dyDescent="0.25">
      <c r="A19" s="42"/>
      <c r="B19">
        <f t="shared" si="4"/>
        <v>1000</v>
      </c>
      <c r="C19" s="13">
        <f>(1*'S5.1 CRevenue(0.75in)'!$K$7)+(1*($B19+50)/100*'S5.1 CRevenue(0.75in)'!$K$9)-(0.64*5*1)</f>
        <v>75.66</v>
      </c>
      <c r="D19" s="13">
        <f>(1*'S6.1a PRevenue(0.75in)'!$K$8)+(1*($B19+50)/100*'S6.1a PRevenue(0.75in)'!$K$10)-(0.64*5*1)</f>
        <v>90.3</v>
      </c>
      <c r="E19" s="14">
        <f t="shared" si="0"/>
        <v>14.64</v>
      </c>
      <c r="F19" s="104">
        <f t="shared" si="1"/>
        <v>0.19349722442505948</v>
      </c>
      <c r="H19">
        <f t="shared" si="5"/>
        <v>1000</v>
      </c>
      <c r="I19" s="13">
        <f>(1*'S5.2 CRevenue (1 in)'!$K$8)+(1*($B19)/100*'S5.2 CRevenue (1 in)'!$K$10)-(0.64*5*1)</f>
        <v>102.59999999999998</v>
      </c>
      <c r="J19" s="13">
        <f>(1*'S6.2a PRevenue (1 in)'!$K$8)+(1*($B19)/100*'S6.2a PRevenue (1 in)'!$K$10)-(0.64*5*1)</f>
        <v>121.8</v>
      </c>
      <c r="K19" s="14">
        <f t="shared" si="2"/>
        <v>19.200000000000017</v>
      </c>
      <c r="L19" s="104">
        <f t="shared" si="3"/>
        <v>0.18713450292397682</v>
      </c>
      <c r="N19" s="42"/>
      <c r="O19" s="42"/>
    </row>
    <row r="20" spans="1:15" x14ac:dyDescent="0.25">
      <c r="A20" s="42"/>
      <c r="B20">
        <f t="shared" si="4"/>
        <v>1100</v>
      </c>
      <c r="C20" s="13">
        <f>(1*'S5.1 CRevenue(0.75in)'!$K$7)+(1*($B20+50)/100*'S5.1 CRevenue(0.75in)'!$K$9)-(0.64*5*1)</f>
        <v>78.98</v>
      </c>
      <c r="D20" s="13">
        <f>(1*'S6.1a PRevenue(0.75in)'!$K$8)+(1*($B20+50)/100*'S6.1a PRevenue(0.75in)'!$K$10)-(0.64*5*1)</f>
        <v>94.3</v>
      </c>
      <c r="E20" s="14">
        <f t="shared" si="0"/>
        <v>15.319999999999993</v>
      </c>
      <c r="F20" s="104">
        <f t="shared" si="1"/>
        <v>0.19397315776145851</v>
      </c>
      <c r="H20">
        <f t="shared" si="5"/>
        <v>1100</v>
      </c>
      <c r="I20" s="13">
        <f>(1*'S5.2 CRevenue (1 in)'!$K$8)+(1*($B20)/100*'S5.2 CRevenue (1 in)'!$K$10)-(0.64*5*1)</f>
        <v>105.91999999999999</v>
      </c>
      <c r="J20" s="13">
        <f>(1*'S6.2a PRevenue (1 in)'!$K$8)+(1*($B20)/100*'S6.2a PRevenue (1 in)'!$K$10)-(0.64*5*1)</f>
        <v>125.8</v>
      </c>
      <c r="K20" s="14">
        <f t="shared" si="2"/>
        <v>19.88000000000001</v>
      </c>
      <c r="L20" s="104">
        <f t="shared" si="3"/>
        <v>0.18768882175226598</v>
      </c>
      <c r="N20" s="42"/>
      <c r="O20" s="42"/>
    </row>
    <row r="21" spans="1:15" x14ac:dyDescent="0.25">
      <c r="A21" s="42"/>
      <c r="B21">
        <f t="shared" si="4"/>
        <v>1200</v>
      </c>
      <c r="C21" s="13">
        <f>(1*'S5.1 CRevenue(0.75in)'!$K$7)+(1*($B21+50)/100*'S5.1 CRevenue(0.75in)'!$K$9)-(0.64*5*1)</f>
        <v>82.3</v>
      </c>
      <c r="D21" s="13">
        <f>(1*'S6.1a PRevenue(0.75in)'!$K$8)+(1*($B21+50)/100*'S6.1a PRevenue(0.75in)'!$K$10)-(0.64*5*1)</f>
        <v>98.3</v>
      </c>
      <c r="E21" s="14">
        <f t="shared" si="0"/>
        <v>16</v>
      </c>
      <c r="F21" s="104">
        <f t="shared" si="1"/>
        <v>0.19441069258809235</v>
      </c>
      <c r="H21">
        <f t="shared" si="5"/>
        <v>1200</v>
      </c>
      <c r="I21" s="13">
        <f>(1*'S5.2 CRevenue (1 in)'!$K$8)+(1*($B21)/100*'S5.2 CRevenue (1 in)'!$K$10)-(0.64*5*1)</f>
        <v>109.24</v>
      </c>
      <c r="J21" s="13">
        <f>(1*'S6.2a PRevenue (1 in)'!$K$8)+(1*($B21)/100*'S6.2a PRevenue (1 in)'!$K$10)-(0.64*5*1)</f>
        <v>129.80000000000001</v>
      </c>
      <c r="K21" s="14">
        <f t="shared" si="2"/>
        <v>20.560000000000016</v>
      </c>
      <c r="L21" s="104">
        <f t="shared" si="3"/>
        <v>0.18820944708897855</v>
      </c>
      <c r="N21" s="42"/>
      <c r="O21" s="42"/>
    </row>
    <row r="22" spans="1:15" x14ac:dyDescent="0.25">
      <c r="A22" s="42"/>
      <c r="B22">
        <f t="shared" si="4"/>
        <v>1300</v>
      </c>
      <c r="C22" s="13">
        <f>(1*'S5.1 CRevenue(0.75in)'!$K$7)+(1*($B22+50)/100*'S5.1 CRevenue(0.75in)'!$K$9)-(0.64*5*1)</f>
        <v>85.61999999999999</v>
      </c>
      <c r="D22" s="13">
        <f>(1*'S6.1a PRevenue(0.75in)'!$K$8)+(1*($B22+50)/100*'S6.1a PRevenue(0.75in)'!$K$10)-(0.64*5*1)</f>
        <v>102.3</v>
      </c>
      <c r="E22" s="14">
        <f t="shared" si="0"/>
        <v>16.680000000000007</v>
      </c>
      <c r="F22" s="104">
        <f t="shared" si="1"/>
        <v>0.19481429572529793</v>
      </c>
      <c r="H22">
        <f t="shared" si="5"/>
        <v>1300</v>
      </c>
      <c r="I22" s="13">
        <f>(1*'S5.2 CRevenue (1 in)'!$K$8)+(1*($B22)/100*'S5.2 CRevenue (1 in)'!$K$10)-(0.64*5*1)</f>
        <v>112.55999999999999</v>
      </c>
      <c r="J22" s="13">
        <f>(1*'S6.2a PRevenue (1 in)'!$K$8)+(1*($B22)/100*'S6.2a PRevenue (1 in)'!$K$10)-(0.64*5*1)</f>
        <v>133.80000000000001</v>
      </c>
      <c r="K22" s="14">
        <f t="shared" si="2"/>
        <v>21.240000000000023</v>
      </c>
      <c r="L22" s="104">
        <f t="shared" si="3"/>
        <v>0.18869936034115162</v>
      </c>
      <c r="N22" s="42"/>
      <c r="O22" s="42"/>
    </row>
    <row r="23" spans="1:15" x14ac:dyDescent="0.25">
      <c r="A23" s="42"/>
      <c r="B23">
        <f t="shared" si="4"/>
        <v>1400</v>
      </c>
      <c r="C23" s="13">
        <f>(1*'S5.1 CRevenue(0.75in)'!$K$7)+(1*($B23+50)/100*'S5.1 CRevenue(0.75in)'!$K$9)-(0.64*5*1)</f>
        <v>88.94</v>
      </c>
      <c r="D23" s="13">
        <f>(1*'S6.1a PRevenue(0.75in)'!$K$8)+(1*($B23+50)/100*'S6.1a PRevenue(0.75in)'!$K$10)-(0.64*5*1)</f>
        <v>106.3</v>
      </c>
      <c r="E23" s="14">
        <f t="shared" si="0"/>
        <v>17.36</v>
      </c>
      <c r="F23" s="104">
        <f t="shared" si="1"/>
        <v>0.19518776703395546</v>
      </c>
      <c r="H23">
        <f t="shared" si="5"/>
        <v>1400</v>
      </c>
      <c r="I23" s="13">
        <f>(1*'S5.2 CRevenue (1 in)'!$K$8)+(1*($B23)/100*'S5.2 CRevenue (1 in)'!$K$10)-(0.64*5*1)</f>
        <v>115.87999999999998</v>
      </c>
      <c r="J23" s="13">
        <f>(1*'S6.2a PRevenue (1 in)'!$K$8)+(1*($B23)/100*'S6.2a PRevenue (1 in)'!$K$10)-(0.64*5*1)</f>
        <v>137.80000000000001</v>
      </c>
      <c r="K23" s="14">
        <f t="shared" si="2"/>
        <v>21.92000000000003</v>
      </c>
      <c r="L23" s="104">
        <f t="shared" si="3"/>
        <v>0.18916120124266511</v>
      </c>
      <c r="N23" s="42"/>
      <c r="O23" s="42"/>
    </row>
    <row r="24" spans="1:15" x14ac:dyDescent="0.25">
      <c r="A24" s="42"/>
      <c r="B24">
        <f t="shared" si="4"/>
        <v>1500</v>
      </c>
      <c r="C24" s="13">
        <f>(1*'S5.1 CRevenue(0.75in)'!$K$7)+(1*($B24+50)/100*'S5.1 CRevenue(0.75in)'!$K$9)-(0.64*5*1)</f>
        <v>92.26</v>
      </c>
      <c r="D24" s="13">
        <f>(1*'S6.1a PRevenue(0.75in)'!$K$8)+(1*($B24+50)/100*'S6.1a PRevenue(0.75in)'!$K$10)-(0.64*5*1)</f>
        <v>110.3</v>
      </c>
      <c r="E24" s="14">
        <f t="shared" si="0"/>
        <v>18.039999999999992</v>
      </c>
      <c r="F24" s="104">
        <f t="shared" si="1"/>
        <v>0.19553435941903308</v>
      </c>
      <c r="H24">
        <f t="shared" si="5"/>
        <v>1500</v>
      </c>
      <c r="I24" s="13">
        <f>(1*'S5.2 CRevenue (1 in)'!$K$8)+(1*($B24)/100*'S5.2 CRevenue (1 in)'!$K$10)-(0.64*5*1)</f>
        <v>119.19999999999999</v>
      </c>
      <c r="J24" s="13">
        <f>(1*'S6.2a PRevenue (1 in)'!$K$8)+(1*($B24)/100*'S6.2a PRevenue (1 in)'!$K$10)-(0.64*5*1)</f>
        <v>141.80000000000001</v>
      </c>
      <c r="K24" s="14">
        <f t="shared" si="2"/>
        <v>22.600000000000023</v>
      </c>
      <c r="L24" s="104">
        <f t="shared" si="3"/>
        <v>0.18959731543624181</v>
      </c>
      <c r="N24" s="42"/>
      <c r="O24" s="42"/>
    </row>
    <row r="25" spans="1:15" x14ac:dyDescent="0.25">
      <c r="A25" s="42"/>
      <c r="B25">
        <f t="shared" si="4"/>
        <v>1600</v>
      </c>
      <c r="C25" s="13">
        <f>(1*'S5.1 CRevenue(0.75in)'!$K$7)+(1*($B25+50)/100*'S5.1 CRevenue(0.75in)'!$K$9)-(0.64*5*1)</f>
        <v>95.58</v>
      </c>
      <c r="D25" s="13">
        <f>(1*'S6.1a PRevenue(0.75in)'!$K$8)+(1*($B25+50)/100*'S6.1a PRevenue(0.75in)'!$K$10)-(0.64*5*1)</f>
        <v>114.3</v>
      </c>
      <c r="E25" s="14">
        <f t="shared" si="0"/>
        <v>18.72</v>
      </c>
      <c r="F25" s="104">
        <f t="shared" si="1"/>
        <v>0.19585687382297551</v>
      </c>
      <c r="H25">
        <f t="shared" si="5"/>
        <v>1600</v>
      </c>
      <c r="I25" s="13">
        <f>(1*'S5.2 CRevenue (1 in)'!$K$8)+(1*($B25)/100*'S5.2 CRevenue (1 in)'!$K$10)-(0.64*5*1)</f>
        <v>122.52</v>
      </c>
      <c r="J25" s="13">
        <f>(1*'S6.2a PRevenue (1 in)'!$K$8)+(1*($B25)/100*'S6.2a PRevenue (1 in)'!$K$10)-(0.64*5*1)</f>
        <v>145.80000000000001</v>
      </c>
      <c r="K25" s="14">
        <f t="shared" si="2"/>
        <v>23.280000000000015</v>
      </c>
      <c r="L25" s="104">
        <f t="shared" si="3"/>
        <v>0.19000979431929493</v>
      </c>
      <c r="N25" s="42"/>
      <c r="O25" s="42"/>
    </row>
    <row r="26" spans="1:15" x14ac:dyDescent="0.25">
      <c r="A26" s="42"/>
      <c r="B26">
        <f t="shared" si="4"/>
        <v>1700</v>
      </c>
      <c r="C26" s="13">
        <f>(1*'S5.1 CRevenue(0.75in)'!$K$7)+(1*($B26+50)/100*'S5.1 CRevenue(0.75in)'!$K$9)-(0.64*5*1)</f>
        <v>98.899999999999991</v>
      </c>
      <c r="D26" s="13">
        <f>(1*'S6.1a PRevenue(0.75in)'!$K$8)+(1*($B26+50)/100*'S6.1a PRevenue(0.75in)'!$K$10)-(0.64*5*1)</f>
        <v>118.3</v>
      </c>
      <c r="E26" s="14">
        <f t="shared" si="0"/>
        <v>19.400000000000006</v>
      </c>
      <c r="F26" s="104">
        <f t="shared" si="1"/>
        <v>0.19615773508594547</v>
      </c>
      <c r="H26">
        <f t="shared" si="5"/>
        <v>1700</v>
      </c>
      <c r="I26" s="13">
        <f>(1*'S5.2 CRevenue (1 in)'!$K$8)+(1*($B26)/100*'S5.2 CRevenue (1 in)'!$K$10)-(0.64*5*1)</f>
        <v>125.83999999999999</v>
      </c>
      <c r="J26" s="13">
        <f>(1*'S6.2a PRevenue (1 in)'!$K$8)+(1*($B26)/100*'S6.2a PRevenue (1 in)'!$K$10)-(0.64*5*1)</f>
        <v>149.80000000000001</v>
      </c>
      <c r="K26" s="14">
        <f t="shared" si="2"/>
        <v>23.960000000000022</v>
      </c>
      <c r="L26" s="104">
        <f t="shared" si="3"/>
        <v>0.19040050858232696</v>
      </c>
      <c r="N26" s="42"/>
      <c r="O26" s="42"/>
    </row>
    <row r="27" spans="1:15" x14ac:dyDescent="0.25">
      <c r="A27" s="42"/>
      <c r="B27">
        <f t="shared" si="4"/>
        <v>1800</v>
      </c>
      <c r="C27" s="13">
        <f>(1*'S5.1 CRevenue(0.75in)'!$K$7)+(1*($B27+50)/100*'S5.1 CRevenue(0.75in)'!$K$9)-(0.64*5*1)</f>
        <v>102.21999999999998</v>
      </c>
      <c r="D27" s="13">
        <f>(1*'S6.1a PRevenue(0.75in)'!$K$8)+(1*($B27+50)/100*'S6.1a PRevenue(0.75in)'!$K$10)-(0.64*5*1)</f>
        <v>122.3</v>
      </c>
      <c r="E27" s="14">
        <f t="shared" si="0"/>
        <v>20.080000000000013</v>
      </c>
      <c r="F27" s="104">
        <f t="shared" si="1"/>
        <v>0.19643905302289194</v>
      </c>
      <c r="H27">
        <f t="shared" si="5"/>
        <v>1800</v>
      </c>
      <c r="I27" s="13">
        <f>(1*'S5.2 CRevenue (1 in)'!$K$8)+(1*($B27)/100*'S5.2 CRevenue (1 in)'!$K$10)-(0.64*5*1)</f>
        <v>129.16</v>
      </c>
      <c r="J27" s="13">
        <f>(1*'S6.2a PRevenue (1 in)'!$K$8)+(1*($B27)/100*'S6.2a PRevenue (1 in)'!$K$10)-(0.64*5*1)</f>
        <v>153.80000000000001</v>
      </c>
      <c r="K27" s="14">
        <f t="shared" si="2"/>
        <v>24.640000000000015</v>
      </c>
      <c r="L27" s="104">
        <f t="shared" si="3"/>
        <v>0.19077113657479108</v>
      </c>
      <c r="N27" s="42"/>
      <c r="O27" s="42"/>
    </row>
    <row r="28" spans="1:15" x14ac:dyDescent="0.25">
      <c r="A28" s="42"/>
      <c r="B28">
        <f t="shared" si="4"/>
        <v>1900</v>
      </c>
      <c r="C28" s="13">
        <f>(1*'S5.1 CRevenue(0.75in)'!$K$7)+(1*($B28+50)/100*'S5.1 CRevenue(0.75in)'!$K$9)-(0.64*5*1)</f>
        <v>105.53999999999999</v>
      </c>
      <c r="D28" s="13">
        <f>(1*'S6.1a PRevenue(0.75in)'!$K$8)+(1*($B28+50)/100*'S6.1a PRevenue(0.75in)'!$K$10)-(0.64*5*1)</f>
        <v>126.3</v>
      </c>
      <c r="E28" s="14">
        <f t="shared" si="0"/>
        <v>20.760000000000005</v>
      </c>
      <c r="F28" s="104">
        <f t="shared" si="1"/>
        <v>0.19670267197271182</v>
      </c>
      <c r="H28">
        <f t="shared" si="5"/>
        <v>1900</v>
      </c>
      <c r="I28" s="13">
        <f>(1*'S5.2 CRevenue (1 in)'!$K$8)+(1*($B28)/100*'S5.2 CRevenue (1 in)'!$K$10)-(0.64*5*1)</f>
        <v>132.48000000000002</v>
      </c>
      <c r="J28" s="13">
        <f>(1*'S6.2a PRevenue (1 in)'!$K$8)+(1*($B28)/100*'S6.2a PRevenue (1 in)'!$K$10)-(0.64*5*1)</f>
        <v>157.80000000000001</v>
      </c>
      <c r="K28" s="14">
        <f t="shared" si="2"/>
        <v>25.319999999999993</v>
      </c>
      <c r="L28" s="104">
        <f t="shared" si="3"/>
        <v>0.19112318840579703</v>
      </c>
      <c r="N28" s="42"/>
      <c r="O28" s="42"/>
    </row>
    <row r="29" spans="1:15" x14ac:dyDescent="0.25">
      <c r="A29" s="42"/>
      <c r="B29">
        <f t="shared" si="4"/>
        <v>2000</v>
      </c>
      <c r="C29" s="13">
        <f>(1*'S5.1 CRevenue(0.75in)'!$K$7)+(1*($B29+50)/100*'S5.1 CRevenue(0.75in)'!$K$9)-(0.64*5*1)</f>
        <v>108.86</v>
      </c>
      <c r="D29" s="13">
        <f>(1*'S6.1a PRevenue(0.75in)'!$K$8)+(1*($B29+50)/100*'S6.1a PRevenue(0.75in)'!$K$10)-(0.64*5*1)</f>
        <v>130.30000000000001</v>
      </c>
      <c r="E29" s="14">
        <f t="shared" si="0"/>
        <v>21.440000000000012</v>
      </c>
      <c r="F29" s="104">
        <f t="shared" si="1"/>
        <v>0.19695021128054394</v>
      </c>
      <c r="H29">
        <f t="shared" si="5"/>
        <v>2000</v>
      </c>
      <c r="I29" s="13">
        <f>(1*'S5.2 CRevenue (1 in)'!$K$8)+(1*($B29)/100*'S5.2 CRevenue (1 in)'!$K$10)-(0.64*5*1)</f>
        <v>135.80000000000001</v>
      </c>
      <c r="J29" s="13">
        <f>(1*'S6.2a PRevenue (1 in)'!$K$8)+(1*($B29)/100*'S6.2a PRevenue (1 in)'!$K$10)-(0.64*5*1)</f>
        <v>161.80000000000001</v>
      </c>
      <c r="K29" s="14">
        <f t="shared" si="2"/>
        <v>26</v>
      </c>
      <c r="L29" s="104">
        <f t="shared" si="3"/>
        <v>0.19145802650957289</v>
      </c>
      <c r="N29" s="42"/>
      <c r="O29" s="42"/>
    </row>
    <row r="30" spans="1:15" x14ac:dyDescent="0.25">
      <c r="A30" s="42"/>
      <c r="B30">
        <f t="shared" si="4"/>
        <v>2100</v>
      </c>
      <c r="C30" s="13">
        <f>(1*'S5.1 CRevenue(0.75in)'!$K$7)+(1*($B30+50)/100*'S5.1 CRevenue(0.75in)'!$K$9)-(0.64*5*1)</f>
        <v>112.17999999999999</v>
      </c>
      <c r="D30" s="13">
        <f>(1*'S6.1a PRevenue(0.75in)'!$K$8)+(1*($B30+50)/100*'S6.1a PRevenue(0.75in)'!$K$10)-(0.64*5*1)</f>
        <v>134.30000000000001</v>
      </c>
      <c r="E30" s="14">
        <f t="shared" si="0"/>
        <v>22.120000000000019</v>
      </c>
      <c r="F30" s="104">
        <f t="shared" si="1"/>
        <v>0.19718309859154948</v>
      </c>
      <c r="H30">
        <f t="shared" si="5"/>
        <v>2100</v>
      </c>
      <c r="I30" s="13">
        <f>(1*'S5.2 CRevenue (1 in)'!$K$8)+(1*($B30)/100*'S5.2 CRevenue (1 in)'!$K$10)-(0.64*5*1)</f>
        <v>139.12</v>
      </c>
      <c r="J30" s="13">
        <f>(1*'S6.2a PRevenue (1 in)'!$K$8)+(1*($B30)/100*'S6.2a PRevenue (1 in)'!$K$10)-(0.64*5*1)</f>
        <v>165.8</v>
      </c>
      <c r="K30" s="14">
        <f t="shared" si="2"/>
        <v>26.680000000000007</v>
      </c>
      <c r="L30" s="104">
        <f t="shared" si="3"/>
        <v>0.19177688326624501</v>
      </c>
      <c r="N30" s="42"/>
      <c r="O30" s="42"/>
    </row>
    <row r="31" spans="1:15" x14ac:dyDescent="0.25">
      <c r="A31" s="42"/>
      <c r="B31">
        <f t="shared" si="4"/>
        <v>2200</v>
      </c>
      <c r="C31" s="13">
        <f>(1*'S5.1 CRevenue(0.75in)'!$K$7)+(1*($B31+50)/100*'S5.1 CRevenue(0.75in)'!$K$9)-(0.64*5*1)</f>
        <v>115.5</v>
      </c>
      <c r="D31" s="13">
        <f>(1*'S6.1a PRevenue(0.75in)'!$K$8)+(1*($B31+50)/100*'S6.1a PRevenue(0.75in)'!$K$10)-(0.64*5*1)</f>
        <v>138.30000000000001</v>
      </c>
      <c r="E31" s="14">
        <f t="shared" si="0"/>
        <v>22.800000000000011</v>
      </c>
      <c r="F31" s="104">
        <f t="shared" si="1"/>
        <v>0.1974025974025975</v>
      </c>
      <c r="H31">
        <f t="shared" si="5"/>
        <v>2200</v>
      </c>
      <c r="I31" s="13">
        <f>(1*'S5.2 CRevenue (1 in)'!$K$8)+(1*($B31)/100*'S5.2 CRevenue (1 in)'!$K$10)-(0.64*5*1)</f>
        <v>142.44</v>
      </c>
      <c r="J31" s="13">
        <f>(1*'S6.2a PRevenue (1 in)'!$K$8)+(1*($B31)/100*'S6.2a PRevenue (1 in)'!$K$10)-(0.64*5*1)</f>
        <v>169.8</v>
      </c>
      <c r="K31" s="14">
        <f t="shared" si="2"/>
        <v>27.360000000000014</v>
      </c>
      <c r="L31" s="104">
        <f t="shared" si="3"/>
        <v>0.19208087615838257</v>
      </c>
      <c r="N31" s="42"/>
      <c r="O31" s="42"/>
    </row>
    <row r="32" spans="1:15" x14ac:dyDescent="0.25">
      <c r="A32" s="42"/>
      <c r="B32">
        <f t="shared" si="4"/>
        <v>2300</v>
      </c>
      <c r="C32" s="13">
        <f>(1*'S5.1 CRevenue(0.75in)'!$K$7)+(1*($B32+50)/100*'S5.1 CRevenue(0.75in)'!$K$9)-(0.64*5*1)</f>
        <v>118.82</v>
      </c>
      <c r="D32" s="13">
        <f>(1*'S6.1a PRevenue(0.75in)'!$K$8)+(1*($B32+50)/100*'S6.1a PRevenue(0.75in)'!$K$10)-(0.64*5*1)</f>
        <v>142.30000000000001</v>
      </c>
      <c r="E32" s="14">
        <f t="shared" si="0"/>
        <v>23.480000000000018</v>
      </c>
      <c r="F32" s="104">
        <f t="shared" si="1"/>
        <v>0.1976098299949505</v>
      </c>
      <c r="H32">
        <f t="shared" si="5"/>
        <v>2300</v>
      </c>
      <c r="I32" s="13">
        <f>(1*'S5.2 CRevenue (1 in)'!$K$8)+(1*($B32)/100*'S5.2 CRevenue (1 in)'!$K$10)-(0.64*5*1)</f>
        <v>145.76</v>
      </c>
      <c r="J32" s="13">
        <f>(1*'S6.2a PRevenue (1 in)'!$K$8)+(1*($B32)/100*'S6.2a PRevenue (1 in)'!$K$10)-(0.64*5*1)</f>
        <v>173.8</v>
      </c>
      <c r="K32" s="14">
        <f t="shared" si="2"/>
        <v>28.04000000000002</v>
      </c>
      <c r="L32" s="104">
        <f t="shared" si="3"/>
        <v>0.19237102085620214</v>
      </c>
      <c r="N32" s="42"/>
      <c r="O32" s="42"/>
    </row>
    <row r="33" spans="1:15" x14ac:dyDescent="0.25">
      <c r="A33" s="42"/>
      <c r="B33">
        <f t="shared" si="4"/>
        <v>2400</v>
      </c>
      <c r="C33" s="13">
        <f>(1*'S5.1 CRevenue(0.75in)'!$K$7)+(1*($B33+50)/100*'S5.1 CRevenue(0.75in)'!$K$9)-(0.64*5*1)</f>
        <v>122.13999999999999</v>
      </c>
      <c r="D33" s="13">
        <f>(1*'S6.1a PRevenue(0.75in)'!$K$8)+(1*($B33+50)/100*'S6.1a PRevenue(0.75in)'!$K$10)-(0.64*5*1)</f>
        <v>146.30000000000001</v>
      </c>
      <c r="E33" s="14">
        <f t="shared" si="0"/>
        <v>24.160000000000025</v>
      </c>
      <c r="F33" s="104">
        <f t="shared" si="1"/>
        <v>0.19780579662682191</v>
      </c>
      <c r="H33">
        <f t="shared" si="5"/>
        <v>2400</v>
      </c>
      <c r="I33" s="13">
        <f>(1*'S5.2 CRevenue (1 in)'!$K$8)+(1*($B33)/100*'S5.2 CRevenue (1 in)'!$K$10)-(0.64*5*1)</f>
        <v>149.07999999999998</v>
      </c>
      <c r="J33" s="13">
        <f>(1*'S6.2a PRevenue (1 in)'!$K$8)+(1*($B33)/100*'S6.2a PRevenue (1 in)'!$K$10)-(0.64*5*1)</f>
        <v>177.8</v>
      </c>
      <c r="K33" s="14">
        <f t="shared" si="2"/>
        <v>28.720000000000027</v>
      </c>
      <c r="L33" s="104">
        <f t="shared" si="3"/>
        <v>0.19264824255433344</v>
      </c>
      <c r="N33" s="42"/>
      <c r="O33" s="42"/>
    </row>
    <row r="34" spans="1:15" x14ac:dyDescent="0.25">
      <c r="A34" s="42"/>
      <c r="B34">
        <f t="shared" si="4"/>
        <v>2500</v>
      </c>
      <c r="C34" s="13">
        <f>(1*'S5.1 CRevenue(0.75in)'!$K$7)+(1*($B34+50)/100*'S5.1 CRevenue(0.75in)'!$K$9)-(0.64*5*1)</f>
        <v>125.46</v>
      </c>
      <c r="D34" s="13">
        <f>(1*'S6.1a PRevenue(0.75in)'!$K$8)+(1*($B34+50)/100*'S6.1a PRevenue(0.75in)'!$K$10)-(0.64*5*1)</f>
        <v>150.30000000000001</v>
      </c>
      <c r="E34" s="14">
        <f t="shared" si="0"/>
        <v>24.840000000000018</v>
      </c>
      <c r="F34" s="104">
        <f t="shared" si="1"/>
        <v>0.19799139167862281</v>
      </c>
      <c r="H34">
        <f t="shared" si="5"/>
        <v>2500</v>
      </c>
      <c r="I34" s="13">
        <f>(1*'S5.2 CRevenue (1 in)'!$K$8)+(1*($B34)/100*'S5.2 CRevenue (1 in)'!$K$10)-(0.64*5*1)</f>
        <v>152.4</v>
      </c>
      <c r="J34" s="13">
        <f>(1*'S6.2a PRevenue (1 in)'!$K$8)+(1*($B34)/100*'S6.2a PRevenue (1 in)'!$K$10)-(0.64*5*1)</f>
        <v>181.8</v>
      </c>
      <c r="K34" s="14">
        <f t="shared" si="2"/>
        <v>29.400000000000006</v>
      </c>
      <c r="L34" s="104">
        <f t="shared" si="3"/>
        <v>0.19291338582677167</v>
      </c>
      <c r="N34" s="42"/>
      <c r="O34" s="42"/>
    </row>
    <row r="35" spans="1:15" x14ac:dyDescent="0.25">
      <c r="A35" s="42"/>
      <c r="B35">
        <f t="shared" si="4"/>
        <v>2600</v>
      </c>
      <c r="C35" s="13">
        <f>(1*'S5.1 CRevenue(0.75in)'!$K$7)+(1*($B35+50)/100*'S5.1 CRevenue(0.75in)'!$K$9)-(0.64*5*1)</f>
        <v>128.78</v>
      </c>
      <c r="D35" s="13">
        <f>(1*'S6.1a PRevenue(0.75in)'!$K$8)+(1*($B35+50)/100*'S6.1a PRevenue(0.75in)'!$K$10)-(0.64*5*1)</f>
        <v>154.30000000000001</v>
      </c>
      <c r="E35" s="14">
        <f t="shared" si="0"/>
        <v>25.52000000000001</v>
      </c>
      <c r="F35" s="104">
        <f t="shared" si="1"/>
        <v>0.19816741730082318</v>
      </c>
      <c r="H35">
        <f t="shared" si="5"/>
        <v>2600</v>
      </c>
      <c r="I35" s="13">
        <f>(1*'S5.2 CRevenue (1 in)'!$K$8)+(1*($B35)/100*'S5.2 CRevenue (1 in)'!$K$10)-(0.64*5*1)</f>
        <v>155.72</v>
      </c>
      <c r="J35" s="13">
        <f>(1*'S6.2a PRevenue (1 in)'!$K$8)+(1*($B35)/100*'S6.2a PRevenue (1 in)'!$K$10)-(0.64*5*1)</f>
        <v>185.8</v>
      </c>
      <c r="K35" s="14">
        <f t="shared" si="2"/>
        <v>30.080000000000013</v>
      </c>
      <c r="L35" s="104">
        <f t="shared" si="3"/>
        <v>0.19316722322116628</v>
      </c>
      <c r="N35" s="42"/>
      <c r="O35" s="42"/>
    </row>
    <row r="36" spans="1:15" x14ac:dyDescent="0.25">
      <c r="A36" s="42"/>
      <c r="B36">
        <f t="shared" si="4"/>
        <v>2700</v>
      </c>
      <c r="C36" s="13">
        <f>(1*'S5.1 CRevenue(0.75in)'!$K$7)+(1*($B36+50)/100*'S5.1 CRevenue(0.75in)'!$K$9)-(0.64*5*1)</f>
        <v>132.10000000000002</v>
      </c>
      <c r="D36" s="13">
        <f>(1*'S6.1a PRevenue(0.75in)'!$K$8)+(1*($B36+50)/100*'S6.1a PRevenue(0.75in)'!$K$10)-(0.64*5*1)</f>
        <v>158.30000000000001</v>
      </c>
      <c r="E36" s="14">
        <f t="shared" si="0"/>
        <v>26.199999999999989</v>
      </c>
      <c r="F36" s="104">
        <f t="shared" si="1"/>
        <v>0.19833459500378489</v>
      </c>
      <c r="H36">
        <f t="shared" si="5"/>
        <v>2700</v>
      </c>
      <c r="I36" s="13">
        <f>(1*'S5.2 CRevenue (1 in)'!$K$8)+(1*($B36)/100*'S5.2 CRevenue (1 in)'!$K$10)-(0.64*5*1)</f>
        <v>159.04000000000002</v>
      </c>
      <c r="J36" s="13">
        <f>(1*'S6.2a PRevenue (1 in)'!$K$8)+(1*($B36)/100*'S6.2a PRevenue (1 in)'!$K$10)-(0.64*5*1)</f>
        <v>189.8</v>
      </c>
      <c r="K36" s="14">
        <f t="shared" si="2"/>
        <v>30.759999999999991</v>
      </c>
      <c r="L36" s="104">
        <f t="shared" si="3"/>
        <v>0.19341046277665988</v>
      </c>
      <c r="N36" s="42"/>
      <c r="O36" s="42"/>
    </row>
    <row r="37" spans="1:15" x14ac:dyDescent="0.25">
      <c r="A37" s="42"/>
      <c r="B37">
        <f t="shared" si="4"/>
        <v>2800</v>
      </c>
      <c r="C37" s="13">
        <f>(1*'S5.1 CRevenue(0.75in)'!$K$7)+(1*($B37+50)/100*'S5.1 CRevenue(0.75in)'!$K$9)-(0.64*5*1)</f>
        <v>135.42000000000002</v>
      </c>
      <c r="D37" s="13">
        <f>(1*'S6.1a PRevenue(0.75in)'!$K$8)+(1*($B37+50)/100*'S6.1a PRevenue(0.75in)'!$K$10)-(0.64*5*1)</f>
        <v>162.30000000000001</v>
      </c>
      <c r="E37" s="14">
        <f t="shared" si="0"/>
        <v>26.879999999999995</v>
      </c>
      <c r="F37" s="104">
        <f t="shared" si="1"/>
        <v>0.19849357554275582</v>
      </c>
      <c r="H37">
        <f t="shared" si="5"/>
        <v>2800</v>
      </c>
      <c r="I37" s="13">
        <f>(1*'S5.2 CRevenue (1 in)'!$K$8)+(1*($B37)/100*'S5.2 CRevenue (1 in)'!$K$10)-(0.64*5*1)</f>
        <v>162.36000000000001</v>
      </c>
      <c r="J37" s="13">
        <f>(1*'S6.2a PRevenue (1 in)'!$K$8)+(1*($B37)/100*'S6.2a PRevenue (1 in)'!$K$10)-(0.64*5*1)</f>
        <v>193.8</v>
      </c>
      <c r="K37" s="14">
        <f t="shared" si="2"/>
        <v>31.439999999999998</v>
      </c>
      <c r="L37" s="104">
        <f t="shared" si="3"/>
        <v>0.19364375461936434</v>
      </c>
      <c r="N37" s="42"/>
      <c r="O37" s="42"/>
    </row>
    <row r="38" spans="1:15" x14ac:dyDescent="0.25">
      <c r="A38" s="42"/>
      <c r="B38">
        <f t="shared" si="4"/>
        <v>2900</v>
      </c>
      <c r="C38" s="13">
        <f>(1*'S5.1 CRevenue(0.75in)'!$K$7)+(1*($B38+50)/100*'S5.1 CRevenue(0.75in)'!$K$9)-(0.64*5*1)</f>
        <v>138.74</v>
      </c>
      <c r="D38" s="13">
        <f>(1*'S6.1a PRevenue(0.75in)'!$K$8)+(1*($B38+50)/100*'S6.1a PRevenue(0.75in)'!$K$10)-(0.64*5*1)</f>
        <v>166.3</v>
      </c>
      <c r="E38" s="14">
        <f t="shared" si="0"/>
        <v>27.560000000000002</v>
      </c>
      <c r="F38" s="104">
        <f t="shared" si="1"/>
        <v>0.19864494738359523</v>
      </c>
      <c r="H38">
        <f t="shared" si="5"/>
        <v>2900</v>
      </c>
      <c r="I38" s="13">
        <f>(1*'S5.2 CRevenue (1 in)'!$K$8)+(1*($B38)/100*'S5.2 CRevenue (1 in)'!$K$10)-(0.64*5*1)</f>
        <v>165.68</v>
      </c>
      <c r="J38" s="13">
        <f>(1*'S6.2a PRevenue (1 in)'!$K$8)+(1*($B38)/100*'S6.2a PRevenue (1 in)'!$K$10)-(0.64*5*1)</f>
        <v>197.8</v>
      </c>
      <c r="K38" s="14">
        <f t="shared" si="2"/>
        <v>32.120000000000005</v>
      </c>
      <c r="L38" s="104">
        <f t="shared" si="3"/>
        <v>0.19386769676484791</v>
      </c>
      <c r="N38" s="42"/>
      <c r="O38" s="42"/>
    </row>
    <row r="39" spans="1:15" x14ac:dyDescent="0.25">
      <c r="A39" s="42"/>
      <c r="B39">
        <f t="shared" si="4"/>
        <v>3000</v>
      </c>
      <c r="C39" s="13">
        <f>(1*'S5.1 CRevenue(0.75in)'!$K$7)+(1*($B39+50)/100*'S5.1 CRevenue(0.75in)'!$K$9)-(0.64*5*1)</f>
        <v>142.06</v>
      </c>
      <c r="D39" s="13">
        <f>(1*'S6.1a PRevenue(0.75in)'!$K$8)+(1*($B39+50)/100*'S6.1a PRevenue(0.75in)'!$K$10)-(0.64*5*1)</f>
        <v>170.3</v>
      </c>
      <c r="E39" s="14">
        <f t="shared" si="0"/>
        <v>28.240000000000009</v>
      </c>
      <c r="F39" s="104">
        <f t="shared" si="1"/>
        <v>0.19878924398141637</v>
      </c>
      <c r="H39">
        <f t="shared" si="5"/>
        <v>3000</v>
      </c>
      <c r="I39" s="13">
        <f>(1*'S5.2 CRevenue (1 in)'!$K$8)+(1*($B39)/100*'S5.2 CRevenue (1 in)'!$K$10)-(0.64*5*1)</f>
        <v>169</v>
      </c>
      <c r="J39" s="13">
        <f>(1*'S6.2a PRevenue (1 in)'!$K$8)+(1*($B39)/100*'S6.2a PRevenue (1 in)'!$K$10)-(0.64*5*1)</f>
        <v>201.8</v>
      </c>
      <c r="K39" s="14">
        <f t="shared" si="2"/>
        <v>32.800000000000011</v>
      </c>
      <c r="L39" s="104">
        <f t="shared" si="3"/>
        <v>0.19408284023668645</v>
      </c>
      <c r="N39" s="42"/>
      <c r="O39" s="42"/>
    </row>
    <row r="40" spans="1:15" x14ac:dyDescent="0.25">
      <c r="A40" s="42"/>
      <c r="B40">
        <f t="shared" si="4"/>
        <v>3100</v>
      </c>
      <c r="C40" s="13">
        <f>(1*'S5.1 CRevenue(0.75in)'!$K$7)+(1*($B40+50)/100*'S5.1 CRevenue(0.75in)'!$K$9)-(0.64*5*1)</f>
        <v>145.38</v>
      </c>
      <c r="D40" s="13">
        <f>(1*'S6.1a PRevenue(0.75in)'!$K$8)+(1*($B40+50)/100*'S6.1a PRevenue(0.75in)'!$K$10)-(0.64*5*1)</f>
        <v>174.3</v>
      </c>
      <c r="E40" s="14">
        <f t="shared" si="0"/>
        <v>28.920000000000016</v>
      </c>
      <c r="F40" s="104">
        <f t="shared" si="1"/>
        <v>0.19892695006190683</v>
      </c>
      <c r="H40">
        <f t="shared" si="5"/>
        <v>3100</v>
      </c>
      <c r="I40" s="13">
        <f>(1*'S5.2 CRevenue (1 in)'!$K$8)+(1*($B40)/100*'S5.2 CRevenue (1 in)'!$K$10)-(0.64*5*1)</f>
        <v>172.32</v>
      </c>
      <c r="J40" s="13">
        <f>(1*'S6.2a PRevenue (1 in)'!$K$8)+(1*($B40)/100*'S6.2a PRevenue (1 in)'!$K$10)-(0.64*5*1)</f>
        <v>205.8</v>
      </c>
      <c r="K40" s="14">
        <f t="shared" si="2"/>
        <v>33.480000000000018</v>
      </c>
      <c r="L40" s="104">
        <f t="shared" si="3"/>
        <v>0.19428969359331488</v>
      </c>
      <c r="N40" s="42"/>
      <c r="O40" s="42"/>
    </row>
    <row r="41" spans="1:15" x14ac:dyDescent="0.25">
      <c r="A41" s="42"/>
      <c r="B41">
        <f t="shared" si="4"/>
        <v>3200</v>
      </c>
      <c r="C41" s="13">
        <f>(1*'S5.1 CRevenue(0.75in)'!$K$7)+(1*($B41+50)/100*'S5.1 CRevenue(0.75in)'!$K$9)-(0.64*5*1)</f>
        <v>148.69999999999999</v>
      </c>
      <c r="D41" s="13">
        <f>(1*'S6.1a PRevenue(0.75in)'!$K$8)+(1*($B41+50)/100*'S6.1a PRevenue(0.75in)'!$K$10)-(0.64*5*1)</f>
        <v>178.3</v>
      </c>
      <c r="E41" s="14">
        <f t="shared" si="0"/>
        <v>29.600000000000023</v>
      </c>
      <c r="F41" s="104">
        <f t="shared" si="1"/>
        <v>0.19905850706119721</v>
      </c>
      <c r="H41">
        <f t="shared" si="5"/>
        <v>3200</v>
      </c>
      <c r="I41" s="13">
        <f>(1*'S5.2 CRevenue (1 in)'!$K$8)+(1*($B41)/100*'S5.2 CRevenue (1 in)'!$K$10)-(0.64*5*1)</f>
        <v>175.64</v>
      </c>
      <c r="J41" s="13">
        <f>(1*'S6.2a PRevenue (1 in)'!$K$8)+(1*($B41)/100*'S6.2a PRevenue (1 in)'!$K$10)-(0.64*5*1)</f>
        <v>209.8</v>
      </c>
      <c r="K41" s="14">
        <f t="shared" si="2"/>
        <v>34.160000000000025</v>
      </c>
      <c r="L41" s="104">
        <f t="shared" si="3"/>
        <v>0.19448872694147135</v>
      </c>
      <c r="N41" s="42"/>
      <c r="O41" s="42"/>
    </row>
    <row r="42" spans="1:15" x14ac:dyDescent="0.25">
      <c r="A42" s="42"/>
      <c r="B42">
        <f t="shared" si="4"/>
        <v>3300</v>
      </c>
      <c r="C42" s="13">
        <f>(1*'S5.1 CRevenue(0.75in)'!$K$7)+(1*($B42+50)/100*'S5.1 CRevenue(0.75in)'!$K$9)-(0.64*5*1)</f>
        <v>152.02000000000001</v>
      </c>
      <c r="D42" s="13">
        <f>(1*'S6.1a PRevenue(0.75in)'!$K$8)+(1*($B42+50)/100*'S6.1a PRevenue(0.75in)'!$K$10)-(0.64*5*1)</f>
        <v>182.3</v>
      </c>
      <c r="E42" s="14">
        <f t="shared" si="0"/>
        <v>30.28</v>
      </c>
      <c r="F42" s="104">
        <f t="shared" si="1"/>
        <v>0.19918431785291407</v>
      </c>
      <c r="H42">
        <f t="shared" si="5"/>
        <v>3300</v>
      </c>
      <c r="I42" s="13">
        <f>(1*'S5.2 CRevenue (1 in)'!$K$8)+(1*($B42)/100*'S5.2 CRevenue (1 in)'!$K$10)-(0.64*5*1)</f>
        <v>178.95999999999998</v>
      </c>
      <c r="J42" s="13">
        <f>(1*'S6.2a PRevenue (1 in)'!$K$8)+(1*($B42)/100*'S6.2a PRevenue (1 in)'!$K$10)-(0.64*5*1)</f>
        <v>213.8</v>
      </c>
      <c r="K42" s="14">
        <f t="shared" si="2"/>
        <v>34.840000000000032</v>
      </c>
      <c r="L42" s="104">
        <f t="shared" si="3"/>
        <v>0.19468037550290587</v>
      </c>
      <c r="N42" s="42"/>
      <c r="O42" s="42"/>
    </row>
    <row r="43" spans="1:15" x14ac:dyDescent="0.25">
      <c r="A43" s="42"/>
      <c r="B43">
        <f t="shared" si="4"/>
        <v>3400</v>
      </c>
      <c r="C43" s="13">
        <f>(1*'S5.1 CRevenue(0.75in)'!$K$7)+(1*($B43+50)/100*'S5.1 CRevenue(0.75in)'!$K$9)-(0.64*5*1)</f>
        <v>155.34</v>
      </c>
      <c r="D43" s="13">
        <f>(1*'S6.1a PRevenue(0.75in)'!$K$8)+(1*($B43+50)/100*'S6.1a PRevenue(0.75in)'!$K$10)-(0.64*5*1)</f>
        <v>186.3</v>
      </c>
      <c r="E43" s="14">
        <f t="shared" si="0"/>
        <v>30.960000000000008</v>
      </c>
      <c r="F43" s="104">
        <f t="shared" si="1"/>
        <v>0.19930475086906146</v>
      </c>
      <c r="H43">
        <f t="shared" si="5"/>
        <v>3400</v>
      </c>
      <c r="I43" s="13">
        <f>(1*'S5.2 CRevenue (1 in)'!$K$8)+(1*($B43)/100*'S5.2 CRevenue (1 in)'!$K$10)-(0.64*5*1)</f>
        <v>182.28</v>
      </c>
      <c r="J43" s="13">
        <f>(1*'S6.2a PRevenue (1 in)'!$K$8)+(1*($B43)/100*'S6.2a PRevenue (1 in)'!$K$10)-(0.64*5*1)</f>
        <v>217.8</v>
      </c>
      <c r="K43" s="14">
        <f t="shared" si="2"/>
        <v>35.52000000000001</v>
      </c>
      <c r="L43" s="104">
        <f t="shared" si="3"/>
        <v>0.19486504279131012</v>
      </c>
      <c r="N43" s="42"/>
      <c r="O43" s="42"/>
    </row>
    <row r="44" spans="1:15" x14ac:dyDescent="0.25">
      <c r="A44" s="42"/>
      <c r="B44">
        <f t="shared" si="4"/>
        <v>3500</v>
      </c>
      <c r="C44" s="13">
        <f>(1*'S5.1 CRevenue(0.75in)'!$K$7)+(1*($B44+50)/100*'S5.1 CRevenue(0.75in)'!$K$9)-(0.64*5*1)</f>
        <v>158.66000000000003</v>
      </c>
      <c r="D44" s="13">
        <f>(1*'S6.1a PRevenue(0.75in)'!$K$8)+(1*($B44+50)/100*'S6.1a PRevenue(0.75in)'!$K$10)-(0.64*5*1)</f>
        <v>190.3</v>
      </c>
      <c r="E44" s="14">
        <f t="shared" si="0"/>
        <v>31.639999999999986</v>
      </c>
      <c r="F44" s="104">
        <f t="shared" si="1"/>
        <v>0.19942014370351685</v>
      </c>
      <c r="H44">
        <f t="shared" si="5"/>
        <v>3500</v>
      </c>
      <c r="I44" s="13">
        <f>(1*'S5.2 CRevenue (1 in)'!$K$8)+(1*($B44)/100*'S5.2 CRevenue (1 in)'!$K$10)-(0.64*5*1)</f>
        <v>185.6</v>
      </c>
      <c r="J44" s="13">
        <f>(1*'S6.2a PRevenue (1 in)'!$K$8)+(1*($B44)/100*'S6.2a PRevenue (1 in)'!$K$10)-(0.64*5*1)</f>
        <v>221.8</v>
      </c>
      <c r="K44" s="14">
        <f t="shared" si="2"/>
        <v>36.200000000000017</v>
      </c>
      <c r="L44" s="104">
        <f t="shared" si="3"/>
        <v>0.19504310344827597</v>
      </c>
      <c r="N44" s="42"/>
      <c r="O44" s="42"/>
    </row>
    <row r="45" spans="1:15" x14ac:dyDescent="0.25">
      <c r="A45" s="42"/>
      <c r="B45">
        <f t="shared" si="4"/>
        <v>3600</v>
      </c>
      <c r="C45" s="13">
        <f>(1*'S5.1 CRevenue(0.75in)'!$K$7)+(1*($B45+50)/100*'S5.1 CRevenue(0.75in)'!$K$9)-(0.64*5*1)</f>
        <v>161.98000000000002</v>
      </c>
      <c r="D45" s="13">
        <f>(1*'S6.1a PRevenue(0.75in)'!$K$8)+(1*($B45+50)/100*'S6.1a PRevenue(0.75in)'!$K$10)-(0.64*5*1)</f>
        <v>194.3</v>
      </c>
      <c r="E45" s="14">
        <f t="shared" si="0"/>
        <v>32.319999999999993</v>
      </c>
      <c r="F45" s="104">
        <f t="shared" si="1"/>
        <v>0.19953080627237924</v>
      </c>
      <c r="H45">
        <f t="shared" si="5"/>
        <v>3600</v>
      </c>
      <c r="I45" s="13">
        <f>(1*'S5.2 CRevenue (1 in)'!$K$8)+(1*($B45)/100*'S5.2 CRevenue (1 in)'!$K$10)-(0.64*5*1)</f>
        <v>188.92000000000002</v>
      </c>
      <c r="J45" s="13">
        <f>(1*'S6.2a PRevenue (1 in)'!$K$8)+(1*($B45)/100*'S6.2a PRevenue (1 in)'!$K$10)-(0.64*5*1)</f>
        <v>225.8</v>
      </c>
      <c r="K45" s="14">
        <f t="shared" si="2"/>
        <v>36.879999999999995</v>
      </c>
      <c r="L45" s="104">
        <f t="shared" si="3"/>
        <v>0.19521490578022438</v>
      </c>
      <c r="N45" s="42"/>
      <c r="O45" s="42"/>
    </row>
    <row r="46" spans="1:15" x14ac:dyDescent="0.25">
      <c r="A46" s="42"/>
      <c r="B46">
        <f t="shared" si="4"/>
        <v>3700</v>
      </c>
      <c r="C46" s="13">
        <f>(1*'S5.1 CRevenue(0.75in)'!$K$7)+(1*($B46+50)/100*'S5.1 CRevenue(0.75in)'!$K$9)-(0.64*5*1)</f>
        <v>165.3</v>
      </c>
      <c r="D46" s="13">
        <f>(1*'S6.1a PRevenue(0.75in)'!$K$8)+(1*($B46+50)/100*'S6.1a PRevenue(0.75in)'!$K$10)-(0.64*5*1)</f>
        <v>198.3</v>
      </c>
      <c r="E46" s="14">
        <f t="shared" si="0"/>
        <v>33</v>
      </c>
      <c r="F46" s="104">
        <f t="shared" si="1"/>
        <v>0.19963702359346641</v>
      </c>
      <c r="H46">
        <f t="shared" si="5"/>
        <v>3700</v>
      </c>
      <c r="I46" s="13">
        <f>(1*'S5.2 CRevenue (1 in)'!$K$8)+(1*($B46)/100*'S5.2 CRevenue (1 in)'!$K$10)-(0.64*5*1)</f>
        <v>192.24</v>
      </c>
      <c r="J46" s="13">
        <f>(1*'S6.2a PRevenue (1 in)'!$K$8)+(1*($B46)/100*'S6.2a PRevenue (1 in)'!$K$10)-(0.64*5*1)</f>
        <v>229.8</v>
      </c>
      <c r="K46" s="14">
        <f t="shared" si="2"/>
        <v>37.56</v>
      </c>
      <c r="L46" s="104">
        <f t="shared" si="3"/>
        <v>0.19538077403245943</v>
      </c>
      <c r="N46" s="42"/>
      <c r="O46" s="42"/>
    </row>
    <row r="47" spans="1:15" x14ac:dyDescent="0.25">
      <c r="A47" s="42"/>
      <c r="B47">
        <f t="shared" si="4"/>
        <v>3800</v>
      </c>
      <c r="C47" s="13">
        <f>(1*'S5.1 CRevenue(0.75in)'!$K$7)+(1*($B47+50)/100*'S5.1 CRevenue(0.75in)'!$K$9)-(0.64*5*1)</f>
        <v>168.62</v>
      </c>
      <c r="D47" s="13">
        <f>(1*'S6.1a PRevenue(0.75in)'!$K$8)+(1*($B47+50)/100*'S6.1a PRevenue(0.75in)'!$K$10)-(0.64*5*1)</f>
        <v>202.3</v>
      </c>
      <c r="E47" s="14">
        <f t="shared" si="0"/>
        <v>33.680000000000007</v>
      </c>
      <c r="F47" s="104">
        <f t="shared" si="1"/>
        <v>0.19973905823745705</v>
      </c>
      <c r="H47">
        <f t="shared" si="5"/>
        <v>3800</v>
      </c>
      <c r="I47" s="13">
        <f>(1*'S5.2 CRevenue (1 in)'!$K$8)+(1*($B47)/100*'S5.2 CRevenue (1 in)'!$K$10)-(0.64*5*1)</f>
        <v>195.56</v>
      </c>
      <c r="J47" s="13">
        <f>(1*'S6.2a PRevenue (1 in)'!$K$8)+(1*($B47)/100*'S6.2a PRevenue (1 in)'!$K$10)-(0.64*5*1)</f>
        <v>233.8</v>
      </c>
      <c r="K47" s="14">
        <f t="shared" si="2"/>
        <v>38.240000000000009</v>
      </c>
      <c r="L47" s="104">
        <f t="shared" si="3"/>
        <v>0.19554101043158115</v>
      </c>
      <c r="N47" s="42"/>
      <c r="O47" s="42"/>
    </row>
    <row r="48" spans="1:15" x14ac:dyDescent="0.25">
      <c r="A48" s="42"/>
      <c r="B48">
        <f t="shared" si="4"/>
        <v>3900</v>
      </c>
      <c r="C48" s="13">
        <f>(1*'S5.1 CRevenue(0.75in)'!$K$7)+(1*($B48+50)/100*'S5.1 CRevenue(0.75in)'!$K$9)-(0.64*5*1)</f>
        <v>171.94</v>
      </c>
      <c r="D48" s="13">
        <f>(1*'S6.1a PRevenue(0.75in)'!$K$8)+(1*($B48+50)/100*'S6.1a PRevenue(0.75in)'!$K$10)-(0.64*5*1)</f>
        <v>206.3</v>
      </c>
      <c r="E48" s="14">
        <f t="shared" si="0"/>
        <v>34.360000000000014</v>
      </c>
      <c r="F48" s="104">
        <f t="shared" si="1"/>
        <v>0.19983715249505649</v>
      </c>
      <c r="H48">
        <f t="shared" si="5"/>
        <v>3900</v>
      </c>
      <c r="I48" s="13">
        <f>(1*'S5.2 CRevenue (1 in)'!$K$8)+(1*($B48)/100*'S5.2 CRevenue (1 in)'!$K$10)-(0.64*5*1)</f>
        <v>198.88</v>
      </c>
      <c r="J48" s="13">
        <f>(1*'S6.2a PRevenue (1 in)'!$K$8)+(1*($B48)/100*'S6.2a PRevenue (1 in)'!$K$10)-(0.64*5*1)</f>
        <v>237.8</v>
      </c>
      <c r="K48" s="14">
        <f t="shared" si="2"/>
        <v>38.920000000000016</v>
      </c>
      <c r="L48" s="104">
        <f t="shared" si="3"/>
        <v>0.19569589702333073</v>
      </c>
      <c r="N48" s="42"/>
      <c r="O48" s="42"/>
    </row>
    <row r="49" spans="1:15" x14ac:dyDescent="0.25">
      <c r="A49" s="42"/>
      <c r="B49">
        <f t="shared" si="4"/>
        <v>4000</v>
      </c>
      <c r="C49" s="13">
        <f>(1*'S5.1 CRevenue(0.75in)'!$K$7)+(1*($B49+50)/100*'S5.1 CRevenue(0.75in)'!$K$9)-(0.64*5*1)</f>
        <v>175.26</v>
      </c>
      <c r="D49" s="13">
        <f>(1*'S6.1a PRevenue(0.75in)'!$K$8)+(1*($B49+50)/100*'S6.1a PRevenue(0.75in)'!$K$10)-(0.64*5*1)</f>
        <v>210.3</v>
      </c>
      <c r="E49" s="14">
        <f t="shared" si="0"/>
        <v>35.04000000000002</v>
      </c>
      <c r="F49" s="104">
        <f t="shared" si="1"/>
        <v>0.19993153029784333</v>
      </c>
      <c r="H49">
        <f t="shared" si="5"/>
        <v>4000</v>
      </c>
      <c r="I49" s="13">
        <f>(1*'S5.2 CRevenue (1 in)'!$K$8)+(1*($B49)/100*'S5.2 CRevenue (1 in)'!$K$10)-(0.64*5*1)</f>
        <v>202.2</v>
      </c>
      <c r="J49" s="13">
        <f>(1*'S6.2a PRevenue (1 in)'!$K$8)+(1*($B49)/100*'S6.2a PRevenue (1 in)'!$K$10)-(0.64*5*1)</f>
        <v>241.8</v>
      </c>
      <c r="K49" s="14">
        <f t="shared" si="2"/>
        <v>39.600000000000023</v>
      </c>
      <c r="L49" s="104">
        <f t="shared" si="3"/>
        <v>0.19584569732937698</v>
      </c>
      <c r="N49" s="42"/>
      <c r="O49" s="42"/>
    </row>
    <row r="50" spans="1:15" x14ac:dyDescent="0.25">
      <c r="A50" s="42"/>
      <c r="B50">
        <f t="shared" si="4"/>
        <v>4100</v>
      </c>
      <c r="C50" s="13">
        <f>(1*'S5.1 CRevenue(0.75in)'!$K$7)+(1*($B50+50)/100*'S5.1 CRevenue(0.75in)'!$K$9)-(0.64*5*1)</f>
        <v>178.58</v>
      </c>
      <c r="D50" s="13">
        <f>(1*'S6.1a PRevenue(0.75in)'!$K$8)+(1*($B50+50)/100*'S6.1a PRevenue(0.75in)'!$K$10)-(0.64*5*1)</f>
        <v>214.3</v>
      </c>
      <c r="E50" s="14">
        <f t="shared" si="0"/>
        <v>35.72</v>
      </c>
      <c r="F50" s="104">
        <f t="shared" si="1"/>
        <v>0.20002239892485157</v>
      </c>
      <c r="H50">
        <f t="shared" si="5"/>
        <v>4100</v>
      </c>
      <c r="I50" s="13">
        <f>(1*'S5.2 CRevenue (1 in)'!$K$8)+(1*($B50)/100*'S5.2 CRevenue (1 in)'!$K$10)-(0.64*5*1)</f>
        <v>205.52</v>
      </c>
      <c r="J50" s="13">
        <f>(1*'S6.2a PRevenue (1 in)'!$K$8)+(1*($B50)/100*'S6.2a PRevenue (1 in)'!$K$10)-(0.64*5*1)</f>
        <v>245.8</v>
      </c>
      <c r="K50" s="14">
        <f t="shared" si="2"/>
        <v>40.28</v>
      </c>
      <c r="L50" s="104">
        <f t="shared" si="3"/>
        <v>0.19599065784351888</v>
      </c>
      <c r="N50" s="42"/>
      <c r="O50" s="42"/>
    </row>
    <row r="51" spans="1:15" x14ac:dyDescent="0.25">
      <c r="A51" s="42"/>
      <c r="B51">
        <f t="shared" si="4"/>
        <v>4200</v>
      </c>
      <c r="C51" s="13">
        <f>(1*'S5.1 CRevenue(0.75in)'!$K$7)+(1*($B51+50)/100*'S5.1 CRevenue(0.75in)'!$K$9)-(0.64*5*1)</f>
        <v>181.9</v>
      </c>
      <c r="D51" s="13">
        <f>(1*'S6.1a PRevenue(0.75in)'!$K$8)+(1*($B51+50)/100*'S6.1a PRevenue(0.75in)'!$K$10)-(0.64*5*1)</f>
        <v>218.3</v>
      </c>
      <c r="E51" s="14">
        <f t="shared" si="0"/>
        <v>36.400000000000006</v>
      </c>
      <c r="F51" s="104">
        <f t="shared" si="1"/>
        <v>0.20010995052226502</v>
      </c>
      <c r="H51">
        <f t="shared" si="5"/>
        <v>4200</v>
      </c>
      <c r="I51" s="13">
        <f>(1*'S5.2 CRevenue (1 in)'!$K$8)+(1*($B51)/100*'S5.2 CRevenue (1 in)'!$K$10)-(0.64*5*1)</f>
        <v>208.84</v>
      </c>
      <c r="J51" s="13">
        <f>(1*'S6.2a PRevenue (1 in)'!$K$8)+(1*($B51)/100*'S6.2a PRevenue (1 in)'!$K$10)-(0.64*5*1)</f>
        <v>249.8</v>
      </c>
      <c r="K51" s="14">
        <f t="shared" si="2"/>
        <v>40.960000000000008</v>
      </c>
      <c r="L51" s="104">
        <f t="shared" si="3"/>
        <v>0.19613100938517528</v>
      </c>
      <c r="N51" s="42"/>
      <c r="O51" s="42"/>
    </row>
    <row r="52" spans="1:15" x14ac:dyDescent="0.25">
      <c r="A52" s="42"/>
      <c r="B52">
        <f t="shared" si="4"/>
        <v>4300</v>
      </c>
      <c r="C52" s="13">
        <f>(1*'S5.1 CRevenue(0.75in)'!$K$7)+(1*($B52+50)/100*'S5.1 CRevenue(0.75in)'!$K$9)-(0.64*5*1)</f>
        <v>185.22</v>
      </c>
      <c r="D52" s="13">
        <f>(1*'S6.1a PRevenue(0.75in)'!$K$8)+(1*($B52+50)/100*'S6.1a PRevenue(0.75in)'!$K$10)-(0.64*5*1)</f>
        <v>222.3</v>
      </c>
      <c r="E52" s="14">
        <f t="shared" si="0"/>
        <v>37.080000000000013</v>
      </c>
      <c r="F52" s="104">
        <f t="shared" si="1"/>
        <v>0.20019436345966965</v>
      </c>
      <c r="H52">
        <f t="shared" si="5"/>
        <v>4300</v>
      </c>
      <c r="I52" s="13">
        <f>(1*'S5.2 CRevenue (1 in)'!$K$8)+(1*($B52)/100*'S5.2 CRevenue (1 in)'!$K$10)-(0.64*5*1)</f>
        <v>212.16</v>
      </c>
      <c r="J52" s="13">
        <f>(1*'S6.2a PRevenue (1 in)'!$K$8)+(1*($B52)/100*'S6.2a PRevenue (1 in)'!$K$10)-(0.64*5*1)</f>
        <v>253.8</v>
      </c>
      <c r="K52" s="14">
        <f t="shared" si="2"/>
        <v>41.640000000000015</v>
      </c>
      <c r="L52" s="104">
        <f t="shared" si="3"/>
        <v>0.19626696832579194</v>
      </c>
      <c r="N52" s="42"/>
      <c r="O52" s="42"/>
    </row>
    <row r="53" spans="1:15" x14ac:dyDescent="0.25">
      <c r="A53" s="42"/>
      <c r="B53">
        <f t="shared" si="4"/>
        <v>4400</v>
      </c>
      <c r="C53" s="13">
        <f>(1*'S5.1 CRevenue(0.75in)'!$K$7)+(1*($B53+50)/100*'S5.1 CRevenue(0.75in)'!$K$9)-(0.64*5*1)</f>
        <v>188.54</v>
      </c>
      <c r="D53" s="13">
        <f>(1*'S6.1a PRevenue(0.75in)'!$K$8)+(1*($B53+50)/100*'S6.1a PRevenue(0.75in)'!$K$10)-(0.64*5*1)</f>
        <v>226.3</v>
      </c>
      <c r="E53" s="14">
        <f t="shared" si="0"/>
        <v>37.760000000000019</v>
      </c>
      <c r="F53" s="104">
        <f t="shared" si="1"/>
        <v>0.20027580354301486</v>
      </c>
      <c r="H53">
        <f t="shared" si="5"/>
        <v>4400</v>
      </c>
      <c r="I53" s="13">
        <f>(1*'S5.2 CRevenue (1 in)'!$K$8)+(1*($B53)/100*'S5.2 CRevenue (1 in)'!$K$10)-(0.64*5*1)</f>
        <v>215.48</v>
      </c>
      <c r="J53" s="13">
        <f>(1*'S6.2a PRevenue (1 in)'!$K$8)+(1*($B53)/100*'S6.2a PRevenue (1 in)'!$K$10)-(0.64*5*1)</f>
        <v>257.8</v>
      </c>
      <c r="K53" s="14">
        <f t="shared" si="2"/>
        <v>42.320000000000022</v>
      </c>
      <c r="L53" s="104">
        <f t="shared" si="3"/>
        <v>0.19639873770187499</v>
      </c>
      <c r="N53" s="42"/>
      <c r="O53" s="42"/>
    </row>
    <row r="54" spans="1:15" x14ac:dyDescent="0.25">
      <c r="A54" s="42"/>
      <c r="B54">
        <f t="shared" si="4"/>
        <v>4500</v>
      </c>
      <c r="C54" s="13">
        <f>(1*'S5.1 CRevenue(0.75in)'!$K$7)+(1*($B54+50)/100*'S5.1 CRevenue(0.75in)'!$K$9)-(0.64*5*1)</f>
        <v>191.86</v>
      </c>
      <c r="D54" s="13">
        <f>(1*'S6.1a PRevenue(0.75in)'!$K$8)+(1*($B54+50)/100*'S6.1a PRevenue(0.75in)'!$K$10)-(0.64*5*1)</f>
        <v>230.3</v>
      </c>
      <c r="E54" s="14">
        <f t="shared" si="0"/>
        <v>38.44</v>
      </c>
      <c r="F54" s="104">
        <f t="shared" si="1"/>
        <v>0.20035442510163659</v>
      </c>
      <c r="H54">
        <f t="shared" si="5"/>
        <v>4500</v>
      </c>
      <c r="I54" s="13">
        <f>(1*'S5.2 CRevenue (1 in)'!$K$8)+(1*($B54)/100*'S5.2 CRevenue (1 in)'!$K$10)-(0.64*5*1)</f>
        <v>218.8</v>
      </c>
      <c r="J54" s="13">
        <f>(1*'S6.2a PRevenue (1 in)'!$K$8)+(1*($B54)/100*'S6.2a PRevenue (1 in)'!$K$10)-(0.64*5*1)</f>
        <v>261.8</v>
      </c>
      <c r="K54" s="14">
        <f t="shared" si="2"/>
        <v>43</v>
      </c>
      <c r="L54" s="104">
        <f t="shared" si="3"/>
        <v>0.19652650822669104</v>
      </c>
      <c r="N54" s="42"/>
      <c r="O54" s="42"/>
    </row>
    <row r="55" spans="1:15" x14ac:dyDescent="0.25">
      <c r="A55" s="42"/>
      <c r="B55">
        <f t="shared" si="4"/>
        <v>4600</v>
      </c>
      <c r="C55" s="13">
        <f>(1*'S5.1 CRevenue(0.75in)'!$K$7)+(1*($B55+50)/100*'S5.1 CRevenue(0.75in)'!$K$9)-(0.64*5*1)</f>
        <v>195.18</v>
      </c>
      <c r="D55" s="13">
        <f>(1*'S6.1a PRevenue(0.75in)'!$K$8)+(1*($B55+50)/100*'S6.1a PRevenue(0.75in)'!$K$10)-(0.64*5*1)</f>
        <v>234.3</v>
      </c>
      <c r="E55" s="14">
        <f t="shared" si="0"/>
        <v>39.120000000000005</v>
      </c>
      <c r="F55" s="104">
        <f t="shared" si="1"/>
        <v>0.20043037196434063</v>
      </c>
      <c r="H55">
        <f t="shared" si="5"/>
        <v>4600</v>
      </c>
      <c r="I55" s="13">
        <f>(1*'S5.2 CRevenue (1 in)'!$K$8)+(1*($B55)/100*'S5.2 CRevenue (1 in)'!$K$10)-(0.64*5*1)</f>
        <v>222.12</v>
      </c>
      <c r="J55" s="13">
        <f>(1*'S6.2a PRevenue (1 in)'!$K$8)+(1*($B55)/100*'S6.2a PRevenue (1 in)'!$K$10)-(0.64*5*1)</f>
        <v>265.8</v>
      </c>
      <c r="K55" s="14">
        <f t="shared" si="2"/>
        <v>43.680000000000007</v>
      </c>
      <c r="L55" s="104">
        <f t="shared" si="3"/>
        <v>0.19665045921123719</v>
      </c>
      <c r="N55" s="42"/>
      <c r="O55" s="42"/>
    </row>
    <row r="56" spans="1:15" x14ac:dyDescent="0.25">
      <c r="A56" s="42"/>
      <c r="B56">
        <f t="shared" si="4"/>
        <v>4700</v>
      </c>
      <c r="C56" s="13">
        <f>(1*'S5.1 CRevenue(0.75in)'!$K$7)+(1*($B56+50)/100*'S5.1 CRevenue(0.75in)'!$K$9)-(0.64*5*1)</f>
        <v>198.5</v>
      </c>
      <c r="D56" s="13">
        <f>(1*'S6.1a PRevenue(0.75in)'!$K$8)+(1*($B56+50)/100*'S6.1a PRevenue(0.75in)'!$K$10)-(0.64*5*1)</f>
        <v>238.3</v>
      </c>
      <c r="E56" s="14">
        <f t="shared" si="0"/>
        <v>39.800000000000011</v>
      </c>
      <c r="F56" s="104">
        <f t="shared" si="1"/>
        <v>0.20050377833753155</v>
      </c>
      <c r="H56">
        <f t="shared" si="5"/>
        <v>4700</v>
      </c>
      <c r="I56" s="13">
        <f>(1*'S5.2 CRevenue (1 in)'!$K$8)+(1*($B56)/100*'S5.2 CRevenue (1 in)'!$K$10)-(0.64*5*1)</f>
        <v>225.44</v>
      </c>
      <c r="J56" s="13">
        <f>(1*'S6.2a PRevenue (1 in)'!$K$8)+(1*($B56)/100*'S6.2a PRevenue (1 in)'!$K$10)-(0.64*5*1)</f>
        <v>269.8</v>
      </c>
      <c r="K56" s="14">
        <f t="shared" si="2"/>
        <v>44.360000000000014</v>
      </c>
      <c r="L56" s="104">
        <f t="shared" si="3"/>
        <v>0.19677075940383257</v>
      </c>
      <c r="N56" s="42"/>
      <c r="O56" s="42"/>
    </row>
    <row r="57" spans="1:15" x14ac:dyDescent="0.25">
      <c r="A57" s="42"/>
      <c r="B57">
        <f t="shared" si="4"/>
        <v>4800</v>
      </c>
      <c r="C57" s="13">
        <f>(1*'S5.1 CRevenue(0.75in)'!$K$7)+(1*($B57+50)/100*'S5.1 CRevenue(0.75in)'!$K$9)-(0.64*5*1)</f>
        <v>201.82</v>
      </c>
      <c r="D57" s="13">
        <f>(1*'S6.1a PRevenue(0.75in)'!$K$8)+(1*($B57+50)/100*'S6.1a PRevenue(0.75in)'!$K$10)-(0.64*5*1)</f>
        <v>242.3</v>
      </c>
      <c r="E57" s="14">
        <f t="shared" si="0"/>
        <v>40.480000000000018</v>
      </c>
      <c r="F57" s="104">
        <f t="shared" si="1"/>
        <v>0.20057476959667039</v>
      </c>
      <c r="H57">
        <f t="shared" si="5"/>
        <v>4800</v>
      </c>
      <c r="I57" s="13">
        <f>(1*'S5.2 CRevenue (1 in)'!$K$8)+(1*($B57)/100*'S5.2 CRevenue (1 in)'!$K$10)-(0.64*5*1)</f>
        <v>228.76</v>
      </c>
      <c r="J57" s="13">
        <f>(1*'S6.2a PRevenue (1 in)'!$K$8)+(1*($B57)/100*'S6.2a PRevenue (1 in)'!$K$10)-(0.64*5*1)</f>
        <v>273.8</v>
      </c>
      <c r="K57" s="14">
        <f t="shared" si="2"/>
        <v>45.04000000000002</v>
      </c>
      <c r="L57" s="104">
        <f t="shared" si="3"/>
        <v>0.19688756775660091</v>
      </c>
      <c r="N57" s="42"/>
      <c r="O57" s="42"/>
    </row>
    <row r="58" spans="1:15" x14ac:dyDescent="0.25">
      <c r="A58" s="42"/>
      <c r="B58">
        <f t="shared" si="4"/>
        <v>4900</v>
      </c>
      <c r="C58" s="13">
        <f>(1*'S5.1 CRevenue(0.75in)'!$K$7)+(1*($B58+50)/100*'S5.1 CRevenue(0.75in)'!$K$9)-(0.64*5*1)</f>
        <v>205.14000000000001</v>
      </c>
      <c r="D58" s="13">
        <f>(1*'S6.1a PRevenue(0.75in)'!$K$8)+(1*($B58+50)/100*'S6.1a PRevenue(0.75in)'!$K$10)-(0.64*5*1)</f>
        <v>246.3</v>
      </c>
      <c r="E58" s="14">
        <f t="shared" si="0"/>
        <v>41.16</v>
      </c>
      <c r="F58" s="104">
        <f t="shared" si="1"/>
        <v>0.20064346300087743</v>
      </c>
      <c r="H58">
        <f t="shared" si="5"/>
        <v>4900</v>
      </c>
      <c r="I58" s="13">
        <f>(1*'S5.2 CRevenue (1 in)'!$K$8)+(1*($B58)/100*'S5.2 CRevenue (1 in)'!$K$10)-(0.64*5*1)</f>
        <v>232.07999999999998</v>
      </c>
      <c r="J58" s="13">
        <f>(1*'S6.2a PRevenue (1 in)'!$K$8)+(1*($B58)/100*'S6.2a PRevenue (1 in)'!$K$10)-(0.64*5*1)</f>
        <v>277.8</v>
      </c>
      <c r="K58" s="14">
        <f t="shared" si="2"/>
        <v>45.720000000000027</v>
      </c>
      <c r="L58" s="104">
        <f t="shared" si="3"/>
        <v>0.19700103412616352</v>
      </c>
      <c r="N58" s="42"/>
      <c r="O58" s="42"/>
    </row>
    <row r="59" spans="1:15" x14ac:dyDescent="0.25">
      <c r="A59" s="42"/>
      <c r="B59">
        <f t="shared" si="4"/>
        <v>5000</v>
      </c>
      <c r="C59" s="13">
        <f>(1*'S5.1 CRevenue(0.75in)'!$K$7)+(1*($B59+50)/100*'S5.1 CRevenue(0.75in)'!$K$9)-(0.64*5*1)</f>
        <v>208.46</v>
      </c>
      <c r="D59" s="13">
        <f>(1*'S6.1a PRevenue(0.75in)'!$K$8)+(1*($B59+50)/100*'S6.1a PRevenue(0.75in)'!$K$10)-(0.64*5*1)</f>
        <v>250.3</v>
      </c>
      <c r="E59" s="14">
        <f t="shared" si="0"/>
        <v>41.84</v>
      </c>
      <c r="F59" s="104">
        <f t="shared" si="1"/>
        <v>0.20070996833924976</v>
      </c>
      <c r="H59">
        <f t="shared" si="5"/>
        <v>5000</v>
      </c>
      <c r="I59" s="13">
        <f>(1*'S5.2 CRevenue (1 in)'!$K$8)+(1*($B59)/100*'S5.2 CRevenue (1 in)'!$K$10)-(0.64*5*1)</f>
        <v>235.4</v>
      </c>
      <c r="J59" s="13">
        <f>(1*'S6.2a PRevenue (1 in)'!$K$8)+(1*($B59)/100*'S6.2a PRevenue (1 in)'!$K$10)-(0.64*5*1)</f>
        <v>281.8</v>
      </c>
      <c r="K59" s="14">
        <f t="shared" si="2"/>
        <v>46.400000000000006</v>
      </c>
      <c r="L59" s="104">
        <f t="shared" si="3"/>
        <v>0.19711129991503826</v>
      </c>
      <c r="N59" s="42"/>
      <c r="O59" s="42"/>
    </row>
    <row r="60" spans="1:15" x14ac:dyDescent="0.25">
      <c r="A60" s="42"/>
      <c r="B60">
        <f t="shared" si="4"/>
        <v>5100</v>
      </c>
      <c r="C60" s="13">
        <f>(1*'S5.1 CRevenue(0.75in)'!$K$7)+(1*($B60+50)/100*'S5.1 CRevenue(0.75in)'!$K$9)-(0.64*5*1)</f>
        <v>211.78</v>
      </c>
      <c r="D60" s="13">
        <f>(1*'S6.1a PRevenue(0.75in)'!$K$8)+(1*($B60+50)/100*'S6.1a PRevenue(0.75in)'!$K$10)-(0.64*5*1)</f>
        <v>254.3</v>
      </c>
      <c r="E60" s="14">
        <f t="shared" si="0"/>
        <v>42.52000000000001</v>
      </c>
      <c r="F60" s="104">
        <f t="shared" si="1"/>
        <v>0.20077438851638499</v>
      </c>
      <c r="H60">
        <f t="shared" si="5"/>
        <v>5100</v>
      </c>
      <c r="I60" s="13">
        <f>(1*'S5.2 CRevenue (1 in)'!$K$8)+(1*($B60)/100*'S5.2 CRevenue (1 in)'!$K$10)-(0.64*5*1)</f>
        <v>238.72</v>
      </c>
      <c r="J60" s="13">
        <f>(1*'S6.2a PRevenue (1 in)'!$K$8)+(1*($B60)/100*'S6.2a PRevenue (1 in)'!$K$10)-(0.64*5*1)</f>
        <v>285.8</v>
      </c>
      <c r="K60" s="14">
        <f t="shared" si="2"/>
        <v>47.080000000000013</v>
      </c>
      <c r="L60" s="104">
        <f t="shared" si="3"/>
        <v>0.19721849865951749</v>
      </c>
      <c r="N60" s="42"/>
      <c r="O60" s="42"/>
    </row>
    <row r="61" spans="1:15" x14ac:dyDescent="0.25">
      <c r="A61" s="42"/>
      <c r="B61">
        <f t="shared" si="4"/>
        <v>5200</v>
      </c>
      <c r="C61" s="13">
        <f>(1*'S5.1 CRevenue(0.75in)'!$K$7)+(1*($B61+50)/100*'S5.1 CRevenue(0.75in)'!$K$9)-(0.64*5*1)</f>
        <v>215.1</v>
      </c>
      <c r="D61" s="13">
        <f>(1*'S6.1a PRevenue(0.75in)'!$K$8)+(1*($B61+50)/100*'S6.1a PRevenue(0.75in)'!$K$10)-(0.64*5*1)</f>
        <v>258.3</v>
      </c>
      <c r="E61" s="14">
        <f t="shared" si="0"/>
        <v>43.200000000000017</v>
      </c>
      <c r="F61" s="104">
        <f t="shared" si="1"/>
        <v>0.20083682008368209</v>
      </c>
      <c r="H61">
        <f t="shared" si="5"/>
        <v>5200</v>
      </c>
      <c r="I61" s="13">
        <f>(1*'S5.2 CRevenue (1 in)'!$K$8)+(1*($B61)/100*'S5.2 CRevenue (1 in)'!$K$10)-(0.64*5*1)</f>
        <v>242.04</v>
      </c>
      <c r="J61" s="13">
        <f>(1*'S6.2a PRevenue (1 in)'!$K$8)+(1*($B61)/100*'S6.2a PRevenue (1 in)'!$K$10)-(0.64*5*1)</f>
        <v>289.8</v>
      </c>
      <c r="K61" s="14">
        <f t="shared" si="2"/>
        <v>47.760000000000019</v>
      </c>
      <c r="L61" s="104">
        <f t="shared" si="3"/>
        <v>0.19732275656916221</v>
      </c>
      <c r="N61" s="42"/>
      <c r="O61" s="42"/>
    </row>
    <row r="62" spans="1:15" x14ac:dyDescent="0.25">
      <c r="A62" s="42"/>
      <c r="B62">
        <f t="shared" si="4"/>
        <v>5300</v>
      </c>
      <c r="C62" s="13">
        <f>(1*'S5.1 CRevenue(0.75in)'!$K$7)+(1*($B62+50)/100*'S5.1 CRevenue(0.75in)'!$K$9)-(0.64*5*1)</f>
        <v>218.42000000000002</v>
      </c>
      <c r="D62" s="13">
        <f>(1*'S6.1a PRevenue(0.75in)'!$K$8)+(1*($B62+50)/100*'S6.1a PRevenue(0.75in)'!$K$10)-(0.64*5*1)</f>
        <v>262.3</v>
      </c>
      <c r="E62" s="14">
        <f t="shared" si="0"/>
        <v>43.879999999999995</v>
      </c>
      <c r="F62" s="104">
        <f t="shared" si="1"/>
        <v>0.20089735372218659</v>
      </c>
      <c r="H62">
        <f t="shared" si="5"/>
        <v>5300</v>
      </c>
      <c r="I62" s="13">
        <f>(1*'S5.2 CRevenue (1 in)'!$K$8)+(1*($B62)/100*'S5.2 CRevenue (1 in)'!$K$10)-(0.64*5*1)</f>
        <v>245.35999999999999</v>
      </c>
      <c r="J62" s="13">
        <f>(1*'S6.2a PRevenue (1 in)'!$K$8)+(1*($B62)/100*'S6.2a PRevenue (1 in)'!$K$10)-(0.64*5*1)</f>
        <v>293.8</v>
      </c>
      <c r="K62" s="14">
        <f t="shared" si="2"/>
        <v>48.440000000000026</v>
      </c>
      <c r="L62" s="104">
        <f t="shared" si="3"/>
        <v>0.19742419302249767</v>
      </c>
      <c r="N62" s="42"/>
      <c r="O62" s="42"/>
    </row>
    <row r="63" spans="1:15" x14ac:dyDescent="0.25">
      <c r="A63" s="42"/>
      <c r="B63">
        <f t="shared" si="4"/>
        <v>5400</v>
      </c>
      <c r="C63" s="13">
        <f>(1*'S5.1 CRevenue(0.75in)'!$K$7)+(1*($B63+50)/100*'S5.1 CRevenue(0.75in)'!$K$9)-(0.64*5*1)</f>
        <v>221.74</v>
      </c>
      <c r="D63" s="13">
        <f>(1*'S6.1a PRevenue(0.75in)'!$K$8)+(1*($B63+50)/100*'S6.1a PRevenue(0.75in)'!$K$10)-(0.64*5*1)</f>
        <v>266.3</v>
      </c>
      <c r="E63" s="14">
        <f t="shared" si="0"/>
        <v>44.56</v>
      </c>
      <c r="F63" s="104">
        <f t="shared" si="1"/>
        <v>0.20095607468206006</v>
      </c>
      <c r="H63">
        <f t="shared" si="5"/>
        <v>5400</v>
      </c>
      <c r="I63" s="13">
        <f>(1*'S5.2 CRevenue (1 in)'!$K$8)+(1*($B63)/100*'S5.2 CRevenue (1 in)'!$K$10)-(0.64*5*1)</f>
        <v>248.68</v>
      </c>
      <c r="J63" s="13">
        <f>(1*'S6.2a PRevenue (1 in)'!$K$8)+(1*($B63)/100*'S6.2a PRevenue (1 in)'!$K$10)-(0.64*5*1)</f>
        <v>297.8</v>
      </c>
      <c r="K63" s="14">
        <f t="shared" si="2"/>
        <v>49.120000000000005</v>
      </c>
      <c r="L63" s="104">
        <f t="shared" si="3"/>
        <v>0.19752292102300145</v>
      </c>
      <c r="N63" s="42"/>
      <c r="O63" s="42"/>
    </row>
    <row r="64" spans="1:15" x14ac:dyDescent="0.25">
      <c r="A64" s="42"/>
      <c r="B64">
        <f t="shared" si="4"/>
        <v>5500</v>
      </c>
      <c r="C64" s="13">
        <f>(1*'S5.1 CRevenue(0.75in)'!$K$7)+(1*($B64+50)/100*'S5.1 CRevenue(0.75in)'!$K$9)-(0.64*5*1)</f>
        <v>225.06</v>
      </c>
      <c r="D64" s="13">
        <f>(1*'S6.1a PRevenue(0.75in)'!$K$8)+(1*($B64+50)/100*'S6.1a PRevenue(0.75in)'!$K$10)-(0.64*5*1)</f>
        <v>270.3</v>
      </c>
      <c r="E64" s="14">
        <f t="shared" si="0"/>
        <v>45.240000000000009</v>
      </c>
      <c r="F64" s="104">
        <f t="shared" si="1"/>
        <v>0.20101306318315121</v>
      </c>
      <c r="H64">
        <f t="shared" si="5"/>
        <v>5500</v>
      </c>
      <c r="I64" s="13">
        <f>(1*'S5.2 CRevenue (1 in)'!$K$8)+(1*($B64)/100*'S5.2 CRevenue (1 in)'!$K$10)-(0.64*5*1)</f>
        <v>252</v>
      </c>
      <c r="J64" s="13">
        <f>(1*'S6.2a PRevenue (1 in)'!$K$8)+(1*($B64)/100*'S6.2a PRevenue (1 in)'!$K$10)-(0.64*5*1)</f>
        <v>301.8</v>
      </c>
      <c r="K64" s="14">
        <f t="shared" si="2"/>
        <v>49.800000000000011</v>
      </c>
      <c r="L64" s="104">
        <f t="shared" si="3"/>
        <v>0.19761904761904767</v>
      </c>
      <c r="N64" s="42"/>
      <c r="O64" s="42"/>
    </row>
    <row r="65" spans="1:15" x14ac:dyDescent="0.25">
      <c r="A65" s="42"/>
      <c r="B65">
        <f t="shared" si="4"/>
        <v>5600</v>
      </c>
      <c r="C65" s="13">
        <f>(1*'S5.1 CRevenue(0.75in)'!$K$7)+(1*($B65+50)/100*'S5.1 CRevenue(0.75in)'!$K$9)-(0.64*5*1)</f>
        <v>228.38</v>
      </c>
      <c r="D65" s="13">
        <f>(1*'S6.1a PRevenue(0.75in)'!$K$8)+(1*($B65+50)/100*'S6.1a PRevenue(0.75in)'!$K$10)-(0.64*5*1)</f>
        <v>274.3</v>
      </c>
      <c r="E65" s="14">
        <f t="shared" si="0"/>
        <v>45.920000000000016</v>
      </c>
      <c r="F65" s="104">
        <f t="shared" si="1"/>
        <v>0.20106839478062885</v>
      </c>
      <c r="H65">
        <f t="shared" si="5"/>
        <v>5600</v>
      </c>
      <c r="I65" s="13">
        <f>(1*'S5.2 CRevenue (1 in)'!$K$8)+(1*($B65)/100*'S5.2 CRevenue (1 in)'!$K$10)-(0.64*5*1)</f>
        <v>255.32</v>
      </c>
      <c r="J65" s="13">
        <f>(1*'S6.2a PRevenue (1 in)'!$K$8)+(1*($B65)/100*'S6.2a PRevenue (1 in)'!$K$10)-(0.64*5*1)</f>
        <v>305.8</v>
      </c>
      <c r="K65" s="14">
        <f t="shared" si="2"/>
        <v>50.480000000000018</v>
      </c>
      <c r="L65" s="104">
        <f t="shared" si="3"/>
        <v>0.19771267429108577</v>
      </c>
      <c r="N65" s="42"/>
      <c r="O65" s="42"/>
    </row>
    <row r="66" spans="1:15" x14ac:dyDescent="0.25">
      <c r="A66" s="42"/>
      <c r="B66">
        <f t="shared" si="4"/>
        <v>5700</v>
      </c>
      <c r="C66" s="13">
        <f>(1*'S5.1 CRevenue(0.75in)'!$K$7)+(1*($B66+50)/100*'S5.1 CRevenue(0.75in)'!$K$9)-(0.64*5*1)</f>
        <v>231.7</v>
      </c>
      <c r="D66" s="13">
        <f>(1*'S6.1a PRevenue(0.75in)'!$K$8)+(1*($B66+50)/100*'S6.1a PRevenue(0.75in)'!$K$10)-(0.64*5*1)</f>
        <v>278.3</v>
      </c>
      <c r="E66" s="14">
        <f t="shared" si="0"/>
        <v>46.600000000000023</v>
      </c>
      <c r="F66" s="104">
        <f t="shared" si="1"/>
        <v>0.20112214069918008</v>
      </c>
      <c r="H66">
        <f t="shared" si="5"/>
        <v>5700</v>
      </c>
      <c r="I66" s="13">
        <f>(1*'S5.2 CRevenue (1 in)'!$K$8)+(1*($B66)/100*'S5.2 CRevenue (1 in)'!$K$10)-(0.64*5*1)</f>
        <v>258.64</v>
      </c>
      <c r="J66" s="13">
        <f>(1*'S6.2a PRevenue (1 in)'!$K$8)+(1*($B66)/100*'S6.2a PRevenue (1 in)'!$K$10)-(0.64*5*1)</f>
        <v>309.8</v>
      </c>
      <c r="K66" s="14">
        <f t="shared" si="2"/>
        <v>51.160000000000025</v>
      </c>
      <c r="L66" s="104">
        <f t="shared" si="3"/>
        <v>0.19780389730900103</v>
      </c>
      <c r="N66" s="42"/>
      <c r="O66" s="42"/>
    </row>
    <row r="67" spans="1:15" x14ac:dyDescent="0.25">
      <c r="A67" s="42"/>
      <c r="B67">
        <f t="shared" si="4"/>
        <v>5800</v>
      </c>
      <c r="C67" s="13">
        <f>(1*'S5.1 CRevenue(0.75in)'!$K$7)+(1*($B67+50)/100*'S5.1 CRevenue(0.75in)'!$K$9)-(0.64*5*1)</f>
        <v>235.02</v>
      </c>
      <c r="D67" s="13">
        <f>(1*'S6.1a PRevenue(0.75in)'!$K$8)+(1*($B67+50)/100*'S6.1a PRevenue(0.75in)'!$K$10)-(0.64*5*1)</f>
        <v>282.3</v>
      </c>
      <c r="E67" s="14">
        <f t="shared" si="0"/>
        <v>47.28</v>
      </c>
      <c r="F67" s="104">
        <f t="shared" si="1"/>
        <v>0.20117436813888179</v>
      </c>
      <c r="H67">
        <f t="shared" si="5"/>
        <v>5800</v>
      </c>
      <c r="I67" s="13">
        <f>(1*'S5.2 CRevenue (1 in)'!$K$8)+(1*($B67)/100*'S5.2 CRevenue (1 in)'!$K$10)-(0.64*5*1)</f>
        <v>261.95999999999998</v>
      </c>
      <c r="J67" s="13">
        <f>(1*'S6.2a PRevenue (1 in)'!$K$8)+(1*($B67)/100*'S6.2a PRevenue (1 in)'!$K$10)-(0.64*5*1)</f>
        <v>313.8</v>
      </c>
      <c r="K67" s="14">
        <f t="shared" si="2"/>
        <v>51.840000000000032</v>
      </c>
      <c r="L67" s="104">
        <f t="shared" si="3"/>
        <v>0.19789280806229972</v>
      </c>
      <c r="N67" s="42"/>
      <c r="O67" s="42"/>
    </row>
    <row r="68" spans="1:15" x14ac:dyDescent="0.25">
      <c r="A68" s="42"/>
      <c r="B68">
        <f t="shared" si="4"/>
        <v>5900</v>
      </c>
      <c r="C68" s="13">
        <f>(1*'S5.1 CRevenue(0.75in)'!$K$7)+(1*($B68+50)/100*'S5.1 CRevenue(0.75in)'!$K$9)-(0.64*5*1)</f>
        <v>238.34</v>
      </c>
      <c r="D68" s="13">
        <f>(1*'S6.1a PRevenue(0.75in)'!$K$8)+(1*($B68+50)/100*'S6.1a PRevenue(0.75in)'!$K$10)-(0.64*5*1)</f>
        <v>286.3</v>
      </c>
      <c r="E68" s="14">
        <f t="shared" si="0"/>
        <v>47.960000000000008</v>
      </c>
      <c r="F68" s="104">
        <f t="shared" si="1"/>
        <v>0.20122514055550897</v>
      </c>
      <c r="H68">
        <f t="shared" si="5"/>
        <v>5900</v>
      </c>
      <c r="I68" s="13">
        <f>(1*'S5.2 CRevenue (1 in)'!$K$8)+(1*($B68)/100*'S5.2 CRevenue (1 in)'!$K$10)-(0.64*5*1)</f>
        <v>265.28000000000003</v>
      </c>
      <c r="J68" s="13">
        <f>(1*'S6.2a PRevenue (1 in)'!$K$8)+(1*($B68)/100*'S6.2a PRevenue (1 in)'!$K$10)-(0.64*5*1)</f>
        <v>317.8</v>
      </c>
      <c r="K68" s="14">
        <f t="shared" si="2"/>
        <v>52.519999999999982</v>
      </c>
      <c r="L68" s="104">
        <f t="shared" si="3"/>
        <v>0.19797949336550053</v>
      </c>
      <c r="N68" s="42"/>
      <c r="O68" s="42"/>
    </row>
    <row r="69" spans="1:15" x14ac:dyDescent="0.25">
      <c r="A69" s="42"/>
      <c r="B69">
        <f t="shared" si="4"/>
        <v>6000</v>
      </c>
      <c r="C69" s="13">
        <f>(1*'S5.1 CRevenue(0.75in)'!$K$7)+(1*($B69+50)/100*'S5.1 CRevenue(0.75in)'!$K$9)-(0.64*5*1)</f>
        <v>241.66</v>
      </c>
      <c r="D69" s="13">
        <f>(1*'S6.1a PRevenue(0.75in)'!$K$8)+(1*($B69+50)/100*'S6.1a PRevenue(0.75in)'!$K$10)-(0.64*5*1)</f>
        <v>290.3</v>
      </c>
      <c r="E69" s="14">
        <f t="shared" si="0"/>
        <v>48.640000000000015</v>
      </c>
      <c r="F69" s="104">
        <f t="shared" si="1"/>
        <v>0.20127451791773573</v>
      </c>
      <c r="H69">
        <f t="shared" si="5"/>
        <v>6000</v>
      </c>
      <c r="I69" s="13">
        <f>(1*'S5.2 CRevenue (1 in)'!$K$8)+(1*($B69)/100*'S5.2 CRevenue (1 in)'!$K$10)-(0.64*5*1)</f>
        <v>268.59999999999997</v>
      </c>
      <c r="J69" s="13">
        <f>(1*'S6.2a PRevenue (1 in)'!$K$8)+(1*($B69)/100*'S6.2a PRevenue (1 in)'!$K$10)-(0.64*5*1)</f>
        <v>321.8</v>
      </c>
      <c r="K69" s="14">
        <f t="shared" si="2"/>
        <v>53.200000000000045</v>
      </c>
      <c r="L69" s="104">
        <f t="shared" si="3"/>
        <v>0.19806403574087883</v>
      </c>
      <c r="N69" s="42"/>
      <c r="O69" s="42"/>
    </row>
    <row r="70" spans="1:15" x14ac:dyDescent="0.25">
      <c r="A70" s="42"/>
      <c r="B70">
        <f t="shared" si="4"/>
        <v>6100</v>
      </c>
      <c r="C70" s="13">
        <f>(1*'S5.1 CRevenue(0.75in)'!$K$7)+(1*($B70+50)/100*'S5.1 CRevenue(0.75in)'!$K$9)-(0.64*5*1)</f>
        <v>244.98</v>
      </c>
      <c r="D70" s="13">
        <f>(1*'S6.1a PRevenue(0.75in)'!$K$8)+(1*($B70+50)/100*'S6.1a PRevenue(0.75in)'!$K$10)-(0.64*5*1)</f>
        <v>294.3</v>
      </c>
      <c r="E70" s="14">
        <f t="shared" si="0"/>
        <v>49.320000000000022</v>
      </c>
      <c r="F70" s="104">
        <f t="shared" si="1"/>
        <v>0.20132255694342405</v>
      </c>
      <c r="H70">
        <f t="shared" si="5"/>
        <v>6100</v>
      </c>
      <c r="I70" s="13">
        <f>(1*'S5.2 CRevenue (1 in)'!$K$8)+(1*($B70)/100*'S5.2 CRevenue (1 in)'!$K$10)-(0.64*5*1)</f>
        <v>271.92</v>
      </c>
      <c r="J70" s="13">
        <f>(1*'S6.2a PRevenue (1 in)'!$K$8)+(1*($B70)/100*'S6.2a PRevenue (1 in)'!$K$10)-(0.64*5*1)</f>
        <v>325.8</v>
      </c>
      <c r="K70" s="14">
        <f t="shared" si="2"/>
        <v>53.879999999999995</v>
      </c>
      <c r="L70" s="104">
        <f t="shared" si="3"/>
        <v>0.19814651368049424</v>
      </c>
      <c r="N70" s="42"/>
      <c r="O70" s="42"/>
    </row>
    <row r="71" spans="1:15" x14ac:dyDescent="0.25">
      <c r="A71" s="42"/>
      <c r="B71">
        <f t="shared" si="4"/>
        <v>6200</v>
      </c>
      <c r="C71" s="13">
        <f>(1*'S5.1 CRevenue(0.75in)'!$K$7)+(1*($B71+50)/100*'S5.1 CRevenue(0.75in)'!$K$9)-(0.64*5*1)</f>
        <v>248.3</v>
      </c>
      <c r="D71" s="13">
        <f>(1*'S6.1a PRevenue(0.75in)'!$K$8)+(1*($B71+50)/100*'S6.1a PRevenue(0.75in)'!$K$10)-(0.64*5*1)</f>
        <v>298.3</v>
      </c>
      <c r="E71" s="14">
        <f t="shared" si="0"/>
        <v>50</v>
      </c>
      <c r="F71" s="104">
        <f t="shared" si="1"/>
        <v>0.20136931131695529</v>
      </c>
      <c r="H71">
        <f t="shared" si="5"/>
        <v>6200</v>
      </c>
      <c r="I71" s="13">
        <f>(1*'S5.2 CRevenue (1 in)'!$K$8)+(1*($B71)/100*'S5.2 CRevenue (1 in)'!$K$10)-(0.64*5*1)</f>
        <v>275.24</v>
      </c>
      <c r="J71" s="13">
        <f>(1*'S6.2a PRevenue (1 in)'!$K$8)+(1*($B71)/100*'S6.2a PRevenue (1 in)'!$K$10)-(0.64*5*1)</f>
        <v>329.8</v>
      </c>
      <c r="K71" s="14">
        <f t="shared" si="2"/>
        <v>54.56</v>
      </c>
      <c r="L71" s="104">
        <f t="shared" si="3"/>
        <v>0.19822700188926029</v>
      </c>
      <c r="N71" s="42"/>
      <c r="O71" s="42"/>
    </row>
    <row r="72" spans="1:15" x14ac:dyDescent="0.25">
      <c r="A72" s="42"/>
      <c r="B72">
        <f t="shared" si="4"/>
        <v>6300</v>
      </c>
      <c r="C72" s="13">
        <f>(1*'S5.1 CRevenue(0.75in)'!$K$7)+(1*($B72+50)/100*'S5.1 CRevenue(0.75in)'!$K$9)-(0.64*5*1)</f>
        <v>251.62</v>
      </c>
      <c r="D72" s="13">
        <f>(1*'S6.1a PRevenue(0.75in)'!$K$8)+(1*($B72+50)/100*'S6.1a PRevenue(0.75in)'!$K$10)-(0.64*5*1)</f>
        <v>302.3</v>
      </c>
      <c r="E72" s="14">
        <f t="shared" si="0"/>
        <v>50.680000000000007</v>
      </c>
      <c r="F72" s="104">
        <f t="shared" si="1"/>
        <v>0.20141483188935699</v>
      </c>
      <c r="H72">
        <f t="shared" si="5"/>
        <v>6300</v>
      </c>
      <c r="I72" s="13">
        <f>(1*'S5.2 CRevenue (1 in)'!$K$8)+(1*($B72)/100*'S5.2 CRevenue (1 in)'!$K$10)-(0.64*5*1)</f>
        <v>278.56</v>
      </c>
      <c r="J72" s="13">
        <f>(1*'S6.2a PRevenue (1 in)'!$K$8)+(1*($B72)/100*'S6.2a PRevenue (1 in)'!$K$10)-(0.64*5*1)</f>
        <v>333.8</v>
      </c>
      <c r="K72" s="14">
        <f t="shared" si="2"/>
        <v>55.240000000000009</v>
      </c>
      <c r="L72" s="104">
        <f t="shared" si="3"/>
        <v>0.19830557151062611</v>
      </c>
      <c r="N72" s="42"/>
      <c r="O72" s="42"/>
    </row>
    <row r="73" spans="1:15" x14ac:dyDescent="0.25">
      <c r="A73" s="42"/>
      <c r="B73">
        <f t="shared" si="4"/>
        <v>6400</v>
      </c>
      <c r="C73" s="13">
        <f>(1*'S5.1 CRevenue(0.75in)'!$K$7)+(1*($B73+50)/100*'S5.1 CRevenue(0.75in)'!$K$9)-(0.64*5*1)</f>
        <v>254.94</v>
      </c>
      <c r="D73" s="13">
        <f>(1*'S6.1a PRevenue(0.75in)'!$K$8)+(1*($B73+50)/100*'S6.1a PRevenue(0.75in)'!$K$10)-(0.64*5*1)</f>
        <v>306.3</v>
      </c>
      <c r="E73" s="14">
        <f t="shared" si="0"/>
        <v>51.360000000000014</v>
      </c>
      <c r="F73" s="104">
        <f t="shared" si="1"/>
        <v>0.20145916686279131</v>
      </c>
      <c r="H73">
        <f t="shared" si="5"/>
        <v>6400</v>
      </c>
      <c r="I73" s="13">
        <f>(1*'S5.2 CRevenue (1 in)'!$K$8)+(1*($B73)/100*'S5.2 CRevenue (1 in)'!$K$10)-(0.64*5*1)</f>
        <v>281.88</v>
      </c>
      <c r="J73" s="13">
        <f>(1*'S6.2a PRevenue (1 in)'!$K$8)+(1*($B73)/100*'S6.2a PRevenue (1 in)'!$K$10)-(0.64*5*1)</f>
        <v>337.8</v>
      </c>
      <c r="K73" s="14">
        <f t="shared" si="2"/>
        <v>55.920000000000016</v>
      </c>
      <c r="L73" s="104">
        <f t="shared" si="3"/>
        <v>0.19838229033631338</v>
      </c>
      <c r="N73" s="42"/>
      <c r="O73" s="42"/>
    </row>
    <row r="74" spans="1:15" x14ac:dyDescent="0.25">
      <c r="A74" s="42"/>
      <c r="B74">
        <f t="shared" si="4"/>
        <v>6500</v>
      </c>
      <c r="C74" s="13">
        <f>(1*'S5.1 CRevenue(0.75in)'!$K$7)+(1*($B74+50)/100*'S5.1 CRevenue(0.75in)'!$K$9)-(0.64*5*1)</f>
        <v>258.26</v>
      </c>
      <c r="D74" s="13">
        <f>(1*'S6.1a PRevenue(0.75in)'!$K$8)+(1*($B74+50)/100*'S6.1a PRevenue(0.75in)'!$K$10)-(0.64*5*1)</f>
        <v>310.3</v>
      </c>
      <c r="E74" s="14">
        <f t="shared" ref="E74:E82" si="6">+D74-C74</f>
        <v>52.04000000000002</v>
      </c>
      <c r="F74" s="104">
        <f t="shared" ref="F74:F82" si="7">+E74/C74</f>
        <v>0.20150236196081478</v>
      </c>
      <c r="H74">
        <f t="shared" si="5"/>
        <v>6500</v>
      </c>
      <c r="I74" s="13">
        <f>(1*'S5.2 CRevenue (1 in)'!$K$8)+(1*($B74)/100*'S5.2 CRevenue (1 in)'!$K$10)-(0.64*5*1)</f>
        <v>285.2</v>
      </c>
      <c r="J74" s="13">
        <f>(1*'S6.2a PRevenue (1 in)'!$K$8)+(1*($B74)/100*'S6.2a PRevenue (1 in)'!$K$10)-(0.64*5*1)</f>
        <v>341.8</v>
      </c>
      <c r="K74" s="14">
        <f t="shared" ref="K74:K82" si="8">+J74-I74</f>
        <v>56.600000000000023</v>
      </c>
      <c r="L74" s="104">
        <f t="shared" ref="L74:L82" si="9">+K74/I74</f>
        <v>0.19845722300140262</v>
      </c>
      <c r="N74" s="42"/>
      <c r="O74" s="42"/>
    </row>
    <row r="75" spans="1:15" x14ac:dyDescent="0.25">
      <c r="A75" s="42"/>
      <c r="B75">
        <f t="shared" si="4"/>
        <v>6600</v>
      </c>
      <c r="C75" s="13">
        <f>(1*'S5.1 CRevenue(0.75in)'!$K$7)+(1*($B75+50)/100*'S5.1 CRevenue(0.75in)'!$K$9)-(0.64*5*1)</f>
        <v>261.58</v>
      </c>
      <c r="D75" s="13">
        <f>(1*'S6.1a PRevenue(0.75in)'!$K$8)+(1*($B75+50)/100*'S6.1a PRevenue(0.75in)'!$K$10)-(0.64*5*1)</f>
        <v>314.3</v>
      </c>
      <c r="E75" s="14">
        <f t="shared" si="6"/>
        <v>52.720000000000027</v>
      </c>
      <c r="F75" s="104">
        <f t="shared" si="7"/>
        <v>0.2015444605856718</v>
      </c>
      <c r="H75">
        <f t="shared" si="5"/>
        <v>6600</v>
      </c>
      <c r="I75" s="13">
        <f>(1*'S5.2 CRevenue (1 in)'!$K$8)+(1*($B75)/100*'S5.2 CRevenue (1 in)'!$K$10)-(0.64*5*1)</f>
        <v>288.52</v>
      </c>
      <c r="J75" s="13">
        <f>(1*'S6.2a PRevenue (1 in)'!$K$8)+(1*($B75)/100*'S6.2a PRevenue (1 in)'!$K$10)-(0.64*5*1)</f>
        <v>345.8</v>
      </c>
      <c r="K75" s="14">
        <f t="shared" si="8"/>
        <v>57.28000000000003</v>
      </c>
      <c r="L75" s="104">
        <f t="shared" si="9"/>
        <v>0.19853043116595048</v>
      </c>
      <c r="N75" s="42"/>
      <c r="O75" s="42"/>
    </row>
    <row r="76" spans="1:15" x14ac:dyDescent="0.25">
      <c r="A76" s="42"/>
      <c r="B76">
        <f t="shared" ref="B76:B82" si="10">+B75+100</f>
        <v>6700</v>
      </c>
      <c r="C76" s="13">
        <f>(1*'S5.1 CRevenue(0.75in)'!$K$7)+(1*($B76+50)/100*'S5.1 CRevenue(0.75in)'!$K$9)-(0.64*5*1)</f>
        <v>264.90000000000003</v>
      </c>
      <c r="D76" s="13">
        <f>(1*'S6.1a PRevenue(0.75in)'!$K$8)+(1*($B76+50)/100*'S6.1a PRevenue(0.75in)'!$K$10)-(0.64*5*1)</f>
        <v>318.3</v>
      </c>
      <c r="E76" s="14">
        <f t="shared" si="6"/>
        <v>53.399999999999977</v>
      </c>
      <c r="F76" s="104">
        <f t="shared" si="7"/>
        <v>0.20158550396375979</v>
      </c>
      <c r="H76">
        <f t="shared" ref="H76:H82" si="11">+H75+100</f>
        <v>6700</v>
      </c>
      <c r="I76" s="13">
        <f>(1*'S5.2 CRevenue (1 in)'!$K$8)+(1*($B76)/100*'S5.2 CRevenue (1 in)'!$K$10)-(0.64*5*1)</f>
        <v>291.83999999999997</v>
      </c>
      <c r="J76" s="13">
        <f>(1*'S6.2a PRevenue (1 in)'!$K$8)+(1*($B76)/100*'S6.2a PRevenue (1 in)'!$K$10)-(0.64*5*1)</f>
        <v>349.8</v>
      </c>
      <c r="K76" s="14">
        <f t="shared" si="8"/>
        <v>57.960000000000036</v>
      </c>
      <c r="L76" s="104">
        <f t="shared" si="9"/>
        <v>0.19860197368421068</v>
      </c>
      <c r="N76" s="42"/>
      <c r="O76" s="42"/>
    </row>
    <row r="77" spans="1:15" x14ac:dyDescent="0.25">
      <c r="A77" s="42"/>
      <c r="B77">
        <f t="shared" si="10"/>
        <v>6800</v>
      </c>
      <c r="C77" s="13">
        <f>(1*'S5.1 CRevenue(0.75in)'!$K$7)+(1*($B77+50)/100*'S5.1 CRevenue(0.75in)'!$K$9)-(0.64*5*1)</f>
        <v>268.21999999999997</v>
      </c>
      <c r="D77" s="13">
        <f>(1*'S6.1a PRevenue(0.75in)'!$K$8)+(1*($B77+50)/100*'S6.1a PRevenue(0.75in)'!$K$10)-(0.64*5*1)</f>
        <v>322.3</v>
      </c>
      <c r="E77" s="14">
        <f t="shared" si="6"/>
        <v>54.080000000000041</v>
      </c>
      <c r="F77" s="104">
        <f t="shared" si="7"/>
        <v>0.20162553128029248</v>
      </c>
      <c r="H77">
        <f t="shared" si="11"/>
        <v>6800</v>
      </c>
      <c r="I77" s="13">
        <f>(1*'S5.2 CRevenue (1 in)'!$K$8)+(1*($B77)/100*'S5.2 CRevenue (1 in)'!$K$10)-(0.64*5*1)</f>
        <v>295.16000000000003</v>
      </c>
      <c r="J77" s="13">
        <f>(1*'S6.2a PRevenue (1 in)'!$K$8)+(1*($B77)/100*'S6.2a PRevenue (1 in)'!$K$10)-(0.64*5*1)</f>
        <v>353.8</v>
      </c>
      <c r="K77" s="14">
        <f t="shared" si="8"/>
        <v>58.639999999999986</v>
      </c>
      <c r="L77" s="104">
        <f t="shared" si="9"/>
        <v>0.19867190676243388</v>
      </c>
      <c r="N77" s="42"/>
      <c r="O77" s="42"/>
    </row>
    <row r="78" spans="1:15" x14ac:dyDescent="0.25">
      <c r="A78" s="42"/>
      <c r="B78">
        <f t="shared" si="10"/>
        <v>6900</v>
      </c>
      <c r="C78" s="13">
        <f>(1*'S5.1 CRevenue(0.75in)'!$K$7)+(1*($B78+50)/100*'S5.1 CRevenue(0.75in)'!$K$9)-(0.64*5*1)</f>
        <v>271.54000000000002</v>
      </c>
      <c r="D78" s="13">
        <f>(1*'S6.1a PRevenue(0.75in)'!$K$8)+(1*($B78+50)/100*'S6.1a PRevenue(0.75in)'!$K$10)-(0.64*5*1)</f>
        <v>326.3</v>
      </c>
      <c r="E78" s="14">
        <f t="shared" si="6"/>
        <v>54.759999999999991</v>
      </c>
      <c r="F78" s="104">
        <f t="shared" si="7"/>
        <v>0.20166457980408037</v>
      </c>
      <c r="H78">
        <f t="shared" si="11"/>
        <v>6900</v>
      </c>
      <c r="I78" s="13">
        <f>(1*'S5.2 CRevenue (1 in)'!$K$8)+(1*($B78)/100*'S5.2 CRevenue (1 in)'!$K$10)-(0.64*5*1)</f>
        <v>298.47999999999996</v>
      </c>
      <c r="J78" s="13">
        <f>(1*'S6.2a PRevenue (1 in)'!$K$8)+(1*($B78)/100*'S6.2a PRevenue (1 in)'!$K$10)-(0.64*5*1)</f>
        <v>357.8</v>
      </c>
      <c r="K78" s="14">
        <f t="shared" si="8"/>
        <v>59.32000000000005</v>
      </c>
      <c r="L78" s="104">
        <f t="shared" si="9"/>
        <v>0.19874028410613795</v>
      </c>
      <c r="N78" s="42"/>
      <c r="O78" s="42"/>
    </row>
    <row r="79" spans="1:15" x14ac:dyDescent="0.25">
      <c r="A79" s="42"/>
      <c r="B79">
        <f t="shared" si="10"/>
        <v>7000</v>
      </c>
      <c r="C79" s="13">
        <f>(1*'S5.1 CRevenue(0.75in)'!$K$7)+(1*($B79+50)/100*'S5.1 CRevenue(0.75in)'!$K$9)-(0.64*5*1)</f>
        <v>274.86</v>
      </c>
      <c r="D79" s="13">
        <f>(1*'S6.1a PRevenue(0.75in)'!$K$8)+(1*($B79+50)/100*'S6.1a PRevenue(0.75in)'!$K$10)-(0.64*5*1)</f>
        <v>330.3</v>
      </c>
      <c r="E79" s="14">
        <f t="shared" si="6"/>
        <v>55.44</v>
      </c>
      <c r="F79" s="104">
        <f t="shared" si="7"/>
        <v>0.20170268500327437</v>
      </c>
      <c r="H79">
        <f t="shared" si="11"/>
        <v>7000</v>
      </c>
      <c r="I79" s="13">
        <f>(1*'S5.2 CRevenue (1 in)'!$K$8)+(1*($B79)/100*'S5.2 CRevenue (1 in)'!$K$10)-(0.64*5*1)</f>
        <v>301.8</v>
      </c>
      <c r="J79" s="13">
        <f>(1*'S6.2a PRevenue (1 in)'!$K$8)+(1*($B79)/100*'S6.2a PRevenue (1 in)'!$K$10)-(0.64*5*1)</f>
        <v>361.8</v>
      </c>
      <c r="K79" s="14">
        <f t="shared" si="8"/>
        <v>60</v>
      </c>
      <c r="L79" s="104">
        <f t="shared" si="9"/>
        <v>0.19880715705765406</v>
      </c>
      <c r="N79" s="42"/>
      <c r="O79" s="42"/>
    </row>
    <row r="80" spans="1:15" x14ac:dyDescent="0.25">
      <c r="A80" s="42"/>
      <c r="B80">
        <f t="shared" si="10"/>
        <v>7100</v>
      </c>
      <c r="C80" s="13">
        <f>(1*'S5.1 CRevenue(0.75in)'!$K$7)+(1*($B80+50)/100*'S5.1 CRevenue(0.75in)'!$K$9)-(0.64*5*1)</f>
        <v>278.18</v>
      </c>
      <c r="D80" s="13">
        <f>(1*'S6.1a PRevenue(0.75in)'!$K$8)+(1*($B80+50)/100*'S6.1a PRevenue(0.75in)'!$K$10)-(0.64*5*1)</f>
        <v>334.3</v>
      </c>
      <c r="E80" s="14">
        <f t="shared" si="6"/>
        <v>56.120000000000005</v>
      </c>
      <c r="F80" s="104">
        <f t="shared" si="7"/>
        <v>0.20173988065281473</v>
      </c>
      <c r="H80">
        <f t="shared" si="11"/>
        <v>7100</v>
      </c>
      <c r="I80" s="13">
        <f>(1*'S5.2 CRevenue (1 in)'!$K$8)+(1*($B80)/100*'S5.2 CRevenue (1 in)'!$K$10)-(0.64*5*1)</f>
        <v>305.12</v>
      </c>
      <c r="J80" s="13">
        <f>(1*'S6.2a PRevenue (1 in)'!$K$8)+(1*($B80)/100*'S6.2a PRevenue (1 in)'!$K$10)-(0.64*5*1)</f>
        <v>365.8</v>
      </c>
      <c r="K80" s="14">
        <f t="shared" si="8"/>
        <v>60.680000000000007</v>
      </c>
      <c r="L80" s="104">
        <f t="shared" si="9"/>
        <v>0.19887257472469849</v>
      </c>
      <c r="N80" s="42"/>
      <c r="O80" s="42"/>
    </row>
    <row r="81" spans="1:15" x14ac:dyDescent="0.25">
      <c r="A81" s="42"/>
      <c r="B81">
        <f t="shared" si="10"/>
        <v>7200</v>
      </c>
      <c r="C81" s="13">
        <f>(1*'S5.1 CRevenue(0.75in)'!$K$7)+(1*($B81+50)/100*'S5.1 CRevenue(0.75in)'!$K$9)-(0.64*5*1)</f>
        <v>281.5</v>
      </c>
      <c r="D81" s="13">
        <f>(1*'S6.1a PRevenue(0.75in)'!$K$8)+(1*($B81+50)/100*'S6.1a PRevenue(0.75in)'!$K$10)-(0.64*5*1)</f>
        <v>338.3</v>
      </c>
      <c r="E81" s="14">
        <f t="shared" si="6"/>
        <v>56.800000000000011</v>
      </c>
      <c r="F81" s="104">
        <f t="shared" si="7"/>
        <v>0.20177619893428067</v>
      </c>
      <c r="H81">
        <f t="shared" si="11"/>
        <v>7200</v>
      </c>
      <c r="I81" s="13">
        <f>(1*'S5.2 CRevenue (1 in)'!$K$8)+(1*($B81)/100*'S5.2 CRevenue (1 in)'!$K$10)-(0.64*5*1)</f>
        <v>308.44</v>
      </c>
      <c r="J81" s="13">
        <f>(1*'S6.2a PRevenue (1 in)'!$K$8)+(1*($B81)/100*'S6.2a PRevenue (1 in)'!$K$10)-(0.64*5*1)</f>
        <v>369.8</v>
      </c>
      <c r="K81" s="14">
        <f t="shared" si="8"/>
        <v>61.360000000000014</v>
      </c>
      <c r="L81" s="104">
        <f t="shared" si="9"/>
        <v>0.1989365841006355</v>
      </c>
      <c r="N81" s="42"/>
      <c r="O81" s="42"/>
    </row>
    <row r="82" spans="1:15" x14ac:dyDescent="0.25">
      <c r="A82" s="42"/>
      <c r="B82">
        <f t="shared" si="10"/>
        <v>7300</v>
      </c>
      <c r="C82" s="13">
        <f>(1*'S5.1 CRevenue(0.75in)'!$K$7)+(1*($B82+50)/100*'S5.1 CRevenue(0.75in)'!$K$9)-(0.64*5*1)</f>
        <v>284.82</v>
      </c>
      <c r="D82" s="13">
        <f>(1*'S6.1a PRevenue(0.75in)'!$K$8)+(1*($B82+50)/100*'S6.1a PRevenue(0.75in)'!$K$10)-(0.64*5*1)</f>
        <v>342.3</v>
      </c>
      <c r="E82" s="14">
        <f t="shared" si="6"/>
        <v>57.480000000000018</v>
      </c>
      <c r="F82" s="104">
        <f t="shared" si="7"/>
        <v>0.20181167052875507</v>
      </c>
      <c r="H82">
        <f t="shared" si="11"/>
        <v>7300</v>
      </c>
      <c r="I82" s="13">
        <f>(1*'S5.2 CRevenue (1 in)'!$K$8)+(1*($B82)/100*'S5.2 CRevenue (1 in)'!$K$10)-(0.64*5*1)</f>
        <v>311.76</v>
      </c>
      <c r="J82" s="13">
        <f>(1*'S6.2a PRevenue (1 in)'!$K$8)+(1*($B82)/100*'S6.2a PRevenue (1 in)'!$K$10)-(0.64*5*1)</f>
        <v>373.8</v>
      </c>
      <c r="K82" s="14">
        <f t="shared" si="8"/>
        <v>62.04000000000002</v>
      </c>
      <c r="L82" s="104">
        <f t="shared" si="9"/>
        <v>0.19899923017705934</v>
      </c>
      <c r="N82" s="42"/>
      <c r="O82" s="42"/>
    </row>
    <row r="83" spans="1:15" x14ac:dyDescent="0.25">
      <c r="A83" s="42"/>
      <c r="B83" s="42"/>
      <c r="C83" s="42"/>
      <c r="D83" s="42"/>
      <c r="E83" s="42"/>
      <c r="F83" s="42"/>
      <c r="G83" s="42"/>
      <c r="H83" s="42"/>
      <c r="I83" s="42"/>
      <c r="J83" s="42"/>
      <c r="K83" s="42"/>
      <c r="L83" s="42"/>
      <c r="M83" s="42"/>
      <c r="N83" s="42"/>
      <c r="O83" s="42"/>
    </row>
    <row r="84" spans="1:15" x14ac:dyDescent="0.25">
      <c r="A84" s="42"/>
      <c r="B84" s="42"/>
      <c r="C84" s="42"/>
      <c r="D84" s="42"/>
      <c r="E84" s="42"/>
      <c r="F84" s="42"/>
      <c r="G84" s="42"/>
      <c r="H84" s="42"/>
      <c r="I84" s="42"/>
      <c r="J84" s="42"/>
      <c r="K84" s="42"/>
      <c r="L84" s="42"/>
      <c r="M84" s="42"/>
      <c r="N84" s="42"/>
      <c r="O84" s="42"/>
    </row>
    <row r="85" spans="1:15" x14ac:dyDescent="0.25">
      <c r="A85" s="42"/>
      <c r="B85" s="42"/>
      <c r="C85" s="42"/>
      <c r="D85" s="42"/>
      <c r="E85" s="42"/>
      <c r="F85" s="42"/>
      <c r="G85" s="42"/>
      <c r="H85" s="42"/>
      <c r="I85" s="42"/>
      <c r="J85" s="42"/>
      <c r="K85" s="42"/>
      <c r="L85" s="42"/>
      <c r="M85" s="42"/>
      <c r="N85" s="42"/>
      <c r="O85" s="42"/>
    </row>
    <row r="86" spans="1:15" x14ac:dyDescent="0.25">
      <c r="A86" s="42"/>
      <c r="B86" s="42"/>
      <c r="C86" s="42"/>
      <c r="D86" s="42"/>
      <c r="E86" s="42"/>
      <c r="F86" s="42"/>
      <c r="G86" s="42"/>
      <c r="H86" s="42"/>
      <c r="I86" s="42"/>
      <c r="J86" s="42"/>
      <c r="K86" s="42"/>
      <c r="L86" s="42"/>
      <c r="M86" s="42"/>
      <c r="N86" s="42"/>
      <c r="O86" s="42"/>
    </row>
    <row r="87" spans="1:15" x14ac:dyDescent="0.25">
      <c r="A87" s="42"/>
      <c r="B87" s="42"/>
      <c r="C87" s="42"/>
      <c r="D87" s="42"/>
      <c r="E87" s="42"/>
      <c r="F87" s="42"/>
      <c r="G87" s="42"/>
      <c r="H87" s="42"/>
      <c r="I87" s="42"/>
      <c r="J87" s="42"/>
      <c r="K87" s="42"/>
      <c r="L87" s="42"/>
      <c r="M87" s="42"/>
      <c r="N87" s="42"/>
      <c r="O87" s="42"/>
    </row>
    <row r="88" spans="1:15" x14ac:dyDescent="0.25">
      <c r="A88" s="42"/>
      <c r="B88" s="42"/>
      <c r="C88" s="42"/>
      <c r="D88" s="42"/>
      <c r="E88" s="42"/>
      <c r="F88" s="42"/>
      <c r="G88" s="42"/>
      <c r="H88" s="42"/>
      <c r="I88" s="42"/>
      <c r="J88" s="42"/>
      <c r="K88" s="42"/>
      <c r="L88" s="42"/>
      <c r="M88" s="42"/>
      <c r="N88" s="42"/>
      <c r="O88" s="42"/>
    </row>
    <row r="89" spans="1:15" x14ac:dyDescent="0.25">
      <c r="A89" s="42"/>
      <c r="B89" s="42"/>
      <c r="C89" s="42"/>
      <c r="D89" s="42"/>
      <c r="E89" s="42"/>
      <c r="F89" s="42"/>
      <c r="G89" s="42"/>
      <c r="H89" s="42"/>
      <c r="I89" s="42"/>
      <c r="J89" s="42"/>
      <c r="K89" s="42"/>
      <c r="L89" s="42"/>
      <c r="M89" s="42"/>
      <c r="N89" s="42"/>
      <c r="O89" s="42"/>
    </row>
    <row r="90" spans="1:15" x14ac:dyDescent="0.25">
      <c r="A90" s="42"/>
      <c r="B90" s="42"/>
      <c r="C90" s="42"/>
      <c r="D90" s="42"/>
      <c r="E90" s="42"/>
      <c r="F90" s="42"/>
      <c r="G90" s="42"/>
      <c r="H90" s="42"/>
      <c r="I90" s="42"/>
      <c r="J90" s="42"/>
      <c r="K90" s="42"/>
      <c r="L90" s="42"/>
      <c r="M90" s="42"/>
      <c r="N90" s="42"/>
      <c r="O90" s="42"/>
    </row>
    <row r="91" spans="1:15" x14ac:dyDescent="0.25">
      <c r="A91" s="42"/>
      <c r="B91" s="42"/>
      <c r="C91" s="42"/>
      <c r="D91" s="42"/>
      <c r="E91" s="42"/>
      <c r="F91" s="42"/>
      <c r="G91" s="42"/>
      <c r="H91" s="42"/>
      <c r="I91" s="42"/>
      <c r="J91" s="42"/>
      <c r="K91" s="42"/>
      <c r="L91" s="42"/>
      <c r="M91" s="42"/>
      <c r="N91" s="42"/>
      <c r="O91" s="42"/>
    </row>
    <row r="92" spans="1:15" x14ac:dyDescent="0.25">
      <c r="A92" s="42"/>
      <c r="B92" s="42"/>
      <c r="C92" s="42"/>
      <c r="D92" s="42"/>
      <c r="E92" s="42"/>
      <c r="F92" s="42"/>
      <c r="G92" s="42"/>
      <c r="H92" s="42"/>
      <c r="I92" s="42"/>
      <c r="J92" s="42"/>
      <c r="K92" s="42"/>
      <c r="L92" s="42"/>
      <c r="M92" s="42"/>
      <c r="N92" s="42"/>
      <c r="O92" s="42"/>
    </row>
    <row r="93" spans="1:15" x14ac:dyDescent="0.25">
      <c r="A93" s="42"/>
      <c r="B93" s="42"/>
      <c r="C93" s="42"/>
      <c r="D93" s="42"/>
      <c r="E93" s="42"/>
      <c r="F93" s="42"/>
      <c r="G93" s="42"/>
      <c r="H93" s="42"/>
      <c r="I93" s="42"/>
      <c r="J93" s="42"/>
      <c r="K93" s="42"/>
      <c r="L93" s="42"/>
      <c r="M93" s="42"/>
      <c r="N93" s="42"/>
      <c r="O93" s="42"/>
    </row>
    <row r="94" spans="1:15" x14ac:dyDescent="0.25">
      <c r="A94" s="42"/>
      <c r="B94" s="42"/>
      <c r="C94" s="42"/>
      <c r="D94" s="42"/>
      <c r="E94" s="42"/>
      <c r="F94" s="42"/>
      <c r="G94" s="42"/>
      <c r="H94" s="42"/>
      <c r="I94" s="42"/>
      <c r="J94" s="42"/>
      <c r="K94" s="42"/>
      <c r="L94" s="42"/>
      <c r="M94" s="42"/>
      <c r="N94" s="42"/>
      <c r="O94" s="42"/>
    </row>
    <row r="95" spans="1:15" x14ac:dyDescent="0.25">
      <c r="A95" s="42"/>
      <c r="B95" s="42"/>
      <c r="C95" s="42"/>
      <c r="D95" s="42"/>
      <c r="E95" s="42"/>
      <c r="F95" s="42"/>
      <c r="G95" s="42"/>
      <c r="H95" s="42"/>
      <c r="I95" s="42"/>
      <c r="J95" s="42"/>
      <c r="K95" s="42"/>
      <c r="L95" s="42"/>
      <c r="M95" s="42"/>
      <c r="N95" s="42"/>
      <c r="O95" s="42"/>
    </row>
    <row r="96" spans="1:15" x14ac:dyDescent="0.25">
      <c r="A96" s="42"/>
      <c r="B96" s="42"/>
      <c r="C96" s="42"/>
      <c r="D96" s="42"/>
      <c r="E96" s="42"/>
      <c r="F96" s="42"/>
      <c r="G96" s="42"/>
      <c r="H96" s="42"/>
      <c r="I96" s="42"/>
      <c r="J96" s="42"/>
      <c r="K96" s="42"/>
      <c r="L96" s="42"/>
      <c r="M96" s="42"/>
      <c r="N96" s="42"/>
      <c r="O96" s="42"/>
    </row>
    <row r="97" spans="1:15" x14ac:dyDescent="0.25">
      <c r="A97" s="42"/>
      <c r="B97" s="42"/>
      <c r="C97" s="42"/>
      <c r="D97" s="42"/>
      <c r="E97" s="42"/>
      <c r="F97" s="42"/>
      <c r="G97" s="42"/>
      <c r="H97" s="42"/>
      <c r="I97" s="42"/>
      <c r="J97" s="42"/>
      <c r="K97" s="42"/>
      <c r="L97" s="42"/>
      <c r="M97" s="42"/>
      <c r="N97" s="42"/>
      <c r="O97" s="42"/>
    </row>
    <row r="98" spans="1:15" x14ac:dyDescent="0.25">
      <c r="A98" s="42"/>
      <c r="B98" s="42"/>
      <c r="C98" s="42"/>
      <c r="D98" s="42"/>
      <c r="E98" s="42"/>
      <c r="F98" s="42"/>
      <c r="G98" s="42"/>
      <c r="H98" s="42"/>
      <c r="I98" s="42"/>
      <c r="J98" s="42"/>
      <c r="K98" s="42"/>
      <c r="L98" s="42"/>
      <c r="M98" s="42"/>
      <c r="N98" s="42"/>
      <c r="O98" s="42"/>
    </row>
    <row r="99" spans="1:15" x14ac:dyDescent="0.25">
      <c r="A99" s="42"/>
      <c r="B99" s="42"/>
      <c r="C99" s="42"/>
      <c r="D99" s="42"/>
      <c r="E99" s="42"/>
      <c r="F99" s="42"/>
      <c r="G99" s="42"/>
      <c r="H99" s="42"/>
      <c r="I99" s="42"/>
      <c r="J99" s="42"/>
      <c r="K99" s="42"/>
      <c r="L99" s="42"/>
      <c r="M99" s="42"/>
      <c r="N99" s="42"/>
      <c r="O99" s="42"/>
    </row>
    <row r="100" spans="1:15" x14ac:dyDescent="0.25">
      <c r="A100" s="42"/>
      <c r="B100" s="42"/>
      <c r="C100" s="42"/>
      <c r="D100" s="42"/>
      <c r="E100" s="42"/>
      <c r="F100" s="42"/>
      <c r="G100" s="42"/>
      <c r="H100" s="42"/>
      <c r="I100" s="42"/>
      <c r="J100" s="42"/>
      <c r="K100" s="42"/>
      <c r="L100" s="42"/>
      <c r="M100" s="42"/>
      <c r="N100" s="42"/>
      <c r="O100" s="42"/>
    </row>
    <row r="101" spans="1:15" x14ac:dyDescent="0.25">
      <c r="A101" s="42"/>
      <c r="B101" s="42"/>
      <c r="C101" s="42"/>
      <c r="D101" s="42"/>
      <c r="E101" s="42"/>
      <c r="F101" s="42"/>
      <c r="G101" s="42"/>
      <c r="H101" s="42"/>
      <c r="I101" s="42"/>
      <c r="J101" s="42"/>
      <c r="K101" s="42"/>
      <c r="L101" s="42"/>
      <c r="M101" s="42"/>
      <c r="N101" s="42"/>
      <c r="O101" s="42"/>
    </row>
    <row r="102" spans="1:15" x14ac:dyDescent="0.25">
      <c r="A102" s="42"/>
      <c r="B102" s="42"/>
      <c r="C102" s="42"/>
      <c r="D102" s="42"/>
      <c r="E102" s="42"/>
      <c r="F102" s="42"/>
      <c r="G102" s="42"/>
      <c r="H102" s="42"/>
      <c r="I102" s="42"/>
      <c r="J102" s="42"/>
      <c r="K102" s="42"/>
      <c r="L102" s="42"/>
      <c r="M102" s="42"/>
      <c r="N102" s="42"/>
      <c r="O102" s="42"/>
    </row>
    <row r="103" spans="1:15" x14ac:dyDescent="0.25">
      <c r="A103" s="42"/>
      <c r="B103" s="42"/>
      <c r="C103" s="42"/>
      <c r="D103" s="42"/>
      <c r="E103" s="42"/>
      <c r="F103" s="42"/>
      <c r="G103" s="42"/>
      <c r="H103" s="42"/>
      <c r="I103" s="42"/>
      <c r="J103" s="42"/>
      <c r="K103" s="42"/>
      <c r="L103" s="42"/>
      <c r="M103" s="42"/>
      <c r="N103" s="42"/>
      <c r="O103" s="42"/>
    </row>
    <row r="104" spans="1:15" x14ac:dyDescent="0.25">
      <c r="A104" s="42"/>
      <c r="B104" s="42"/>
      <c r="C104" s="42"/>
      <c r="D104" s="42"/>
      <c r="E104" s="42"/>
      <c r="F104" s="42"/>
      <c r="G104" s="42"/>
      <c r="H104" s="42"/>
      <c r="I104" s="42"/>
      <c r="J104" s="42"/>
      <c r="K104" s="42"/>
      <c r="L104" s="42"/>
      <c r="M104" s="42"/>
      <c r="N104" s="42"/>
      <c r="O104" s="42"/>
    </row>
    <row r="105" spans="1:15" x14ac:dyDescent="0.25">
      <c r="A105" s="42"/>
      <c r="B105" s="42"/>
      <c r="C105" s="42"/>
      <c r="D105" s="42"/>
      <c r="E105" s="42"/>
      <c r="F105" s="42"/>
      <c r="G105" s="42"/>
      <c r="H105" s="42"/>
      <c r="I105" s="42"/>
      <c r="J105" s="42"/>
      <c r="K105" s="42"/>
      <c r="L105" s="42"/>
      <c r="M105" s="42"/>
      <c r="N105" s="42"/>
      <c r="O105" s="42"/>
    </row>
    <row r="106" spans="1:15" x14ac:dyDescent="0.25">
      <c r="A106" s="42"/>
      <c r="B106" s="42"/>
      <c r="C106" s="42"/>
      <c r="D106" s="42"/>
      <c r="E106" s="42"/>
      <c r="F106" s="42"/>
      <c r="G106" s="42"/>
      <c r="H106" s="42"/>
      <c r="I106" s="42"/>
      <c r="J106" s="42"/>
      <c r="K106" s="42"/>
      <c r="L106" s="42"/>
      <c r="M106" s="42"/>
      <c r="N106" s="42"/>
      <c r="O106" s="42"/>
    </row>
    <row r="107" spans="1:15" x14ac:dyDescent="0.25">
      <c r="A107" s="42"/>
      <c r="B107" s="42"/>
      <c r="C107" s="42"/>
      <c r="D107" s="42"/>
      <c r="E107" s="42"/>
      <c r="F107" s="42"/>
      <c r="G107" s="42"/>
      <c r="H107" s="42"/>
      <c r="I107" s="42"/>
      <c r="J107" s="42"/>
      <c r="K107" s="42"/>
      <c r="L107" s="42"/>
      <c r="M107" s="42"/>
      <c r="N107" s="42"/>
      <c r="O107" s="42"/>
    </row>
    <row r="108" spans="1:15" x14ac:dyDescent="0.25">
      <c r="A108" s="42"/>
      <c r="B108" s="42"/>
      <c r="C108" s="42"/>
      <c r="D108" s="42"/>
      <c r="E108" s="42"/>
      <c r="F108" s="42"/>
      <c r="G108" s="42"/>
      <c r="H108" s="42"/>
      <c r="I108" s="42"/>
      <c r="J108" s="42"/>
      <c r="K108" s="42"/>
      <c r="L108" s="42"/>
      <c r="M108" s="42"/>
      <c r="N108" s="42"/>
      <c r="O108" s="42"/>
    </row>
    <row r="109" spans="1:15" x14ac:dyDescent="0.25">
      <c r="A109" s="42"/>
      <c r="B109" s="42"/>
      <c r="C109" s="42"/>
      <c r="D109" s="42"/>
      <c r="E109" s="42"/>
      <c r="F109" s="42"/>
      <c r="G109" s="42"/>
      <c r="H109" s="42"/>
      <c r="I109" s="42"/>
      <c r="J109" s="42"/>
      <c r="K109" s="42"/>
      <c r="L109" s="42"/>
      <c r="M109" s="42"/>
      <c r="N109" s="42"/>
      <c r="O109" s="42"/>
    </row>
    <row r="110" spans="1:15" x14ac:dyDescent="0.25">
      <c r="A110" s="42"/>
      <c r="B110" s="42"/>
      <c r="C110" s="42"/>
      <c r="D110" s="42"/>
      <c r="E110" s="42"/>
      <c r="F110" s="42"/>
      <c r="G110" s="42"/>
      <c r="H110" s="42"/>
      <c r="I110" s="42"/>
      <c r="J110" s="42"/>
      <c r="K110" s="42"/>
      <c r="L110" s="42"/>
      <c r="M110" s="42"/>
      <c r="N110" s="42"/>
      <c r="O110" s="42"/>
    </row>
    <row r="111" spans="1:15" x14ac:dyDescent="0.25">
      <c r="A111" s="42"/>
      <c r="B111" s="42"/>
      <c r="C111" s="42"/>
      <c r="D111" s="42"/>
      <c r="E111" s="42"/>
      <c r="F111" s="42"/>
      <c r="G111" s="42"/>
      <c r="H111" s="42"/>
      <c r="I111" s="42"/>
      <c r="J111" s="42"/>
      <c r="K111" s="42"/>
      <c r="L111" s="42"/>
      <c r="M111" s="42"/>
      <c r="N111" s="42"/>
      <c r="O111" s="42"/>
    </row>
    <row r="112" spans="1:15" x14ac:dyDescent="0.25">
      <c r="A112" s="42"/>
      <c r="B112" s="42"/>
      <c r="C112" s="42"/>
      <c r="D112" s="42"/>
      <c r="E112" s="42"/>
      <c r="F112" s="42"/>
      <c r="G112" s="42"/>
      <c r="H112" s="42"/>
      <c r="I112" s="42"/>
      <c r="J112" s="42"/>
      <c r="K112" s="42"/>
      <c r="L112" s="42"/>
      <c r="M112" s="42"/>
      <c r="N112" s="42"/>
      <c r="O112" s="42"/>
    </row>
    <row r="113" spans="1:15" x14ac:dyDescent="0.25">
      <c r="A113" s="42"/>
      <c r="B113" s="42"/>
      <c r="C113" s="42"/>
      <c r="D113" s="42"/>
      <c r="E113" s="42"/>
      <c r="F113" s="42"/>
      <c r="G113" s="42"/>
      <c r="H113" s="42"/>
      <c r="I113" s="42"/>
      <c r="J113" s="42"/>
      <c r="K113" s="42"/>
      <c r="L113" s="42"/>
      <c r="M113" s="42"/>
      <c r="N113" s="42"/>
      <c r="O113" s="42"/>
    </row>
    <row r="114" spans="1:15" x14ac:dyDescent="0.25">
      <c r="A114" s="42"/>
      <c r="B114" s="42"/>
      <c r="C114" s="42"/>
      <c r="D114" s="42"/>
      <c r="E114" s="42"/>
      <c r="F114" s="42"/>
      <c r="G114" s="42"/>
      <c r="H114" s="42"/>
      <c r="I114" s="42"/>
      <c r="J114" s="42"/>
      <c r="K114" s="42"/>
      <c r="L114" s="42"/>
      <c r="M114" s="42"/>
      <c r="N114" s="42"/>
      <c r="O114" s="42"/>
    </row>
    <row r="115" spans="1:15" x14ac:dyDescent="0.25">
      <c r="A115" s="42"/>
      <c r="B115" s="42"/>
      <c r="C115" s="42"/>
      <c r="D115" s="42"/>
      <c r="E115" s="42"/>
      <c r="F115" s="42"/>
      <c r="G115" s="42"/>
      <c r="H115" s="42"/>
      <c r="I115" s="42"/>
      <c r="J115" s="42"/>
      <c r="K115" s="42"/>
      <c r="L115" s="42"/>
      <c r="M115" s="42"/>
      <c r="N115" s="42"/>
      <c r="O115" s="42"/>
    </row>
    <row r="116" spans="1:15" x14ac:dyDescent="0.25">
      <c r="A116" s="42"/>
      <c r="B116" s="42"/>
      <c r="C116" s="42"/>
      <c r="D116" s="42"/>
      <c r="E116" s="42"/>
      <c r="F116" s="42"/>
      <c r="G116" s="42"/>
      <c r="H116" s="42"/>
      <c r="I116" s="42"/>
      <c r="J116" s="42"/>
      <c r="K116" s="42"/>
      <c r="L116" s="42"/>
      <c r="M116" s="42"/>
      <c r="N116" s="42"/>
      <c r="O116" s="42"/>
    </row>
    <row r="117" spans="1:15" x14ac:dyDescent="0.25">
      <c r="A117" s="42"/>
      <c r="B117" s="42"/>
      <c r="C117" s="42"/>
      <c r="D117" s="42"/>
      <c r="E117" s="42"/>
      <c r="F117" s="42"/>
      <c r="G117" s="42"/>
      <c r="H117" s="42"/>
      <c r="I117" s="42"/>
      <c r="J117" s="42"/>
      <c r="K117" s="42"/>
      <c r="L117" s="42"/>
      <c r="M117" s="42"/>
      <c r="N117" s="42"/>
      <c r="O117" s="42"/>
    </row>
    <row r="118" spans="1:15" x14ac:dyDescent="0.25">
      <c r="A118" s="42"/>
      <c r="B118" s="42"/>
      <c r="C118" s="42"/>
      <c r="D118" s="42"/>
      <c r="E118" s="42"/>
      <c r="F118" s="42"/>
      <c r="G118" s="42"/>
      <c r="H118" s="42"/>
      <c r="I118" s="42"/>
      <c r="J118" s="42"/>
      <c r="K118" s="42"/>
      <c r="L118" s="42"/>
      <c r="M118" s="42"/>
      <c r="N118" s="42"/>
      <c r="O118" s="42"/>
    </row>
    <row r="119" spans="1:15" x14ac:dyDescent="0.25">
      <c r="A119" s="42"/>
      <c r="B119" s="42"/>
      <c r="C119" s="42"/>
      <c r="D119" s="42"/>
      <c r="E119" s="42"/>
      <c r="F119" s="42"/>
      <c r="G119" s="42"/>
      <c r="H119" s="42"/>
      <c r="I119" s="42"/>
      <c r="J119" s="42"/>
      <c r="K119" s="42"/>
      <c r="L119" s="42"/>
      <c r="M119" s="42"/>
      <c r="N119" s="42"/>
      <c r="O119" s="42"/>
    </row>
  </sheetData>
  <pageMargins left="0.7" right="0.7" top="0.75" bottom="0.75" header="0.3" footer="0.3"/>
  <pageSetup scale="81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0C9C94-8570-42B4-B915-9DA7841F16C2}">
  <sheetPr>
    <pageSetUpPr fitToPage="1"/>
  </sheetPr>
  <dimension ref="A1:AF121"/>
  <sheetViews>
    <sheetView showGridLines="0" workbookViewId="0">
      <selection activeCell="AC3" sqref="AC3:AC4"/>
    </sheetView>
  </sheetViews>
  <sheetFormatPr defaultRowHeight="15" x14ac:dyDescent="0.25"/>
  <cols>
    <col min="1" max="1" width="8.85546875" style="42"/>
    <col min="2" max="2" width="9.85546875" bestFit="1" customWidth="1"/>
    <col min="15" max="16" width="8.85546875" style="42"/>
    <col min="17" max="17" width="9.85546875" bestFit="1" customWidth="1"/>
    <col min="30" max="32" width="8.85546875" style="42"/>
  </cols>
  <sheetData>
    <row r="1" spans="2:29" x14ac:dyDescent="0.25"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</row>
    <row r="2" spans="2:29" x14ac:dyDescent="0.25"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</row>
    <row r="3" spans="2:29" ht="15.75" x14ac:dyDescent="0.25">
      <c r="N3" s="170" t="s">
        <v>0</v>
      </c>
      <c r="AC3" s="170" t="s">
        <v>0</v>
      </c>
    </row>
    <row r="4" spans="2:29" ht="15.75" x14ac:dyDescent="0.25">
      <c r="C4" s="18" t="s">
        <v>2</v>
      </c>
      <c r="N4" s="170" t="s">
        <v>1</v>
      </c>
      <c r="R4" s="18" t="s">
        <v>2</v>
      </c>
      <c r="AC4" s="170" t="s">
        <v>1</v>
      </c>
    </row>
    <row r="5" spans="2:29" x14ac:dyDescent="0.25">
      <c r="C5" s="18" t="s">
        <v>3</v>
      </c>
      <c r="R5" s="18" t="s">
        <v>3</v>
      </c>
    </row>
    <row r="6" spans="2:29" x14ac:dyDescent="0.25">
      <c r="C6" s="18" t="s">
        <v>372</v>
      </c>
      <c r="R6" s="18" t="s">
        <v>373</v>
      </c>
    </row>
    <row r="9" spans="2:29" x14ac:dyDescent="0.25">
      <c r="B9" s="16" t="s">
        <v>374</v>
      </c>
      <c r="C9" s="16">
        <f>+SUM(C11:C121)</f>
        <v>623</v>
      </c>
      <c r="D9" s="16">
        <f t="shared" ref="D9:N9" si="0">+SUM(D11:D121)</f>
        <v>623</v>
      </c>
      <c r="E9" s="16">
        <f t="shared" si="0"/>
        <v>623</v>
      </c>
      <c r="F9" s="16">
        <f t="shared" si="0"/>
        <v>624</v>
      </c>
      <c r="G9" s="16">
        <f t="shared" si="0"/>
        <v>624</v>
      </c>
      <c r="H9" s="16">
        <f t="shared" si="0"/>
        <v>623</v>
      </c>
      <c r="I9" s="16">
        <f t="shared" si="0"/>
        <v>624</v>
      </c>
      <c r="J9" s="16">
        <f t="shared" si="0"/>
        <v>625</v>
      </c>
      <c r="K9" s="16">
        <f t="shared" si="0"/>
        <v>625</v>
      </c>
      <c r="L9" s="16">
        <f t="shared" si="0"/>
        <v>626</v>
      </c>
      <c r="M9" s="16">
        <f t="shared" si="0"/>
        <v>626</v>
      </c>
      <c r="N9" s="16">
        <f t="shared" si="0"/>
        <v>626</v>
      </c>
      <c r="Q9" s="16" t="s">
        <v>374</v>
      </c>
      <c r="R9" s="16">
        <f>+SUM(R11:R121)</f>
        <v>3</v>
      </c>
      <c r="S9" s="16">
        <f t="shared" ref="S9:AC9" si="1">+SUM(S11:S121)</f>
        <v>3</v>
      </c>
      <c r="T9" s="16">
        <f t="shared" si="1"/>
        <v>3</v>
      </c>
      <c r="U9" s="16">
        <f t="shared" si="1"/>
        <v>3</v>
      </c>
      <c r="V9" s="16">
        <f t="shared" si="1"/>
        <v>3</v>
      </c>
      <c r="W9" s="16">
        <f t="shared" si="1"/>
        <v>3</v>
      </c>
      <c r="X9" s="16">
        <f t="shared" si="1"/>
        <v>3</v>
      </c>
      <c r="Y9" s="16">
        <f t="shared" si="1"/>
        <v>3</v>
      </c>
      <c r="Z9" s="16">
        <f t="shared" si="1"/>
        <v>3</v>
      </c>
      <c r="AA9" s="16">
        <f t="shared" si="1"/>
        <v>3</v>
      </c>
      <c r="AB9" s="16">
        <f t="shared" si="1"/>
        <v>3</v>
      </c>
      <c r="AC9" s="16">
        <f t="shared" si="1"/>
        <v>3</v>
      </c>
    </row>
    <row r="10" spans="2:29" x14ac:dyDescent="0.25">
      <c r="B10" s="16" t="s">
        <v>78</v>
      </c>
      <c r="C10" s="25" t="s">
        <v>79</v>
      </c>
      <c r="D10" s="24" t="s">
        <v>80</v>
      </c>
      <c r="E10" s="24" t="s">
        <v>81</v>
      </c>
      <c r="F10" s="24" t="s">
        <v>82</v>
      </c>
      <c r="G10" s="24" t="s">
        <v>83</v>
      </c>
      <c r="H10" s="24" t="s">
        <v>84</v>
      </c>
      <c r="I10" s="24" t="s">
        <v>85</v>
      </c>
      <c r="J10" s="24" t="s">
        <v>86</v>
      </c>
      <c r="K10" s="24" t="s">
        <v>87</v>
      </c>
      <c r="L10" s="24" t="s">
        <v>88</v>
      </c>
      <c r="M10" s="24" t="s">
        <v>89</v>
      </c>
      <c r="N10" s="24" t="s">
        <v>90</v>
      </c>
      <c r="Q10" s="16" t="s">
        <v>78</v>
      </c>
      <c r="R10" s="25" t="s">
        <v>79</v>
      </c>
      <c r="S10" s="24" t="s">
        <v>80</v>
      </c>
      <c r="T10" s="24" t="s">
        <v>81</v>
      </c>
      <c r="U10" s="24" t="s">
        <v>82</v>
      </c>
      <c r="V10" s="24" t="s">
        <v>83</v>
      </c>
      <c r="W10" s="24" t="s">
        <v>84</v>
      </c>
      <c r="X10" s="24" t="s">
        <v>85</v>
      </c>
      <c r="Y10" s="24" t="s">
        <v>86</v>
      </c>
      <c r="Z10" s="24" t="s">
        <v>87</v>
      </c>
      <c r="AA10" s="24" t="s">
        <v>88</v>
      </c>
      <c r="AB10" s="24" t="s">
        <v>89</v>
      </c>
      <c r="AC10" s="24" t="s">
        <v>90</v>
      </c>
    </row>
    <row r="11" spans="2:29" x14ac:dyDescent="0.25">
      <c r="B11">
        <v>0</v>
      </c>
      <c r="C11" s="26">
        <f>COUNTIFS('WP 2 2023 Usage CF wp'!E$11:E$637,"&gt;" &amp;$B11,'WP 2 2023 Usage CF wp'!E$11:E$637,"&lt;" &amp;$B12)</f>
        <v>66</v>
      </c>
      <c r="D11">
        <f>COUNTIFS('WP 2 2023 Usage CF wp'!F$11:F$637,"&gt;" &amp;$B11,'WP 2 2023 Usage CF wp'!F$11:F$637,"&lt;" &amp;$B12)</f>
        <v>25</v>
      </c>
      <c r="E11">
        <f>COUNTIFS('WP 2 2023 Usage CF wp'!G$11:G$637,"&gt;" &amp;$B11,'WP 2 2023 Usage CF wp'!G$11:G$637,"&lt;" &amp;$B12)</f>
        <v>24</v>
      </c>
      <c r="F11">
        <f>COUNTIFS('WP 2 2023 Usage CF wp'!H$11:H$637,"&gt;" &amp;$B11,'WP 2 2023 Usage CF wp'!H$11:H$637,"&lt;" &amp;$B12)</f>
        <v>13</v>
      </c>
      <c r="G11">
        <f>COUNTIFS('WP 2 2023 Usage CF wp'!I$11:I$637,"&gt;" &amp;$B11,'WP 2 2023 Usage CF wp'!I$11:I$637,"&lt;" &amp;$B12)</f>
        <v>9</v>
      </c>
      <c r="H11">
        <f>COUNTIFS('WP 2 2023 Usage CF wp'!J$11:J$637,"&gt;" &amp;$B11,'WP 2 2023 Usage CF wp'!J$11:J$637,"&lt;" &amp;$B12)</f>
        <v>7</v>
      </c>
      <c r="I11">
        <f>COUNTIFS('WP 2 2023 Usage CF wp'!K$11:K$637,"&gt;" &amp;$B11,'WP 2 2023 Usage CF wp'!K$11:K$637,"&lt;" &amp;$B12)</f>
        <v>19</v>
      </c>
      <c r="J11">
        <f>COUNTIFS('WP 2 2023 Usage CF wp'!L$11:L$637,"&gt;" &amp;$B11,'WP 2 2023 Usage CF wp'!L$11:L$637,"&lt;" &amp;$B12)</f>
        <v>15</v>
      </c>
      <c r="K11">
        <f>COUNTIFS('WP 2 2023 Usage CF wp'!M$11:M$637,"&gt;" &amp;$B11,'WP 2 2023 Usage CF wp'!M$11:M$637,"&lt;" &amp;$B12)</f>
        <v>16</v>
      </c>
      <c r="L11">
        <f>COUNTIFS('WP 2 2023 Usage CF wp'!N$11:N$637,"&gt;" &amp;$B11,'WP 2 2023 Usage CF wp'!N$11:N$637,"&lt;" &amp;$B12)</f>
        <v>15</v>
      </c>
      <c r="M11">
        <f>COUNTIFS('WP 2 2023 Usage CF wp'!O$11:O$637,"&gt;" &amp;$B11,'WP 2 2023 Usage CF wp'!O$11:O$637,"&lt;" &amp;$B12)</f>
        <v>15</v>
      </c>
      <c r="N11">
        <f>COUNTIFS('WP 2 2023 Usage CF wp'!P$11:P$637,"&gt;" &amp;$B11,'WP 2 2023 Usage CF wp'!P$11:P$637,"&lt;" &amp;$B12)</f>
        <v>12</v>
      </c>
      <c r="Q11">
        <v>0</v>
      </c>
      <c r="R11" s="27">
        <f>COUNTIFS('WP 2 2023 Usage CF wp'!E$8:E$10,"&gt;" &amp;$Q11,'WP 2 2023 Usage CF wp'!E$8:E$10,"&lt;" &amp;$Q12)</f>
        <v>0</v>
      </c>
      <c r="S11">
        <f>COUNTIFS('WP 2 2023 Usage CF wp'!F$8:F$10,"&gt;" &amp;$Q11,'WP 2 2023 Usage CF wp'!F$8:F$10,"&lt;" &amp;$Q12)</f>
        <v>0</v>
      </c>
      <c r="T11">
        <f>COUNTIFS('WP 2 2023 Usage CF wp'!G$8:G$10,"&gt;" &amp;$Q11,'WP 2 2023 Usage CF wp'!G$8:G$10,"&lt;" &amp;$Q12)</f>
        <v>0</v>
      </c>
      <c r="U11">
        <f>COUNTIFS('WP 2 2023 Usage CF wp'!H$8:H$10,"&gt;" &amp;$Q11,'WP 2 2023 Usage CF wp'!H$8:H$10,"&lt;" &amp;$Q12)</f>
        <v>0</v>
      </c>
      <c r="V11">
        <f>COUNTIFS('WP 2 2023 Usage CF wp'!I$8:I$10,"&gt;" &amp;$Q11,'WP 2 2023 Usage CF wp'!I$8:I$10,"&lt;" &amp;$Q12)</f>
        <v>0</v>
      </c>
      <c r="W11">
        <f>COUNTIFS('WP 2 2023 Usage CF wp'!J$8:J$10,"&gt;" &amp;$Q11,'WP 2 2023 Usage CF wp'!J$8:J$10,"&lt;" &amp;$Q12)</f>
        <v>0</v>
      </c>
      <c r="X11">
        <f>COUNTIFS('WP 2 2023 Usage CF wp'!K$8:K$10,"&gt;" &amp;$Q11,'WP 2 2023 Usage CF wp'!K$8:K$10,"&lt;" &amp;$Q12)</f>
        <v>0</v>
      </c>
      <c r="Y11">
        <f>COUNTIFS('WP 2 2023 Usage CF wp'!L$8:L$10,"&gt;" &amp;$Q11,'WP 2 2023 Usage CF wp'!L$8:L$10,"&lt;" &amp;$Q12)</f>
        <v>0</v>
      </c>
      <c r="Z11">
        <f>COUNTIFS('WP 2 2023 Usage CF wp'!M$8:M$10,"&gt;" &amp;$Q11,'WP 2 2023 Usage CF wp'!M$8:M$10,"&lt;" &amp;$Q12)</f>
        <v>0</v>
      </c>
      <c r="AA11">
        <f>COUNTIFS('WP 2 2023 Usage CF wp'!N$8:N$10,"&gt;" &amp;$Q11,'WP 2 2023 Usage CF wp'!N$8:N$10,"&lt;" &amp;$Q12)</f>
        <v>0</v>
      </c>
      <c r="AB11">
        <f>COUNTIFS('WP 2 2023 Usage CF wp'!O$8:O$10,"&gt;" &amp;$Q11,'WP 2 2023 Usage CF wp'!O$8:O$10,"&lt;" &amp;$Q12)</f>
        <v>0</v>
      </c>
      <c r="AC11">
        <f>COUNTIFS('WP 2 2023 Usage CF wp'!P$8:P$10,"&gt;" &amp;$Q11,'WP 2 2023 Usage CF wp'!P$8:P$10,"&lt;" &amp;$Q12)</f>
        <v>0</v>
      </c>
    </row>
    <row r="12" spans="2:29" x14ac:dyDescent="0.25">
      <c r="B12">
        <v>100</v>
      </c>
      <c r="C12">
        <f>COUNTIFS('WP 2 2023 Usage CF wp'!E$11:E$637,"&gt;" &amp;$B12,'WP 2 2023 Usage CF wp'!E$11:E$637,"&lt;" &amp;$B13)</f>
        <v>39</v>
      </c>
      <c r="D12">
        <f>COUNTIFS('WP 2 2023 Usage CF wp'!F$11:F$637,"&gt;" &amp;$B12,'WP 2 2023 Usage CF wp'!F$11:F$637,"&lt;" &amp;$B13)</f>
        <v>19</v>
      </c>
      <c r="E12">
        <f>COUNTIFS('WP 2 2023 Usage CF wp'!G$11:G$637,"&gt;" &amp;$B12,'WP 2 2023 Usage CF wp'!G$11:G$637,"&lt;" &amp;$B13)</f>
        <v>22</v>
      </c>
      <c r="F12">
        <f>COUNTIFS('WP 2 2023 Usage CF wp'!H$11:H$637,"&gt;" &amp;$B12,'WP 2 2023 Usage CF wp'!H$11:H$637,"&lt;" &amp;$B13)</f>
        <v>15</v>
      </c>
      <c r="G12">
        <f>COUNTIFS('WP 2 2023 Usage CF wp'!I$11:I$637,"&gt;" &amp;$B12,'WP 2 2023 Usage CF wp'!I$11:I$637,"&lt;" &amp;$B13)</f>
        <v>18</v>
      </c>
      <c r="H12">
        <f>COUNTIFS('WP 2 2023 Usage CF wp'!J$11:J$637,"&gt;" &amp;$B12,'WP 2 2023 Usage CF wp'!J$11:J$637,"&lt;" &amp;$B13)</f>
        <v>13</v>
      </c>
      <c r="I12">
        <f>COUNTIFS('WP 2 2023 Usage CF wp'!K$11:K$637,"&gt;" &amp;$B12,'WP 2 2023 Usage CF wp'!K$11:K$637,"&lt;" &amp;$B13)</f>
        <v>15</v>
      </c>
      <c r="J12">
        <f>COUNTIFS('WP 2 2023 Usage CF wp'!L$11:L$637,"&gt;" &amp;$B12,'WP 2 2023 Usage CF wp'!L$11:L$637,"&lt;" &amp;$B13)</f>
        <v>10</v>
      </c>
      <c r="K12">
        <f>COUNTIFS('WP 2 2023 Usage CF wp'!M$11:M$637,"&gt;" &amp;$B12,'WP 2 2023 Usage CF wp'!M$11:M$637,"&lt;" &amp;$B13)</f>
        <v>20</v>
      </c>
      <c r="L12">
        <f>COUNTIFS('WP 2 2023 Usage CF wp'!N$11:N$637,"&gt;" &amp;$B12,'WP 2 2023 Usage CF wp'!N$11:N$637,"&lt;" &amp;$B13)</f>
        <v>24</v>
      </c>
      <c r="M12">
        <f>COUNTIFS('WP 2 2023 Usage CF wp'!O$11:O$637,"&gt;" &amp;$B12,'WP 2 2023 Usage CF wp'!O$11:O$637,"&lt;" &amp;$B13)</f>
        <v>18</v>
      </c>
      <c r="N12">
        <f>COUNTIFS('WP 2 2023 Usage CF wp'!P$11:P$637,"&gt;" &amp;$B12,'WP 2 2023 Usage CF wp'!P$11:P$637,"&lt;" &amp;$B13)</f>
        <v>18</v>
      </c>
      <c r="Q12">
        <v>100</v>
      </c>
      <c r="R12">
        <f>COUNTIFS('WP 2 2023 Usage CF wp'!E$8:E$10,"&gt;" &amp;$Q12,'WP 2 2023 Usage CF wp'!E$8:E$10,"&lt;" &amp;$Q13)</f>
        <v>0</v>
      </c>
      <c r="S12">
        <f>COUNTIFS('WP 2 2023 Usage CF wp'!F$8:F$10,"&gt;" &amp;$Q12,'WP 2 2023 Usage CF wp'!F$8:F$10,"&lt;" &amp;$Q13)</f>
        <v>0</v>
      </c>
      <c r="T12">
        <f>COUNTIFS('WP 2 2023 Usage CF wp'!G$8:G$10,"&gt;" &amp;$Q12,'WP 2 2023 Usage CF wp'!G$8:G$10,"&lt;" &amp;$Q13)</f>
        <v>0</v>
      </c>
      <c r="U12">
        <f>COUNTIFS('WP 2 2023 Usage CF wp'!H$8:H$10,"&gt;" &amp;$Q12,'WP 2 2023 Usage CF wp'!H$8:H$10,"&lt;" &amp;$Q13)</f>
        <v>0</v>
      </c>
      <c r="V12">
        <f>COUNTIFS('WP 2 2023 Usage CF wp'!I$8:I$10,"&gt;" &amp;$Q12,'WP 2 2023 Usage CF wp'!I$8:I$10,"&lt;" &amp;$Q13)</f>
        <v>0</v>
      </c>
      <c r="W12">
        <f>COUNTIFS('WP 2 2023 Usage CF wp'!J$8:J$10,"&gt;" &amp;$Q12,'WP 2 2023 Usage CF wp'!J$8:J$10,"&lt;" &amp;$Q13)</f>
        <v>0</v>
      </c>
      <c r="X12">
        <f>COUNTIFS('WP 2 2023 Usage CF wp'!K$8:K$10,"&gt;" &amp;$Q12,'WP 2 2023 Usage CF wp'!K$8:K$10,"&lt;" &amp;$Q13)</f>
        <v>0</v>
      </c>
      <c r="Y12">
        <f>COUNTIFS('WP 2 2023 Usage CF wp'!L$8:L$10,"&gt;" &amp;$Q12,'WP 2 2023 Usage CF wp'!L$8:L$10,"&lt;" &amp;$Q13)</f>
        <v>0</v>
      </c>
      <c r="Z12">
        <f>COUNTIFS('WP 2 2023 Usage CF wp'!M$8:M$10,"&gt;" &amp;$Q12,'WP 2 2023 Usage CF wp'!M$8:M$10,"&lt;" &amp;$Q13)</f>
        <v>1</v>
      </c>
      <c r="AA12">
        <f>COUNTIFS('WP 2 2023 Usage CF wp'!N$8:N$10,"&gt;" &amp;$Q12,'WP 2 2023 Usage CF wp'!N$8:N$10,"&lt;" &amp;$Q13)</f>
        <v>0</v>
      </c>
      <c r="AB12">
        <f>COUNTIFS('WP 2 2023 Usage CF wp'!O$8:O$10,"&gt;" &amp;$Q12,'WP 2 2023 Usage CF wp'!O$8:O$10,"&lt;" &amp;$Q13)</f>
        <v>0</v>
      </c>
      <c r="AC12">
        <f>COUNTIFS('WP 2 2023 Usage CF wp'!P$8:P$10,"&gt;" &amp;$Q12,'WP 2 2023 Usage CF wp'!P$8:P$10,"&lt;" &amp;$Q13)</f>
        <v>0</v>
      </c>
    </row>
    <row r="13" spans="2:29" x14ac:dyDescent="0.25">
      <c r="B13">
        <f>+B12+100</f>
        <v>200</v>
      </c>
      <c r="C13">
        <f>COUNTIFS('WP 2 2023 Usage CF wp'!E$11:E$637,"&gt;" &amp;$B13,'WP 2 2023 Usage CF wp'!E$11:E$637,"&lt;" &amp;$B14)</f>
        <v>80</v>
      </c>
      <c r="D13">
        <f>COUNTIFS('WP 2 2023 Usage CF wp'!F$11:F$637,"&gt;" &amp;$B13,'WP 2 2023 Usage CF wp'!F$11:F$637,"&lt;" &amp;$B14)</f>
        <v>36</v>
      </c>
      <c r="E13">
        <f>COUNTIFS('WP 2 2023 Usage CF wp'!G$11:G$637,"&gt;" &amp;$B13,'WP 2 2023 Usage CF wp'!G$11:G$637,"&lt;" &amp;$B14)</f>
        <v>59</v>
      </c>
      <c r="F13">
        <f>COUNTIFS('WP 2 2023 Usage CF wp'!H$11:H$637,"&gt;" &amp;$B13,'WP 2 2023 Usage CF wp'!H$11:H$637,"&lt;" &amp;$B14)</f>
        <v>58</v>
      </c>
      <c r="G13">
        <f>COUNTIFS('WP 2 2023 Usage CF wp'!I$11:I$637,"&gt;" &amp;$B13,'WP 2 2023 Usage CF wp'!I$11:I$637,"&lt;" &amp;$B14)</f>
        <v>38</v>
      </c>
      <c r="H13">
        <f>COUNTIFS('WP 2 2023 Usage CF wp'!J$11:J$637,"&gt;" &amp;$B13,'WP 2 2023 Usage CF wp'!J$11:J$637,"&lt;" &amp;$B14)</f>
        <v>34</v>
      </c>
      <c r="I13">
        <f>COUNTIFS('WP 2 2023 Usage CF wp'!K$11:K$637,"&gt;" &amp;$B13,'WP 2 2023 Usage CF wp'!K$11:K$637,"&lt;" &amp;$B14)</f>
        <v>48</v>
      </c>
      <c r="J13">
        <f>COUNTIFS('WP 2 2023 Usage CF wp'!L$11:L$637,"&gt;" &amp;$B13,'WP 2 2023 Usage CF wp'!L$11:L$637,"&lt;" &amp;$B14)</f>
        <v>21</v>
      </c>
      <c r="K13">
        <f>COUNTIFS('WP 2 2023 Usage CF wp'!M$11:M$637,"&gt;" &amp;$B13,'WP 2 2023 Usage CF wp'!M$11:M$637,"&lt;" &amp;$B14)</f>
        <v>68</v>
      </c>
      <c r="L13">
        <f>COUNTIFS('WP 2 2023 Usage CF wp'!N$11:N$637,"&gt;" &amp;$B13,'WP 2 2023 Usage CF wp'!N$11:N$637,"&lt;" &amp;$B14)</f>
        <v>40</v>
      </c>
      <c r="M13">
        <f>COUNTIFS('WP 2 2023 Usage CF wp'!O$11:O$637,"&gt;" &amp;$B13,'WP 2 2023 Usage CF wp'!O$11:O$637,"&lt;" &amp;$B14)</f>
        <v>45</v>
      </c>
      <c r="N13">
        <f>COUNTIFS('WP 2 2023 Usage CF wp'!P$11:P$637,"&gt;" &amp;$B13,'WP 2 2023 Usage CF wp'!P$11:P$637,"&lt;" &amp;$B14)</f>
        <v>39</v>
      </c>
      <c r="Q13">
        <f>+Q12+100</f>
        <v>200</v>
      </c>
      <c r="R13">
        <f>COUNTIFS('WP 2 2023 Usage CF wp'!E$8:E$10,"&gt;" &amp;$Q13,'WP 2 2023 Usage CF wp'!E$8:E$10,"&lt;" &amp;$Q14)</f>
        <v>1</v>
      </c>
      <c r="S13">
        <f>COUNTIFS('WP 2 2023 Usage CF wp'!F$8:F$10,"&gt;" &amp;$Q13,'WP 2 2023 Usage CF wp'!F$8:F$10,"&lt;" &amp;$Q14)</f>
        <v>0</v>
      </c>
      <c r="T13">
        <f>COUNTIFS('WP 2 2023 Usage CF wp'!G$8:G$10,"&gt;" &amp;$Q13,'WP 2 2023 Usage CF wp'!G$8:G$10,"&lt;" &amp;$Q14)</f>
        <v>1</v>
      </c>
      <c r="U13">
        <f>COUNTIFS('WP 2 2023 Usage CF wp'!H$8:H$10,"&gt;" &amp;$Q13,'WP 2 2023 Usage CF wp'!H$8:H$10,"&lt;" &amp;$Q14)</f>
        <v>1</v>
      </c>
      <c r="V13">
        <f>COUNTIFS('WP 2 2023 Usage CF wp'!I$8:I$10,"&gt;" &amp;$Q13,'WP 2 2023 Usage CF wp'!I$8:I$10,"&lt;" &amp;$Q14)</f>
        <v>1</v>
      </c>
      <c r="W13">
        <f>COUNTIFS('WP 2 2023 Usage CF wp'!J$8:J$10,"&gt;" &amp;$Q13,'WP 2 2023 Usage CF wp'!J$8:J$10,"&lt;" &amp;$Q14)</f>
        <v>0</v>
      </c>
      <c r="X13">
        <f>COUNTIFS('WP 2 2023 Usage CF wp'!K$8:K$10,"&gt;" &amp;$Q13,'WP 2 2023 Usage CF wp'!K$8:K$10,"&lt;" &amp;$Q14)</f>
        <v>1</v>
      </c>
      <c r="Y13">
        <f>COUNTIFS('WP 2 2023 Usage CF wp'!L$8:L$10,"&gt;" &amp;$Q13,'WP 2 2023 Usage CF wp'!L$8:L$10,"&lt;" &amp;$Q14)</f>
        <v>0</v>
      </c>
      <c r="Z13">
        <f>COUNTIFS('WP 2 2023 Usage CF wp'!M$8:M$10,"&gt;" &amp;$Q13,'WP 2 2023 Usage CF wp'!M$8:M$10,"&lt;" &amp;$Q14)</f>
        <v>0</v>
      </c>
      <c r="AA13">
        <f>COUNTIFS('WP 2 2023 Usage CF wp'!N$8:N$10,"&gt;" &amp;$Q13,'WP 2 2023 Usage CF wp'!N$8:N$10,"&lt;" &amp;$Q14)</f>
        <v>1</v>
      </c>
      <c r="AB13">
        <f>COUNTIFS('WP 2 2023 Usage CF wp'!O$8:O$10,"&gt;" &amp;$Q13,'WP 2 2023 Usage CF wp'!O$8:O$10,"&lt;" &amp;$Q14)</f>
        <v>0</v>
      </c>
      <c r="AC13">
        <f>COUNTIFS('WP 2 2023 Usage CF wp'!P$8:P$10,"&gt;" &amp;$Q13,'WP 2 2023 Usage CF wp'!P$8:P$10,"&lt;" &amp;$Q14)</f>
        <v>1</v>
      </c>
    </row>
    <row r="14" spans="2:29" x14ac:dyDescent="0.25">
      <c r="B14">
        <f t="shared" ref="B14:B16" si="2">+B13+100</f>
        <v>300</v>
      </c>
      <c r="C14">
        <f>COUNTIFS('WP 2 2023 Usage CF wp'!E$11:E$637,"&gt;" &amp;$B14,'WP 2 2023 Usage CF wp'!E$11:E$637,"&lt;" &amp;$B15)</f>
        <v>98</v>
      </c>
      <c r="D14">
        <f>COUNTIFS('WP 2 2023 Usage CF wp'!F$11:F$637,"&gt;" &amp;$B14,'WP 2 2023 Usage CF wp'!F$11:F$637,"&lt;" &amp;$B15)</f>
        <v>66</v>
      </c>
      <c r="E14">
        <f>COUNTIFS('WP 2 2023 Usage CF wp'!G$11:G$637,"&gt;" &amp;$B14,'WP 2 2023 Usage CF wp'!G$11:G$637,"&lt;" &amp;$B15)</f>
        <v>106</v>
      </c>
      <c r="F14">
        <f>COUNTIFS('WP 2 2023 Usage CF wp'!H$11:H$637,"&gt;" &amp;$B14,'WP 2 2023 Usage CF wp'!H$11:H$637,"&lt;" &amp;$B15)</f>
        <v>88</v>
      </c>
      <c r="G14">
        <f>COUNTIFS('WP 2 2023 Usage CF wp'!I$11:I$637,"&gt;" &amp;$B14,'WP 2 2023 Usage CF wp'!I$11:I$637,"&lt;" &amp;$B15)</f>
        <v>79</v>
      </c>
      <c r="H14">
        <f>COUNTIFS('WP 2 2023 Usage CF wp'!J$11:J$637,"&gt;" &amp;$B14,'WP 2 2023 Usage CF wp'!J$11:J$637,"&lt;" &amp;$B15)</f>
        <v>60</v>
      </c>
      <c r="I14">
        <f>COUNTIFS('WP 2 2023 Usage CF wp'!K$11:K$637,"&gt;" &amp;$B14,'WP 2 2023 Usage CF wp'!K$11:K$637,"&lt;" &amp;$B15)</f>
        <v>83</v>
      </c>
      <c r="J14">
        <f>COUNTIFS('WP 2 2023 Usage CF wp'!L$11:L$637,"&gt;" &amp;$B14,'WP 2 2023 Usage CF wp'!L$11:L$637,"&lt;" &amp;$B15)</f>
        <v>60</v>
      </c>
      <c r="K14">
        <f>COUNTIFS('WP 2 2023 Usage CF wp'!M$11:M$637,"&gt;" &amp;$B14,'WP 2 2023 Usage CF wp'!M$11:M$637,"&lt;" &amp;$B15)</f>
        <v>92</v>
      </c>
      <c r="L14">
        <f>COUNTIFS('WP 2 2023 Usage CF wp'!N$11:N$637,"&gt;" &amp;$B14,'WP 2 2023 Usage CF wp'!N$11:N$637,"&lt;" &amp;$B15)</f>
        <v>91</v>
      </c>
      <c r="M14">
        <f>COUNTIFS('WP 2 2023 Usage CF wp'!O$11:O$637,"&gt;" &amp;$B14,'WP 2 2023 Usage CF wp'!O$11:O$637,"&lt;" &amp;$B15)</f>
        <v>82</v>
      </c>
      <c r="N14">
        <f>COUNTIFS('WP 2 2023 Usage CF wp'!P$11:P$637,"&gt;" &amp;$B14,'WP 2 2023 Usage CF wp'!P$11:P$637,"&lt;" &amp;$B15)</f>
        <v>92</v>
      </c>
      <c r="Q14">
        <f t="shared" ref="Q14:Q77" si="3">+Q13+100</f>
        <v>300</v>
      </c>
      <c r="R14">
        <f>COUNTIFS('WP 2 2023 Usage CF wp'!E$8:E$10,"&gt;" &amp;$Q14,'WP 2 2023 Usage CF wp'!E$8:E$10,"&lt;" &amp;$Q15)</f>
        <v>0</v>
      </c>
      <c r="S14">
        <f>COUNTIFS('WP 2 2023 Usage CF wp'!F$8:F$10,"&gt;" &amp;$Q14,'WP 2 2023 Usage CF wp'!F$8:F$10,"&lt;" &amp;$Q15)</f>
        <v>1</v>
      </c>
      <c r="T14">
        <f>COUNTIFS('WP 2 2023 Usage CF wp'!G$8:G$10,"&gt;" &amp;$Q14,'WP 2 2023 Usage CF wp'!G$8:G$10,"&lt;" &amp;$Q15)</f>
        <v>0</v>
      </c>
      <c r="U14">
        <f>COUNTIFS('WP 2 2023 Usage CF wp'!H$8:H$10,"&gt;" &amp;$Q14,'WP 2 2023 Usage CF wp'!H$8:H$10,"&lt;" &amp;$Q15)</f>
        <v>0</v>
      </c>
      <c r="V14">
        <f>COUNTIFS('WP 2 2023 Usage CF wp'!I$8:I$10,"&gt;" &amp;$Q14,'WP 2 2023 Usage CF wp'!I$8:I$10,"&lt;" &amp;$Q15)</f>
        <v>0</v>
      </c>
      <c r="W14">
        <f>COUNTIFS('WP 2 2023 Usage CF wp'!J$8:J$10,"&gt;" &amp;$Q14,'WP 2 2023 Usage CF wp'!J$8:J$10,"&lt;" &amp;$Q15)</f>
        <v>1</v>
      </c>
      <c r="X14">
        <f>COUNTIFS('WP 2 2023 Usage CF wp'!K$8:K$10,"&gt;" &amp;$Q14,'WP 2 2023 Usage CF wp'!K$8:K$10,"&lt;" &amp;$Q15)</f>
        <v>0</v>
      </c>
      <c r="Y14">
        <f>COUNTIFS('WP 2 2023 Usage CF wp'!L$8:L$10,"&gt;" &amp;$Q14,'WP 2 2023 Usage CF wp'!L$8:L$10,"&lt;" &amp;$Q15)</f>
        <v>1</v>
      </c>
      <c r="Z14">
        <f>COUNTIFS('WP 2 2023 Usage CF wp'!M$8:M$10,"&gt;" &amp;$Q14,'WP 2 2023 Usage CF wp'!M$8:M$10,"&lt;" &amp;$Q15)</f>
        <v>0</v>
      </c>
      <c r="AA14">
        <f>COUNTIFS('WP 2 2023 Usage CF wp'!N$8:N$10,"&gt;" &amp;$Q14,'WP 2 2023 Usage CF wp'!N$8:N$10,"&lt;" &amp;$Q15)</f>
        <v>0</v>
      </c>
      <c r="AB14">
        <f>COUNTIFS('WP 2 2023 Usage CF wp'!O$8:O$10,"&gt;" &amp;$Q14,'WP 2 2023 Usage CF wp'!O$8:O$10,"&lt;" &amp;$Q15)</f>
        <v>1</v>
      </c>
      <c r="AC14">
        <f>COUNTIFS('WP 2 2023 Usage CF wp'!P$8:P$10,"&gt;" &amp;$Q14,'WP 2 2023 Usage CF wp'!P$8:P$10,"&lt;" &amp;$Q15)</f>
        <v>0</v>
      </c>
    </row>
    <row r="15" spans="2:29" x14ac:dyDescent="0.25">
      <c r="B15">
        <f t="shared" si="2"/>
        <v>400</v>
      </c>
      <c r="C15">
        <f>COUNTIFS('WP 2 2023 Usage CF wp'!E$11:E$637,"&gt;" &amp;$B15,'WP 2 2023 Usage CF wp'!E$11:E$637,"&lt;" &amp;$B16)</f>
        <v>92</v>
      </c>
      <c r="D15">
        <f>COUNTIFS('WP 2 2023 Usage CF wp'!F$11:F$637,"&gt;" &amp;$B15,'WP 2 2023 Usage CF wp'!F$11:F$637,"&lt;" &amp;$B16)</f>
        <v>85</v>
      </c>
      <c r="E15">
        <f>COUNTIFS('WP 2 2023 Usage CF wp'!G$11:G$637,"&gt;" &amp;$B15,'WP 2 2023 Usage CF wp'!G$11:G$637,"&lt;" &amp;$B16)</f>
        <v>87</v>
      </c>
      <c r="F15">
        <f>COUNTIFS('WP 2 2023 Usage CF wp'!H$11:H$637,"&gt;" &amp;$B15,'WP 2 2023 Usage CF wp'!H$11:H$637,"&lt;" &amp;$B16)</f>
        <v>97</v>
      </c>
      <c r="G15">
        <f>COUNTIFS('WP 2 2023 Usage CF wp'!I$11:I$637,"&gt;" &amp;$B15,'WP 2 2023 Usage CF wp'!I$11:I$637,"&lt;" &amp;$B16)</f>
        <v>71</v>
      </c>
      <c r="H15">
        <f>COUNTIFS('WP 2 2023 Usage CF wp'!J$11:J$637,"&gt;" &amp;$B15,'WP 2 2023 Usage CF wp'!J$11:J$637,"&lt;" &amp;$B16)</f>
        <v>80</v>
      </c>
      <c r="I15">
        <f>COUNTIFS('WP 2 2023 Usage CF wp'!K$11:K$637,"&gt;" &amp;$B15,'WP 2 2023 Usage CF wp'!K$11:K$637,"&lt;" &amp;$B16)</f>
        <v>74</v>
      </c>
      <c r="J15">
        <f>COUNTIFS('WP 2 2023 Usage CF wp'!L$11:L$637,"&gt;" &amp;$B15,'WP 2 2023 Usage CF wp'!L$11:L$637,"&lt;" &amp;$B16)</f>
        <v>67</v>
      </c>
      <c r="K15">
        <f>COUNTIFS('WP 2 2023 Usage CF wp'!M$11:M$637,"&gt;" &amp;$B15,'WP 2 2023 Usage CF wp'!M$11:M$637,"&lt;" &amp;$B16)</f>
        <v>83</v>
      </c>
      <c r="L15">
        <f>COUNTIFS('WP 2 2023 Usage CF wp'!N$11:N$637,"&gt;" &amp;$B15,'WP 2 2023 Usage CF wp'!N$11:N$637,"&lt;" &amp;$B16)</f>
        <v>88</v>
      </c>
      <c r="M15">
        <f>COUNTIFS('WP 2 2023 Usage CF wp'!O$11:O$637,"&gt;" &amp;$B15,'WP 2 2023 Usage CF wp'!O$11:O$637,"&lt;" &amp;$B16)</f>
        <v>81</v>
      </c>
      <c r="N15">
        <f>COUNTIFS('WP 2 2023 Usage CF wp'!P$11:P$637,"&gt;" &amp;$B15,'WP 2 2023 Usage CF wp'!P$11:P$637,"&lt;" &amp;$B16)</f>
        <v>85</v>
      </c>
      <c r="Q15">
        <f t="shared" si="3"/>
        <v>400</v>
      </c>
      <c r="R15">
        <f>COUNTIFS('WP 2 2023 Usage CF wp'!E$8:E$10,"&gt;" &amp;$Q15,'WP 2 2023 Usage CF wp'!E$8:E$10,"&lt;" &amp;$Q16)</f>
        <v>0</v>
      </c>
      <c r="S15">
        <f>COUNTIFS('WP 2 2023 Usage CF wp'!F$8:F$10,"&gt;" &amp;$Q15,'WP 2 2023 Usage CF wp'!F$8:F$10,"&lt;" &amp;$Q16)</f>
        <v>0</v>
      </c>
      <c r="T15">
        <f>COUNTIFS('WP 2 2023 Usage CF wp'!G$8:G$10,"&gt;" &amp;$Q15,'WP 2 2023 Usage CF wp'!G$8:G$10,"&lt;" &amp;$Q16)</f>
        <v>0</v>
      </c>
      <c r="U15">
        <f>COUNTIFS('WP 2 2023 Usage CF wp'!H$8:H$10,"&gt;" &amp;$Q15,'WP 2 2023 Usage CF wp'!H$8:H$10,"&lt;" &amp;$Q16)</f>
        <v>0</v>
      </c>
      <c r="V15">
        <f>COUNTIFS('WP 2 2023 Usage CF wp'!I$8:I$10,"&gt;" &amp;$Q15,'WP 2 2023 Usage CF wp'!I$8:I$10,"&lt;" &amp;$Q16)</f>
        <v>0</v>
      </c>
      <c r="W15">
        <f>COUNTIFS('WP 2 2023 Usage CF wp'!J$8:J$10,"&gt;" &amp;$Q15,'WP 2 2023 Usage CF wp'!J$8:J$10,"&lt;" &amp;$Q16)</f>
        <v>0</v>
      </c>
      <c r="X15">
        <f>COUNTIFS('WP 2 2023 Usage CF wp'!K$8:K$10,"&gt;" &amp;$Q15,'WP 2 2023 Usage CF wp'!K$8:K$10,"&lt;" &amp;$Q16)</f>
        <v>0</v>
      </c>
      <c r="Y15">
        <f>COUNTIFS('WP 2 2023 Usage CF wp'!L$8:L$10,"&gt;" &amp;$Q15,'WP 2 2023 Usage CF wp'!L$8:L$10,"&lt;" &amp;$Q16)</f>
        <v>0</v>
      </c>
      <c r="Z15">
        <f>COUNTIFS('WP 2 2023 Usage CF wp'!M$8:M$10,"&gt;" &amp;$Q15,'WP 2 2023 Usage CF wp'!M$8:M$10,"&lt;" &amp;$Q16)</f>
        <v>0</v>
      </c>
      <c r="AA15">
        <f>COUNTIFS('WP 2 2023 Usage CF wp'!N$8:N$10,"&gt;" &amp;$Q15,'WP 2 2023 Usage CF wp'!N$8:N$10,"&lt;" &amp;$Q16)</f>
        <v>0</v>
      </c>
      <c r="AB15">
        <f>COUNTIFS('WP 2 2023 Usage CF wp'!O$8:O$10,"&gt;" &amp;$Q15,'WP 2 2023 Usage CF wp'!O$8:O$10,"&lt;" &amp;$Q16)</f>
        <v>0</v>
      </c>
      <c r="AC15">
        <f>COUNTIFS('WP 2 2023 Usage CF wp'!P$8:P$10,"&gt;" &amp;$Q15,'WP 2 2023 Usage CF wp'!P$8:P$10,"&lt;" &amp;$Q16)</f>
        <v>0</v>
      </c>
    </row>
    <row r="16" spans="2:29" x14ac:dyDescent="0.25">
      <c r="B16">
        <f t="shared" si="2"/>
        <v>500</v>
      </c>
      <c r="C16">
        <f>COUNTIFS('WP 2 2023 Usage CF wp'!E$11:E$637,"&gt;" &amp;$B16,'WP 2 2023 Usage CF wp'!E$11:E$637,"&lt;" &amp;$B17)</f>
        <v>73</v>
      </c>
      <c r="D16">
        <f>COUNTIFS('WP 2 2023 Usage CF wp'!F$11:F$637,"&gt;" &amp;$B16,'WP 2 2023 Usage CF wp'!F$11:F$637,"&lt;" &amp;$B17)</f>
        <v>81</v>
      </c>
      <c r="E16">
        <f>COUNTIFS('WP 2 2023 Usage CF wp'!G$11:G$637,"&gt;" &amp;$B16,'WP 2 2023 Usage CF wp'!G$11:G$637,"&lt;" &amp;$B17)</f>
        <v>94</v>
      </c>
      <c r="F16">
        <f>COUNTIFS('WP 2 2023 Usage CF wp'!H$11:H$637,"&gt;" &amp;$B16,'WP 2 2023 Usage CF wp'!H$11:H$637,"&lt;" &amp;$B17)</f>
        <v>76</v>
      </c>
      <c r="G16">
        <f>COUNTIFS('WP 2 2023 Usage CF wp'!I$11:I$637,"&gt;" &amp;$B16,'WP 2 2023 Usage CF wp'!I$11:I$637,"&lt;" &amp;$B17)</f>
        <v>64</v>
      </c>
      <c r="H16">
        <f>COUNTIFS('WP 2 2023 Usage CF wp'!J$11:J$637,"&gt;" &amp;$B16,'WP 2 2023 Usage CF wp'!J$11:J$637,"&lt;" &amp;$B17)</f>
        <v>62</v>
      </c>
      <c r="I16">
        <f>COUNTIFS('WP 2 2023 Usage CF wp'!K$11:K$637,"&gt;" &amp;$B16,'WP 2 2023 Usage CF wp'!K$11:K$637,"&lt;" &amp;$B17)</f>
        <v>61</v>
      </c>
      <c r="J16">
        <f>COUNTIFS('WP 2 2023 Usage CF wp'!L$11:L$637,"&gt;" &amp;$B16,'WP 2 2023 Usage CF wp'!L$11:L$637,"&lt;" &amp;$B17)</f>
        <v>61</v>
      </c>
      <c r="K16">
        <f>COUNTIFS('WP 2 2023 Usage CF wp'!M$11:M$637,"&gt;" &amp;$B16,'WP 2 2023 Usage CF wp'!M$11:M$637,"&lt;" &amp;$B17)</f>
        <v>91</v>
      </c>
      <c r="L16">
        <f>COUNTIFS('WP 2 2023 Usage CF wp'!N$11:N$637,"&gt;" &amp;$B16,'WP 2 2023 Usage CF wp'!N$11:N$637,"&lt;" &amp;$B17)</f>
        <v>84</v>
      </c>
      <c r="M16">
        <f>COUNTIFS('WP 2 2023 Usage CF wp'!O$11:O$637,"&gt;" &amp;$B16,'WP 2 2023 Usage CF wp'!O$11:O$637,"&lt;" &amp;$B17)</f>
        <v>89</v>
      </c>
      <c r="N16">
        <f>COUNTIFS('WP 2 2023 Usage CF wp'!P$11:P$637,"&gt;" &amp;$B16,'WP 2 2023 Usage CF wp'!P$11:P$637,"&lt;" &amp;$B17)</f>
        <v>95</v>
      </c>
      <c r="Q16">
        <f t="shared" si="3"/>
        <v>500</v>
      </c>
      <c r="R16">
        <f>COUNTIFS('WP 2 2023 Usage CF wp'!E$8:E$10,"&gt;" &amp;$Q16,'WP 2 2023 Usage CF wp'!E$8:E$10,"&lt;" &amp;$Q17)</f>
        <v>1</v>
      </c>
      <c r="S16">
        <f>COUNTIFS('WP 2 2023 Usage CF wp'!F$8:F$10,"&gt;" &amp;$Q16,'WP 2 2023 Usage CF wp'!F$8:F$10,"&lt;" &amp;$Q17)</f>
        <v>0</v>
      </c>
      <c r="T16">
        <f>COUNTIFS('WP 2 2023 Usage CF wp'!G$8:G$10,"&gt;" &amp;$Q16,'WP 2 2023 Usage CF wp'!G$8:G$10,"&lt;" &amp;$Q17)</f>
        <v>0</v>
      </c>
      <c r="U16">
        <f>COUNTIFS('WP 2 2023 Usage CF wp'!H$8:H$10,"&gt;" &amp;$Q16,'WP 2 2023 Usage CF wp'!H$8:H$10,"&lt;" &amp;$Q17)</f>
        <v>0</v>
      </c>
      <c r="V16">
        <f>COUNTIFS('WP 2 2023 Usage CF wp'!I$8:I$10,"&gt;" &amp;$Q16,'WP 2 2023 Usage CF wp'!I$8:I$10,"&lt;" &amp;$Q17)</f>
        <v>0</v>
      </c>
      <c r="W16">
        <f>COUNTIFS('WP 2 2023 Usage CF wp'!J$8:J$10,"&gt;" &amp;$Q16,'WP 2 2023 Usage CF wp'!J$8:J$10,"&lt;" &amp;$Q17)</f>
        <v>0</v>
      </c>
      <c r="X16">
        <f>COUNTIFS('WP 2 2023 Usage CF wp'!K$8:K$10,"&gt;" &amp;$Q16,'WP 2 2023 Usage CF wp'!K$8:K$10,"&lt;" &amp;$Q17)</f>
        <v>0</v>
      </c>
      <c r="Y16">
        <f>COUNTIFS('WP 2 2023 Usage CF wp'!L$8:L$10,"&gt;" &amp;$Q16,'WP 2 2023 Usage CF wp'!L$8:L$10,"&lt;" &amp;$Q17)</f>
        <v>0</v>
      </c>
      <c r="Z16">
        <f>COUNTIFS('WP 2 2023 Usage CF wp'!M$8:M$10,"&gt;" &amp;$Q16,'WP 2 2023 Usage CF wp'!M$8:M$10,"&lt;" &amp;$Q17)</f>
        <v>0</v>
      </c>
      <c r="AA16">
        <f>COUNTIFS('WP 2 2023 Usage CF wp'!N$8:N$10,"&gt;" &amp;$Q16,'WP 2 2023 Usage CF wp'!N$8:N$10,"&lt;" &amp;$Q17)</f>
        <v>0</v>
      </c>
      <c r="AB16">
        <f>COUNTIFS('WP 2 2023 Usage CF wp'!O$8:O$10,"&gt;" &amp;$Q16,'WP 2 2023 Usage CF wp'!O$8:O$10,"&lt;" &amp;$Q17)</f>
        <v>0</v>
      </c>
      <c r="AC16">
        <f>COUNTIFS('WP 2 2023 Usage CF wp'!P$8:P$10,"&gt;" &amp;$Q16,'WP 2 2023 Usage CF wp'!P$8:P$10,"&lt;" &amp;$Q17)</f>
        <v>0</v>
      </c>
    </row>
    <row r="17" spans="2:29" x14ac:dyDescent="0.25">
      <c r="B17">
        <f t="shared" ref="B17:B77" si="4">+B16+100</f>
        <v>600</v>
      </c>
      <c r="C17">
        <f>COUNTIFS('WP 2 2023 Usage CF wp'!E$11:E$637,"&gt;" &amp;$B17,'WP 2 2023 Usage CF wp'!E$11:E$637,"&lt;" &amp;$B18)</f>
        <v>58</v>
      </c>
      <c r="D17">
        <f>COUNTIFS('WP 2 2023 Usage CF wp'!F$11:F$637,"&gt;" &amp;$B17,'WP 2 2023 Usage CF wp'!F$11:F$637,"&lt;" &amp;$B18)</f>
        <v>81</v>
      </c>
      <c r="E17">
        <f>COUNTIFS('WP 2 2023 Usage CF wp'!G$11:G$637,"&gt;" &amp;$B17,'WP 2 2023 Usage CF wp'!G$11:G$637,"&lt;" &amp;$B18)</f>
        <v>75</v>
      </c>
      <c r="F17">
        <f>COUNTIFS('WP 2 2023 Usage CF wp'!H$11:H$637,"&gt;" &amp;$B17,'WP 2 2023 Usage CF wp'!H$11:H$637,"&lt;" &amp;$B18)</f>
        <v>85</v>
      </c>
      <c r="G17">
        <f>COUNTIFS('WP 2 2023 Usage CF wp'!I$11:I$637,"&gt;" &amp;$B17,'WP 2 2023 Usage CF wp'!I$11:I$637,"&lt;" &amp;$B18)</f>
        <v>74</v>
      </c>
      <c r="H17">
        <f>COUNTIFS('WP 2 2023 Usage CF wp'!J$11:J$637,"&gt;" &amp;$B17,'WP 2 2023 Usage CF wp'!J$11:J$637,"&lt;" &amp;$B18)</f>
        <v>63</v>
      </c>
      <c r="I17">
        <f>COUNTIFS('WP 2 2023 Usage CF wp'!K$11:K$637,"&gt;" &amp;$B17,'WP 2 2023 Usage CF wp'!K$11:K$637,"&lt;" &amp;$B18)</f>
        <v>64</v>
      </c>
      <c r="J17">
        <f>COUNTIFS('WP 2 2023 Usage CF wp'!L$11:L$637,"&gt;" &amp;$B17,'WP 2 2023 Usage CF wp'!L$11:L$637,"&lt;" &amp;$B18)</f>
        <v>76</v>
      </c>
      <c r="K17">
        <f>COUNTIFS('WP 2 2023 Usage CF wp'!M$11:M$637,"&gt;" &amp;$B17,'WP 2 2023 Usage CF wp'!M$11:M$637,"&lt;" &amp;$B18)</f>
        <v>68</v>
      </c>
      <c r="L17">
        <f>COUNTIFS('WP 2 2023 Usage CF wp'!N$11:N$637,"&gt;" &amp;$B17,'WP 2 2023 Usage CF wp'!N$11:N$637,"&lt;" &amp;$B18)</f>
        <v>66</v>
      </c>
      <c r="M17">
        <f>COUNTIFS('WP 2 2023 Usage CF wp'!O$11:O$637,"&gt;" &amp;$B17,'WP 2 2023 Usage CF wp'!O$11:O$637,"&lt;" &amp;$B18)</f>
        <v>62</v>
      </c>
      <c r="N17">
        <f>COUNTIFS('WP 2 2023 Usage CF wp'!P$11:P$637,"&gt;" &amp;$B17,'WP 2 2023 Usage CF wp'!P$11:P$637,"&lt;" &amp;$B18)</f>
        <v>80</v>
      </c>
      <c r="Q17">
        <f t="shared" si="3"/>
        <v>600</v>
      </c>
      <c r="R17">
        <f>COUNTIFS('WP 2 2023 Usage CF wp'!E$8:E$10,"&gt;" &amp;$Q17,'WP 2 2023 Usage CF wp'!E$8:E$10,"&lt;" &amp;$Q18)</f>
        <v>0</v>
      </c>
      <c r="S17">
        <f>COUNTIFS('WP 2 2023 Usage CF wp'!F$8:F$10,"&gt;" &amp;$Q17,'WP 2 2023 Usage CF wp'!F$8:F$10,"&lt;" &amp;$Q18)</f>
        <v>0</v>
      </c>
      <c r="T17">
        <f>COUNTIFS('WP 2 2023 Usage CF wp'!G$8:G$10,"&gt;" &amp;$Q17,'WP 2 2023 Usage CF wp'!G$8:G$10,"&lt;" &amp;$Q18)</f>
        <v>0</v>
      </c>
      <c r="U17">
        <f>COUNTIFS('WP 2 2023 Usage CF wp'!H$8:H$10,"&gt;" &amp;$Q17,'WP 2 2023 Usage CF wp'!H$8:H$10,"&lt;" &amp;$Q18)</f>
        <v>0</v>
      </c>
      <c r="V17">
        <f>COUNTIFS('WP 2 2023 Usage CF wp'!I$8:I$10,"&gt;" &amp;$Q17,'WP 2 2023 Usage CF wp'!I$8:I$10,"&lt;" &amp;$Q18)</f>
        <v>0</v>
      </c>
      <c r="W17">
        <f>COUNTIFS('WP 2 2023 Usage CF wp'!J$8:J$10,"&gt;" &amp;$Q17,'WP 2 2023 Usage CF wp'!J$8:J$10,"&lt;" &amp;$Q18)</f>
        <v>0</v>
      </c>
      <c r="X17">
        <f>COUNTIFS('WP 2 2023 Usage CF wp'!K$8:K$10,"&gt;" &amp;$Q17,'WP 2 2023 Usage CF wp'!K$8:K$10,"&lt;" &amp;$Q18)</f>
        <v>0</v>
      </c>
      <c r="Y17">
        <f>COUNTIFS('WP 2 2023 Usage CF wp'!L$8:L$10,"&gt;" &amp;$Q17,'WP 2 2023 Usage CF wp'!L$8:L$10,"&lt;" &amp;$Q18)</f>
        <v>0</v>
      </c>
      <c r="Z17">
        <f>COUNTIFS('WP 2 2023 Usage CF wp'!M$8:M$10,"&gt;" &amp;$Q17,'WP 2 2023 Usage CF wp'!M$8:M$10,"&lt;" &amp;$Q18)</f>
        <v>0</v>
      </c>
      <c r="AA17">
        <f>COUNTIFS('WP 2 2023 Usage CF wp'!N$8:N$10,"&gt;" &amp;$Q17,'WP 2 2023 Usage CF wp'!N$8:N$10,"&lt;" &amp;$Q18)</f>
        <v>0</v>
      </c>
      <c r="AB17">
        <f>COUNTIFS('WP 2 2023 Usage CF wp'!O$8:O$10,"&gt;" &amp;$Q17,'WP 2 2023 Usage CF wp'!O$8:O$10,"&lt;" &amp;$Q18)</f>
        <v>0</v>
      </c>
      <c r="AC17">
        <f>COUNTIFS('WP 2 2023 Usage CF wp'!P$8:P$10,"&gt;" &amp;$Q17,'WP 2 2023 Usage CF wp'!P$8:P$10,"&lt;" &amp;$Q18)</f>
        <v>0</v>
      </c>
    </row>
    <row r="18" spans="2:29" x14ac:dyDescent="0.25">
      <c r="B18">
        <f t="shared" si="4"/>
        <v>700</v>
      </c>
      <c r="C18">
        <f>COUNTIFS('WP 2 2023 Usage CF wp'!E$11:E$637,"&gt;" &amp;$B18,'WP 2 2023 Usage CF wp'!E$11:E$637,"&lt;" &amp;$B19)</f>
        <v>36</v>
      </c>
      <c r="D18">
        <f>COUNTIFS('WP 2 2023 Usage CF wp'!F$11:F$637,"&gt;" &amp;$B18,'WP 2 2023 Usage CF wp'!F$11:F$637,"&lt;" &amp;$B19)</f>
        <v>53</v>
      </c>
      <c r="E18">
        <f>COUNTIFS('WP 2 2023 Usage CF wp'!G$11:G$637,"&gt;" &amp;$B18,'WP 2 2023 Usage CF wp'!G$11:G$637,"&lt;" &amp;$B19)</f>
        <v>49</v>
      </c>
      <c r="F18">
        <f>COUNTIFS('WP 2 2023 Usage CF wp'!H$11:H$637,"&gt;" &amp;$B18,'WP 2 2023 Usage CF wp'!H$11:H$637,"&lt;" &amp;$B19)</f>
        <v>53</v>
      </c>
      <c r="G18">
        <f>COUNTIFS('WP 2 2023 Usage CF wp'!I$11:I$637,"&gt;" &amp;$B18,'WP 2 2023 Usage CF wp'!I$11:I$637,"&lt;" &amp;$B19)</f>
        <v>67</v>
      </c>
      <c r="H18">
        <f>COUNTIFS('WP 2 2023 Usage CF wp'!J$11:J$637,"&gt;" &amp;$B18,'WP 2 2023 Usage CF wp'!J$11:J$637,"&lt;" &amp;$B19)</f>
        <v>53</v>
      </c>
      <c r="I18">
        <f>COUNTIFS('WP 2 2023 Usage CF wp'!K$11:K$637,"&gt;" &amp;$B18,'WP 2 2023 Usage CF wp'!K$11:K$637,"&lt;" &amp;$B19)</f>
        <v>50</v>
      </c>
      <c r="J18">
        <f>COUNTIFS('WP 2 2023 Usage CF wp'!L$11:L$637,"&gt;" &amp;$B18,'WP 2 2023 Usage CF wp'!L$11:L$637,"&lt;" &amp;$B19)</f>
        <v>54</v>
      </c>
      <c r="K18">
        <f>COUNTIFS('WP 2 2023 Usage CF wp'!M$11:M$637,"&gt;" &amp;$B18,'WP 2 2023 Usage CF wp'!M$11:M$637,"&lt;" &amp;$B19)</f>
        <v>53</v>
      </c>
      <c r="L18">
        <f>COUNTIFS('WP 2 2023 Usage CF wp'!N$11:N$637,"&gt;" &amp;$B18,'WP 2 2023 Usage CF wp'!N$11:N$637,"&lt;" &amp;$B19)</f>
        <v>64</v>
      </c>
      <c r="M18">
        <f>COUNTIFS('WP 2 2023 Usage CF wp'!O$11:O$637,"&gt;" &amp;$B18,'WP 2 2023 Usage CF wp'!O$11:O$637,"&lt;" &amp;$B19)</f>
        <v>74</v>
      </c>
      <c r="N18">
        <f>COUNTIFS('WP 2 2023 Usage CF wp'!P$11:P$637,"&gt;" &amp;$B18,'WP 2 2023 Usage CF wp'!P$11:P$637,"&lt;" &amp;$B19)</f>
        <v>65</v>
      </c>
      <c r="Q18">
        <f t="shared" si="3"/>
        <v>700</v>
      </c>
      <c r="R18">
        <f>COUNTIFS('WP 2 2023 Usage CF wp'!E$8:E$10,"&gt;" &amp;$Q18,'WP 2 2023 Usage CF wp'!E$8:E$10,"&lt;" &amp;$Q19)</f>
        <v>0</v>
      </c>
      <c r="S18">
        <f>COUNTIFS('WP 2 2023 Usage CF wp'!F$8:F$10,"&gt;" &amp;$Q18,'WP 2 2023 Usage CF wp'!F$8:F$10,"&lt;" &amp;$Q19)</f>
        <v>0</v>
      </c>
      <c r="T18">
        <f>COUNTIFS('WP 2 2023 Usage CF wp'!G$8:G$10,"&gt;" &amp;$Q18,'WP 2 2023 Usage CF wp'!G$8:G$10,"&lt;" &amp;$Q19)</f>
        <v>1</v>
      </c>
      <c r="U18">
        <f>COUNTIFS('WP 2 2023 Usage CF wp'!H$8:H$10,"&gt;" &amp;$Q18,'WP 2 2023 Usage CF wp'!H$8:H$10,"&lt;" &amp;$Q19)</f>
        <v>0</v>
      </c>
      <c r="V18">
        <f>COUNTIFS('WP 2 2023 Usage CF wp'!I$8:I$10,"&gt;" &amp;$Q18,'WP 2 2023 Usage CF wp'!I$8:I$10,"&lt;" &amp;$Q19)</f>
        <v>0</v>
      </c>
      <c r="W18">
        <f>COUNTIFS('WP 2 2023 Usage CF wp'!J$8:J$10,"&gt;" &amp;$Q18,'WP 2 2023 Usage CF wp'!J$8:J$10,"&lt;" &amp;$Q19)</f>
        <v>0</v>
      </c>
      <c r="X18">
        <f>COUNTIFS('WP 2 2023 Usage CF wp'!K$8:K$10,"&gt;" &amp;$Q18,'WP 2 2023 Usage CF wp'!K$8:K$10,"&lt;" &amp;$Q19)</f>
        <v>0</v>
      </c>
      <c r="Y18">
        <f>COUNTIFS('WP 2 2023 Usage CF wp'!L$8:L$10,"&gt;" &amp;$Q18,'WP 2 2023 Usage CF wp'!L$8:L$10,"&lt;" &amp;$Q19)</f>
        <v>0</v>
      </c>
      <c r="Z18">
        <f>COUNTIFS('WP 2 2023 Usage CF wp'!M$8:M$10,"&gt;" &amp;$Q18,'WP 2 2023 Usage CF wp'!M$8:M$10,"&lt;" &amp;$Q19)</f>
        <v>1</v>
      </c>
      <c r="AA18">
        <f>COUNTIFS('WP 2 2023 Usage CF wp'!N$8:N$10,"&gt;" &amp;$Q18,'WP 2 2023 Usage CF wp'!N$8:N$10,"&lt;" &amp;$Q19)</f>
        <v>0</v>
      </c>
      <c r="AB18">
        <f>COUNTIFS('WP 2 2023 Usage CF wp'!O$8:O$10,"&gt;" &amp;$Q18,'WP 2 2023 Usage CF wp'!O$8:O$10,"&lt;" &amp;$Q19)</f>
        <v>0</v>
      </c>
      <c r="AC18">
        <f>COUNTIFS('WP 2 2023 Usage CF wp'!P$8:P$10,"&gt;" &amp;$Q18,'WP 2 2023 Usage CF wp'!P$8:P$10,"&lt;" &amp;$Q19)</f>
        <v>0</v>
      </c>
    </row>
    <row r="19" spans="2:29" x14ac:dyDescent="0.25">
      <c r="B19">
        <f t="shared" si="4"/>
        <v>800</v>
      </c>
      <c r="C19">
        <f>COUNTIFS('WP 2 2023 Usage CF wp'!E$11:E$637,"&gt;" &amp;$B19,'WP 2 2023 Usage CF wp'!E$11:E$637,"&lt;" &amp;$B20)</f>
        <v>27</v>
      </c>
      <c r="D19">
        <f>COUNTIFS('WP 2 2023 Usage CF wp'!F$11:F$637,"&gt;" &amp;$B19,'WP 2 2023 Usage CF wp'!F$11:F$637,"&lt;" &amp;$B20)</f>
        <v>56</v>
      </c>
      <c r="E19">
        <f>COUNTIFS('WP 2 2023 Usage CF wp'!G$11:G$637,"&gt;" &amp;$B19,'WP 2 2023 Usage CF wp'!G$11:G$637,"&lt;" &amp;$B20)</f>
        <v>37</v>
      </c>
      <c r="F19">
        <f>COUNTIFS('WP 2 2023 Usage CF wp'!H$11:H$637,"&gt;" &amp;$B19,'WP 2 2023 Usage CF wp'!H$11:H$637,"&lt;" &amp;$B20)</f>
        <v>38</v>
      </c>
      <c r="G19">
        <f>COUNTIFS('WP 2 2023 Usage CF wp'!I$11:I$637,"&gt;" &amp;$B19,'WP 2 2023 Usage CF wp'!I$11:I$637,"&lt;" &amp;$B20)</f>
        <v>37</v>
      </c>
      <c r="H19">
        <f>COUNTIFS('WP 2 2023 Usage CF wp'!J$11:J$637,"&gt;" &amp;$B19,'WP 2 2023 Usage CF wp'!J$11:J$637,"&lt;" &amp;$B20)</f>
        <v>45</v>
      </c>
      <c r="I19">
        <f>COUNTIFS('WP 2 2023 Usage CF wp'!K$11:K$637,"&gt;" &amp;$B19,'WP 2 2023 Usage CF wp'!K$11:K$637,"&lt;" &amp;$B20)</f>
        <v>39</v>
      </c>
      <c r="J19">
        <f>COUNTIFS('WP 2 2023 Usage CF wp'!L$11:L$637,"&gt;" &amp;$B19,'WP 2 2023 Usage CF wp'!L$11:L$637,"&lt;" &amp;$B20)</f>
        <v>43</v>
      </c>
      <c r="K19">
        <f>COUNTIFS('WP 2 2023 Usage CF wp'!M$11:M$637,"&gt;" &amp;$B19,'WP 2 2023 Usage CF wp'!M$11:M$637,"&lt;" &amp;$B20)</f>
        <v>36</v>
      </c>
      <c r="L19">
        <f>COUNTIFS('WP 2 2023 Usage CF wp'!N$11:N$637,"&gt;" &amp;$B19,'WP 2 2023 Usage CF wp'!N$11:N$637,"&lt;" &amp;$B20)</f>
        <v>43</v>
      </c>
      <c r="M19">
        <f>COUNTIFS('WP 2 2023 Usage CF wp'!O$11:O$637,"&gt;" &amp;$B19,'WP 2 2023 Usage CF wp'!O$11:O$637,"&lt;" &amp;$B20)</f>
        <v>45</v>
      </c>
      <c r="N19">
        <f>COUNTIFS('WP 2 2023 Usage CF wp'!P$11:P$637,"&gt;" &amp;$B19,'WP 2 2023 Usage CF wp'!P$11:P$637,"&lt;" &amp;$B20)</f>
        <v>43</v>
      </c>
      <c r="Q19">
        <f t="shared" si="3"/>
        <v>800</v>
      </c>
      <c r="R19">
        <f>COUNTIFS('WP 2 2023 Usage CF wp'!E$8:E$10,"&gt;" &amp;$Q19,'WP 2 2023 Usage CF wp'!E$8:E$10,"&lt;" &amp;$Q20)</f>
        <v>0</v>
      </c>
      <c r="S19">
        <f>COUNTIFS('WP 2 2023 Usage CF wp'!F$8:F$10,"&gt;" &amp;$Q19,'WP 2 2023 Usage CF wp'!F$8:F$10,"&lt;" &amp;$Q20)</f>
        <v>1</v>
      </c>
      <c r="T19">
        <f>COUNTIFS('WP 2 2023 Usage CF wp'!G$8:G$10,"&gt;" &amp;$Q19,'WP 2 2023 Usage CF wp'!G$8:G$10,"&lt;" &amp;$Q20)</f>
        <v>0</v>
      </c>
      <c r="U19">
        <f>COUNTIFS('WP 2 2023 Usage CF wp'!H$8:H$10,"&gt;" &amp;$Q19,'WP 2 2023 Usage CF wp'!H$8:H$10,"&lt;" &amp;$Q20)</f>
        <v>1</v>
      </c>
      <c r="V19">
        <f>COUNTIFS('WP 2 2023 Usage CF wp'!I$8:I$10,"&gt;" &amp;$Q19,'WP 2 2023 Usage CF wp'!I$8:I$10,"&lt;" &amp;$Q20)</f>
        <v>0</v>
      </c>
      <c r="W19">
        <f>COUNTIFS('WP 2 2023 Usage CF wp'!J$8:J$10,"&gt;" &amp;$Q19,'WP 2 2023 Usage CF wp'!J$8:J$10,"&lt;" &amp;$Q20)</f>
        <v>1</v>
      </c>
      <c r="X19">
        <f>COUNTIFS('WP 2 2023 Usage CF wp'!K$8:K$10,"&gt;" &amp;$Q19,'WP 2 2023 Usage CF wp'!K$8:K$10,"&lt;" &amp;$Q20)</f>
        <v>0</v>
      </c>
      <c r="Y19">
        <f>COUNTIFS('WP 2 2023 Usage CF wp'!L$8:L$10,"&gt;" &amp;$Q19,'WP 2 2023 Usage CF wp'!L$8:L$10,"&lt;" &amp;$Q20)</f>
        <v>0</v>
      </c>
      <c r="Z19">
        <f>COUNTIFS('WP 2 2023 Usage CF wp'!M$8:M$10,"&gt;" &amp;$Q19,'WP 2 2023 Usage CF wp'!M$8:M$10,"&lt;" &amp;$Q20)</f>
        <v>0</v>
      </c>
      <c r="AA19">
        <f>COUNTIFS('WP 2 2023 Usage CF wp'!N$8:N$10,"&gt;" &amp;$Q19,'WP 2 2023 Usage CF wp'!N$8:N$10,"&lt;" &amp;$Q20)</f>
        <v>1</v>
      </c>
      <c r="AB19">
        <f>COUNTIFS('WP 2 2023 Usage CF wp'!O$8:O$10,"&gt;" &amp;$Q19,'WP 2 2023 Usage CF wp'!O$8:O$10,"&lt;" &amp;$Q20)</f>
        <v>1</v>
      </c>
      <c r="AC19">
        <f>COUNTIFS('WP 2 2023 Usage CF wp'!P$8:P$10,"&gt;" &amp;$Q19,'WP 2 2023 Usage CF wp'!P$8:P$10,"&lt;" &amp;$Q20)</f>
        <v>1</v>
      </c>
    </row>
    <row r="20" spans="2:29" x14ac:dyDescent="0.25">
      <c r="B20">
        <f t="shared" si="4"/>
        <v>900</v>
      </c>
      <c r="C20">
        <f>COUNTIFS('WP 2 2023 Usage CF wp'!E$11:E$637,"&gt;" &amp;$B20,'WP 2 2023 Usage CF wp'!E$11:E$637,"&lt;" &amp;$B21)</f>
        <v>15</v>
      </c>
      <c r="D20">
        <f>COUNTIFS('WP 2 2023 Usage CF wp'!F$11:F$637,"&gt;" &amp;$B20,'WP 2 2023 Usage CF wp'!F$11:F$637,"&lt;" &amp;$B21)</f>
        <v>36</v>
      </c>
      <c r="E20">
        <f>COUNTIFS('WP 2 2023 Usage CF wp'!G$11:G$637,"&gt;" &amp;$B20,'WP 2 2023 Usage CF wp'!G$11:G$637,"&lt;" &amp;$B21)</f>
        <v>20</v>
      </c>
      <c r="F20">
        <f>COUNTIFS('WP 2 2023 Usage CF wp'!H$11:H$637,"&gt;" &amp;$B20,'WP 2 2023 Usage CF wp'!H$11:H$637,"&lt;" &amp;$B21)</f>
        <v>23</v>
      </c>
      <c r="G20">
        <f>COUNTIFS('WP 2 2023 Usage CF wp'!I$11:I$637,"&gt;" &amp;$B20,'WP 2 2023 Usage CF wp'!I$11:I$637,"&lt;" &amp;$B21)</f>
        <v>38</v>
      </c>
      <c r="H20">
        <f>COUNTIFS('WP 2 2023 Usage CF wp'!J$11:J$637,"&gt;" &amp;$B20,'WP 2 2023 Usage CF wp'!J$11:J$637,"&lt;" &amp;$B21)</f>
        <v>52</v>
      </c>
      <c r="I20">
        <f>COUNTIFS('WP 2 2023 Usage CF wp'!K$11:K$637,"&gt;" &amp;$B20,'WP 2 2023 Usage CF wp'!K$11:K$637,"&lt;" &amp;$B21)</f>
        <v>39</v>
      </c>
      <c r="J20">
        <f>COUNTIFS('WP 2 2023 Usage CF wp'!L$11:L$637,"&gt;" &amp;$B20,'WP 2 2023 Usage CF wp'!L$11:L$637,"&lt;" &amp;$B21)</f>
        <v>40</v>
      </c>
      <c r="K20">
        <f>COUNTIFS('WP 2 2023 Usage CF wp'!M$11:M$637,"&gt;" &amp;$B20,'WP 2 2023 Usage CF wp'!M$11:M$637,"&lt;" &amp;$B21)</f>
        <v>26</v>
      </c>
      <c r="L20">
        <f>COUNTIFS('WP 2 2023 Usage CF wp'!N$11:N$637,"&gt;" &amp;$B20,'WP 2 2023 Usage CF wp'!N$11:N$637,"&lt;" &amp;$B21)</f>
        <v>31</v>
      </c>
      <c r="M20">
        <f>COUNTIFS('WP 2 2023 Usage CF wp'!O$11:O$637,"&gt;" &amp;$B20,'WP 2 2023 Usage CF wp'!O$11:O$637,"&lt;" &amp;$B21)</f>
        <v>35</v>
      </c>
      <c r="N20">
        <f>COUNTIFS('WP 2 2023 Usage CF wp'!P$11:P$637,"&gt;" &amp;$B20,'WP 2 2023 Usage CF wp'!P$11:P$637,"&lt;" &amp;$B21)</f>
        <v>25</v>
      </c>
      <c r="Q20">
        <f t="shared" si="3"/>
        <v>900</v>
      </c>
      <c r="R20">
        <f>COUNTIFS('WP 2 2023 Usage CF wp'!E$8:E$10,"&gt;" &amp;$Q20,'WP 2 2023 Usage CF wp'!E$8:E$10,"&lt;" &amp;$Q21)</f>
        <v>1</v>
      </c>
      <c r="S20">
        <f>COUNTIFS('WP 2 2023 Usage CF wp'!F$8:F$10,"&gt;" &amp;$Q20,'WP 2 2023 Usage CF wp'!F$8:F$10,"&lt;" &amp;$Q21)</f>
        <v>0</v>
      </c>
      <c r="T20">
        <f>COUNTIFS('WP 2 2023 Usage CF wp'!G$8:G$10,"&gt;" &amp;$Q20,'WP 2 2023 Usage CF wp'!G$8:G$10,"&lt;" &amp;$Q21)</f>
        <v>0</v>
      </c>
      <c r="U20">
        <f>COUNTIFS('WP 2 2023 Usage CF wp'!H$8:H$10,"&gt;" &amp;$Q20,'WP 2 2023 Usage CF wp'!H$8:H$10,"&lt;" &amp;$Q21)</f>
        <v>1</v>
      </c>
      <c r="V20">
        <f>COUNTIFS('WP 2 2023 Usage CF wp'!I$8:I$10,"&gt;" &amp;$Q20,'WP 2 2023 Usage CF wp'!I$8:I$10,"&lt;" &amp;$Q21)</f>
        <v>0</v>
      </c>
      <c r="W20">
        <f>COUNTIFS('WP 2 2023 Usage CF wp'!J$8:J$10,"&gt;" &amp;$Q20,'WP 2 2023 Usage CF wp'!J$8:J$10,"&lt;" &amp;$Q21)</f>
        <v>0</v>
      </c>
      <c r="X20">
        <f>COUNTIFS('WP 2 2023 Usage CF wp'!K$8:K$10,"&gt;" &amp;$Q20,'WP 2 2023 Usage CF wp'!K$8:K$10,"&lt;" &amp;$Q21)</f>
        <v>2</v>
      </c>
      <c r="Y20">
        <f>COUNTIFS('WP 2 2023 Usage CF wp'!L$8:L$10,"&gt;" &amp;$Q20,'WP 2 2023 Usage CF wp'!L$8:L$10,"&lt;" &amp;$Q21)</f>
        <v>0</v>
      </c>
      <c r="Z20">
        <f>COUNTIFS('WP 2 2023 Usage CF wp'!M$8:M$10,"&gt;" &amp;$Q20,'WP 2 2023 Usage CF wp'!M$8:M$10,"&lt;" &amp;$Q21)</f>
        <v>1</v>
      </c>
      <c r="AA20">
        <f>COUNTIFS('WP 2 2023 Usage CF wp'!N$8:N$10,"&gt;" &amp;$Q20,'WP 2 2023 Usage CF wp'!N$8:N$10,"&lt;" &amp;$Q21)</f>
        <v>0</v>
      </c>
      <c r="AB20">
        <f>COUNTIFS('WP 2 2023 Usage CF wp'!O$8:O$10,"&gt;" &amp;$Q20,'WP 2 2023 Usage CF wp'!O$8:O$10,"&lt;" &amp;$Q21)</f>
        <v>1</v>
      </c>
      <c r="AC20">
        <f>COUNTIFS('WP 2 2023 Usage CF wp'!P$8:P$10,"&gt;" &amp;$Q20,'WP 2 2023 Usage CF wp'!P$8:P$10,"&lt;" &amp;$Q21)</f>
        <v>0</v>
      </c>
    </row>
    <row r="21" spans="2:29" x14ac:dyDescent="0.25">
      <c r="B21">
        <f t="shared" si="4"/>
        <v>1000</v>
      </c>
      <c r="C21">
        <f>COUNTIFS('WP 2 2023 Usage CF wp'!E$11:E$637,"&gt;" &amp;$B21,'WP 2 2023 Usage CF wp'!E$11:E$637,"&lt;" &amp;$B22)</f>
        <v>16</v>
      </c>
      <c r="D21">
        <f>COUNTIFS('WP 2 2023 Usage CF wp'!F$11:F$637,"&gt;" &amp;$B21,'WP 2 2023 Usage CF wp'!F$11:F$637,"&lt;" &amp;$B22)</f>
        <v>18</v>
      </c>
      <c r="E21">
        <f>COUNTIFS('WP 2 2023 Usage CF wp'!G$11:G$637,"&gt;" &amp;$B21,'WP 2 2023 Usage CF wp'!G$11:G$637,"&lt;" &amp;$B22)</f>
        <v>13</v>
      </c>
      <c r="F21">
        <f>COUNTIFS('WP 2 2023 Usage CF wp'!H$11:H$637,"&gt;" &amp;$B21,'WP 2 2023 Usage CF wp'!H$11:H$637,"&lt;" &amp;$B22)</f>
        <v>20</v>
      </c>
      <c r="G21">
        <f>COUNTIFS('WP 2 2023 Usage CF wp'!I$11:I$637,"&gt;" &amp;$B21,'WP 2 2023 Usage CF wp'!I$11:I$637,"&lt;" &amp;$B22)</f>
        <v>22</v>
      </c>
      <c r="H21">
        <f>COUNTIFS('WP 2 2023 Usage CF wp'!J$11:J$637,"&gt;" &amp;$B21,'WP 2 2023 Usage CF wp'!J$11:J$637,"&lt;" &amp;$B22)</f>
        <v>26</v>
      </c>
      <c r="I21">
        <f>COUNTIFS('WP 2 2023 Usage CF wp'!K$11:K$637,"&gt;" &amp;$B21,'WP 2 2023 Usage CF wp'!K$11:K$637,"&lt;" &amp;$B22)</f>
        <v>25</v>
      </c>
      <c r="J21">
        <f>COUNTIFS('WP 2 2023 Usage CF wp'!L$11:L$637,"&gt;" &amp;$B21,'WP 2 2023 Usage CF wp'!L$11:L$637,"&lt;" &amp;$B22)</f>
        <v>29</v>
      </c>
      <c r="K21">
        <f>COUNTIFS('WP 2 2023 Usage CF wp'!M$11:M$637,"&gt;" &amp;$B21,'WP 2 2023 Usage CF wp'!M$11:M$637,"&lt;" &amp;$B22)</f>
        <v>13</v>
      </c>
      <c r="L21">
        <f>COUNTIFS('WP 2 2023 Usage CF wp'!N$11:N$637,"&gt;" &amp;$B21,'WP 2 2023 Usage CF wp'!N$11:N$637,"&lt;" &amp;$B22)</f>
        <v>25</v>
      </c>
      <c r="M21">
        <f>COUNTIFS('WP 2 2023 Usage CF wp'!O$11:O$637,"&gt;" &amp;$B21,'WP 2 2023 Usage CF wp'!O$11:O$637,"&lt;" &amp;$B22)</f>
        <v>25</v>
      </c>
      <c r="N21">
        <f>COUNTIFS('WP 2 2023 Usage CF wp'!P$11:P$637,"&gt;" &amp;$B21,'WP 2 2023 Usage CF wp'!P$11:P$637,"&lt;" &amp;$B22)</f>
        <v>20</v>
      </c>
      <c r="Q21">
        <f t="shared" si="3"/>
        <v>1000</v>
      </c>
      <c r="R21">
        <f>COUNTIFS('WP 2 2023 Usage CF wp'!E$8:E$10,"&gt;" &amp;$Q21,'WP 2 2023 Usage CF wp'!E$8:E$10,"&lt;" &amp;$Q22)</f>
        <v>0</v>
      </c>
      <c r="S21">
        <f>COUNTIFS('WP 2 2023 Usage CF wp'!F$8:F$10,"&gt;" &amp;$Q21,'WP 2 2023 Usage CF wp'!F$8:F$10,"&lt;" &amp;$Q22)</f>
        <v>0</v>
      </c>
      <c r="T21">
        <f>COUNTIFS('WP 2 2023 Usage CF wp'!G$8:G$10,"&gt;" &amp;$Q21,'WP 2 2023 Usage CF wp'!G$8:G$10,"&lt;" &amp;$Q22)</f>
        <v>1</v>
      </c>
      <c r="U21">
        <f>COUNTIFS('WP 2 2023 Usage CF wp'!H$8:H$10,"&gt;" &amp;$Q21,'WP 2 2023 Usage CF wp'!H$8:H$10,"&lt;" &amp;$Q22)</f>
        <v>0</v>
      </c>
      <c r="V21">
        <f>COUNTIFS('WP 2 2023 Usage CF wp'!I$8:I$10,"&gt;" &amp;$Q21,'WP 2 2023 Usage CF wp'!I$8:I$10,"&lt;" &amp;$Q22)</f>
        <v>1</v>
      </c>
      <c r="W21">
        <f>COUNTIFS('WP 2 2023 Usage CF wp'!J$8:J$10,"&gt;" &amp;$Q21,'WP 2 2023 Usage CF wp'!J$8:J$10,"&lt;" &amp;$Q22)</f>
        <v>0</v>
      </c>
      <c r="X21">
        <f>COUNTIFS('WP 2 2023 Usage CF wp'!K$8:K$10,"&gt;" &amp;$Q21,'WP 2 2023 Usage CF wp'!K$8:K$10,"&lt;" &amp;$Q22)</f>
        <v>0</v>
      </c>
      <c r="Y21">
        <f>COUNTIFS('WP 2 2023 Usage CF wp'!L$8:L$10,"&gt;" &amp;$Q21,'WP 2 2023 Usage CF wp'!L$8:L$10,"&lt;" &amp;$Q22)</f>
        <v>0</v>
      </c>
      <c r="Z21">
        <f>COUNTIFS('WP 2 2023 Usage CF wp'!M$8:M$10,"&gt;" &amp;$Q21,'WP 2 2023 Usage CF wp'!M$8:M$10,"&lt;" &amp;$Q22)</f>
        <v>0</v>
      </c>
      <c r="AA21">
        <f>COUNTIFS('WP 2 2023 Usage CF wp'!N$8:N$10,"&gt;" &amp;$Q21,'WP 2 2023 Usage CF wp'!N$8:N$10,"&lt;" &amp;$Q22)</f>
        <v>0</v>
      </c>
      <c r="AB21">
        <f>COUNTIFS('WP 2 2023 Usage CF wp'!O$8:O$10,"&gt;" &amp;$Q21,'WP 2 2023 Usage CF wp'!O$8:O$10,"&lt;" &amp;$Q22)</f>
        <v>0</v>
      </c>
      <c r="AC21">
        <f>COUNTIFS('WP 2 2023 Usage CF wp'!P$8:P$10,"&gt;" &amp;$Q21,'WP 2 2023 Usage CF wp'!P$8:P$10,"&lt;" &amp;$Q22)</f>
        <v>1</v>
      </c>
    </row>
    <row r="22" spans="2:29" x14ac:dyDescent="0.25">
      <c r="B22">
        <f t="shared" si="4"/>
        <v>1100</v>
      </c>
      <c r="C22">
        <f>COUNTIFS('WP 2 2023 Usage CF wp'!E$11:E$637,"&gt;" &amp;$B22,'WP 2 2023 Usage CF wp'!E$11:E$637,"&lt;" &amp;$B23)</f>
        <v>3</v>
      </c>
      <c r="D22">
        <f>COUNTIFS('WP 2 2023 Usage CF wp'!F$11:F$637,"&gt;" &amp;$B22,'WP 2 2023 Usage CF wp'!F$11:F$637,"&lt;" &amp;$B23)</f>
        <v>20</v>
      </c>
      <c r="E22">
        <f>COUNTIFS('WP 2 2023 Usage CF wp'!G$11:G$637,"&gt;" &amp;$B22,'WP 2 2023 Usage CF wp'!G$11:G$637,"&lt;" &amp;$B23)</f>
        <v>7</v>
      </c>
      <c r="F22">
        <f>COUNTIFS('WP 2 2023 Usage CF wp'!H$11:H$637,"&gt;" &amp;$B22,'WP 2 2023 Usage CF wp'!H$11:H$637,"&lt;" &amp;$B23)</f>
        <v>15</v>
      </c>
      <c r="G22">
        <f>COUNTIFS('WP 2 2023 Usage CF wp'!I$11:I$637,"&gt;" &amp;$B22,'WP 2 2023 Usage CF wp'!I$11:I$637,"&lt;" &amp;$B23)</f>
        <v>14</v>
      </c>
      <c r="H22">
        <f>COUNTIFS('WP 2 2023 Usage CF wp'!J$11:J$637,"&gt;" &amp;$B22,'WP 2 2023 Usage CF wp'!J$11:J$637,"&lt;" &amp;$B23)</f>
        <v>21</v>
      </c>
      <c r="I22">
        <f>COUNTIFS('WP 2 2023 Usage CF wp'!K$11:K$637,"&gt;" &amp;$B22,'WP 2 2023 Usage CF wp'!K$11:K$637,"&lt;" &amp;$B23)</f>
        <v>22</v>
      </c>
      <c r="J22">
        <f>COUNTIFS('WP 2 2023 Usage CF wp'!L$11:L$637,"&gt;" &amp;$B22,'WP 2 2023 Usage CF wp'!L$11:L$637,"&lt;" &amp;$B23)</f>
        <v>30</v>
      </c>
      <c r="K22">
        <f>COUNTIFS('WP 2 2023 Usage CF wp'!M$11:M$637,"&gt;" &amp;$B22,'WP 2 2023 Usage CF wp'!M$11:M$637,"&lt;" &amp;$B23)</f>
        <v>15</v>
      </c>
      <c r="L22">
        <f>COUNTIFS('WP 2 2023 Usage CF wp'!N$11:N$637,"&gt;" &amp;$B22,'WP 2 2023 Usage CF wp'!N$11:N$637,"&lt;" &amp;$B23)</f>
        <v>11</v>
      </c>
      <c r="M22">
        <f>COUNTIFS('WP 2 2023 Usage CF wp'!O$11:O$637,"&gt;" &amp;$B22,'WP 2 2023 Usage CF wp'!O$11:O$637,"&lt;" &amp;$B23)</f>
        <v>13</v>
      </c>
      <c r="N22">
        <f>COUNTIFS('WP 2 2023 Usage CF wp'!P$11:P$637,"&gt;" &amp;$B22,'WP 2 2023 Usage CF wp'!P$11:P$637,"&lt;" &amp;$B23)</f>
        <v>12</v>
      </c>
      <c r="Q22">
        <f t="shared" si="3"/>
        <v>1100</v>
      </c>
      <c r="R22">
        <f>COUNTIFS('WP 2 2023 Usage CF wp'!E$8:E$10,"&gt;" &amp;$Q22,'WP 2 2023 Usage CF wp'!E$8:E$10,"&lt;" &amp;$Q23)</f>
        <v>0</v>
      </c>
      <c r="S22">
        <f>COUNTIFS('WP 2 2023 Usage CF wp'!F$8:F$10,"&gt;" &amp;$Q22,'WP 2 2023 Usage CF wp'!F$8:F$10,"&lt;" &amp;$Q23)</f>
        <v>0</v>
      </c>
      <c r="T22">
        <f>COUNTIFS('WP 2 2023 Usage CF wp'!G$8:G$10,"&gt;" &amp;$Q22,'WP 2 2023 Usage CF wp'!G$8:G$10,"&lt;" &amp;$Q23)</f>
        <v>0</v>
      </c>
      <c r="U22">
        <f>COUNTIFS('WP 2 2023 Usage CF wp'!H$8:H$10,"&gt;" &amp;$Q22,'WP 2 2023 Usage CF wp'!H$8:H$10,"&lt;" &amp;$Q23)</f>
        <v>0</v>
      </c>
      <c r="V22">
        <f>COUNTIFS('WP 2 2023 Usage CF wp'!I$8:I$10,"&gt;" &amp;$Q22,'WP 2 2023 Usage CF wp'!I$8:I$10,"&lt;" &amp;$Q23)</f>
        <v>1</v>
      </c>
      <c r="W22">
        <f>COUNTIFS('WP 2 2023 Usage CF wp'!J$8:J$10,"&gt;" &amp;$Q22,'WP 2 2023 Usage CF wp'!J$8:J$10,"&lt;" &amp;$Q23)</f>
        <v>0</v>
      </c>
      <c r="X22">
        <f>COUNTIFS('WP 2 2023 Usage CF wp'!K$8:K$10,"&gt;" &amp;$Q22,'WP 2 2023 Usage CF wp'!K$8:K$10,"&lt;" &amp;$Q23)</f>
        <v>0</v>
      </c>
      <c r="Y22">
        <f>COUNTIFS('WP 2 2023 Usage CF wp'!L$8:L$10,"&gt;" &amp;$Q22,'WP 2 2023 Usage CF wp'!L$8:L$10,"&lt;" &amp;$Q23)</f>
        <v>0</v>
      </c>
      <c r="Z22">
        <f>COUNTIFS('WP 2 2023 Usage CF wp'!M$8:M$10,"&gt;" &amp;$Q22,'WP 2 2023 Usage CF wp'!M$8:M$10,"&lt;" &amp;$Q23)</f>
        <v>0</v>
      </c>
      <c r="AA22">
        <f>COUNTIFS('WP 2 2023 Usage CF wp'!N$8:N$10,"&gt;" &amp;$Q22,'WP 2 2023 Usage CF wp'!N$8:N$10,"&lt;" &amp;$Q23)</f>
        <v>0</v>
      </c>
      <c r="AB22">
        <f>COUNTIFS('WP 2 2023 Usage CF wp'!O$8:O$10,"&gt;" &amp;$Q22,'WP 2 2023 Usage CF wp'!O$8:O$10,"&lt;" &amp;$Q23)</f>
        <v>0</v>
      </c>
      <c r="AC22">
        <f>COUNTIFS('WP 2 2023 Usage CF wp'!P$8:P$10,"&gt;" &amp;$Q22,'WP 2 2023 Usage CF wp'!P$8:P$10,"&lt;" &amp;$Q23)</f>
        <v>0</v>
      </c>
    </row>
    <row r="23" spans="2:29" x14ac:dyDescent="0.25">
      <c r="B23">
        <f t="shared" si="4"/>
        <v>1200</v>
      </c>
      <c r="C23">
        <f>COUNTIFS('WP 2 2023 Usage CF wp'!E$11:E$637,"&gt;" &amp;$B23,'WP 2 2023 Usage CF wp'!E$11:E$637,"&lt;" &amp;$B24)</f>
        <v>3</v>
      </c>
      <c r="D23">
        <f>COUNTIFS('WP 2 2023 Usage CF wp'!F$11:F$637,"&gt;" &amp;$B23,'WP 2 2023 Usage CF wp'!F$11:F$637,"&lt;" &amp;$B24)</f>
        <v>15</v>
      </c>
      <c r="E23">
        <f>COUNTIFS('WP 2 2023 Usage CF wp'!G$11:G$637,"&gt;" &amp;$B23,'WP 2 2023 Usage CF wp'!G$11:G$637,"&lt;" &amp;$B24)</f>
        <v>7</v>
      </c>
      <c r="F23">
        <f>COUNTIFS('WP 2 2023 Usage CF wp'!H$11:H$637,"&gt;" &amp;$B23,'WP 2 2023 Usage CF wp'!H$11:H$637,"&lt;" &amp;$B24)</f>
        <v>8</v>
      </c>
      <c r="G23">
        <f>COUNTIFS('WP 2 2023 Usage CF wp'!I$11:I$637,"&gt;" &amp;$B23,'WP 2 2023 Usage CF wp'!I$11:I$637,"&lt;" &amp;$B24)</f>
        <v>15</v>
      </c>
      <c r="H23">
        <f>COUNTIFS('WP 2 2023 Usage CF wp'!J$11:J$637,"&gt;" &amp;$B23,'WP 2 2023 Usage CF wp'!J$11:J$637,"&lt;" &amp;$B24)</f>
        <v>25</v>
      </c>
      <c r="I23">
        <f>COUNTIFS('WP 2 2023 Usage CF wp'!K$11:K$637,"&gt;" &amp;$B23,'WP 2 2023 Usage CF wp'!K$11:K$637,"&lt;" &amp;$B24)</f>
        <v>18</v>
      </c>
      <c r="J23">
        <f>COUNTIFS('WP 2 2023 Usage CF wp'!L$11:L$637,"&gt;" &amp;$B23,'WP 2 2023 Usage CF wp'!L$11:L$637,"&lt;" &amp;$B24)</f>
        <v>22</v>
      </c>
      <c r="K23">
        <f>COUNTIFS('WP 2 2023 Usage CF wp'!M$11:M$637,"&gt;" &amp;$B23,'WP 2 2023 Usage CF wp'!M$11:M$637,"&lt;" &amp;$B24)</f>
        <v>8</v>
      </c>
      <c r="L23">
        <f>COUNTIFS('WP 2 2023 Usage CF wp'!N$11:N$637,"&gt;" &amp;$B23,'WP 2 2023 Usage CF wp'!N$11:N$637,"&lt;" &amp;$B24)</f>
        <v>6</v>
      </c>
      <c r="M23">
        <f>COUNTIFS('WP 2 2023 Usage CF wp'!O$11:O$637,"&gt;" &amp;$B23,'WP 2 2023 Usage CF wp'!O$11:O$637,"&lt;" &amp;$B24)</f>
        <v>9</v>
      </c>
      <c r="N23">
        <f>COUNTIFS('WP 2 2023 Usage CF wp'!P$11:P$637,"&gt;" &amp;$B23,'WP 2 2023 Usage CF wp'!P$11:P$637,"&lt;" &amp;$B24)</f>
        <v>11</v>
      </c>
      <c r="Q23">
        <f t="shared" si="3"/>
        <v>1200</v>
      </c>
      <c r="R23">
        <f>COUNTIFS('WP 2 2023 Usage CF wp'!E$8:E$10,"&gt;" &amp;$Q23,'WP 2 2023 Usage CF wp'!E$8:E$10,"&lt;" &amp;$Q24)</f>
        <v>0</v>
      </c>
      <c r="S23">
        <f>COUNTIFS('WP 2 2023 Usage CF wp'!F$8:F$10,"&gt;" &amp;$Q23,'WP 2 2023 Usage CF wp'!F$8:F$10,"&lt;" &amp;$Q24)</f>
        <v>0</v>
      </c>
      <c r="T23">
        <f>COUNTIFS('WP 2 2023 Usage CF wp'!G$8:G$10,"&gt;" &amp;$Q23,'WP 2 2023 Usage CF wp'!G$8:G$10,"&lt;" &amp;$Q24)</f>
        <v>0</v>
      </c>
      <c r="U23">
        <f>COUNTIFS('WP 2 2023 Usage CF wp'!H$8:H$10,"&gt;" &amp;$Q23,'WP 2 2023 Usage CF wp'!H$8:H$10,"&lt;" &amp;$Q24)</f>
        <v>0</v>
      </c>
      <c r="V23">
        <f>COUNTIFS('WP 2 2023 Usage CF wp'!I$8:I$10,"&gt;" &amp;$Q23,'WP 2 2023 Usage CF wp'!I$8:I$10,"&lt;" &amp;$Q24)</f>
        <v>0</v>
      </c>
      <c r="W23">
        <f>COUNTIFS('WP 2 2023 Usage CF wp'!J$8:J$10,"&gt;" &amp;$Q23,'WP 2 2023 Usage CF wp'!J$8:J$10,"&lt;" &amp;$Q24)</f>
        <v>0</v>
      </c>
      <c r="X23">
        <f>COUNTIFS('WP 2 2023 Usage CF wp'!K$8:K$10,"&gt;" &amp;$Q23,'WP 2 2023 Usage CF wp'!K$8:K$10,"&lt;" &amp;$Q24)</f>
        <v>0</v>
      </c>
      <c r="Y23">
        <f>COUNTIFS('WP 2 2023 Usage CF wp'!L$8:L$10,"&gt;" &amp;$Q23,'WP 2 2023 Usage CF wp'!L$8:L$10,"&lt;" &amp;$Q24)</f>
        <v>1</v>
      </c>
      <c r="Z23">
        <f>COUNTIFS('WP 2 2023 Usage CF wp'!M$8:M$10,"&gt;" &amp;$Q23,'WP 2 2023 Usage CF wp'!M$8:M$10,"&lt;" &amp;$Q24)</f>
        <v>0</v>
      </c>
      <c r="AA23">
        <f>COUNTIFS('WP 2 2023 Usage CF wp'!N$8:N$10,"&gt;" &amp;$Q23,'WP 2 2023 Usage CF wp'!N$8:N$10,"&lt;" &amp;$Q24)</f>
        <v>1</v>
      </c>
      <c r="AB23">
        <f>COUNTIFS('WP 2 2023 Usage CF wp'!O$8:O$10,"&gt;" &amp;$Q23,'WP 2 2023 Usage CF wp'!O$8:O$10,"&lt;" &amp;$Q24)</f>
        <v>0</v>
      </c>
      <c r="AC23">
        <f>COUNTIFS('WP 2 2023 Usage CF wp'!P$8:P$10,"&gt;" &amp;$Q23,'WP 2 2023 Usage CF wp'!P$8:P$10,"&lt;" &amp;$Q24)</f>
        <v>0</v>
      </c>
    </row>
    <row r="24" spans="2:29" x14ac:dyDescent="0.25">
      <c r="B24">
        <f t="shared" si="4"/>
        <v>1300</v>
      </c>
      <c r="C24">
        <f>COUNTIFS('WP 2 2023 Usage CF wp'!E$11:E$637,"&gt;" &amp;$B24,'WP 2 2023 Usage CF wp'!E$11:E$637,"&lt;" &amp;$B25)</f>
        <v>0</v>
      </c>
      <c r="D24">
        <f>COUNTIFS('WP 2 2023 Usage CF wp'!F$11:F$637,"&gt;" &amp;$B24,'WP 2 2023 Usage CF wp'!F$11:F$637,"&lt;" &amp;$B25)</f>
        <v>7</v>
      </c>
      <c r="E24">
        <f>COUNTIFS('WP 2 2023 Usage CF wp'!G$11:G$637,"&gt;" &amp;$B24,'WP 2 2023 Usage CF wp'!G$11:G$637,"&lt;" &amp;$B25)</f>
        <v>8</v>
      </c>
      <c r="F24">
        <f>COUNTIFS('WP 2 2023 Usage CF wp'!H$11:H$637,"&gt;" &amp;$B24,'WP 2 2023 Usage CF wp'!H$11:H$637,"&lt;" &amp;$B25)</f>
        <v>7</v>
      </c>
      <c r="G24">
        <f>COUNTIFS('WP 2 2023 Usage CF wp'!I$11:I$637,"&gt;" &amp;$B24,'WP 2 2023 Usage CF wp'!I$11:I$637,"&lt;" &amp;$B25)</f>
        <v>14</v>
      </c>
      <c r="H24">
        <f>COUNTIFS('WP 2 2023 Usage CF wp'!J$11:J$637,"&gt;" &amp;$B24,'WP 2 2023 Usage CF wp'!J$11:J$637,"&lt;" &amp;$B25)</f>
        <v>18</v>
      </c>
      <c r="I24">
        <f>COUNTIFS('WP 2 2023 Usage CF wp'!K$11:K$637,"&gt;" &amp;$B24,'WP 2 2023 Usage CF wp'!K$11:K$637,"&lt;" &amp;$B25)</f>
        <v>11</v>
      </c>
      <c r="J24">
        <f>COUNTIFS('WP 2 2023 Usage CF wp'!L$11:L$637,"&gt;" &amp;$B24,'WP 2 2023 Usage CF wp'!L$11:L$637,"&lt;" &amp;$B25)</f>
        <v>20</v>
      </c>
      <c r="K24">
        <f>COUNTIFS('WP 2 2023 Usage CF wp'!M$11:M$637,"&gt;" &amp;$B24,'WP 2 2023 Usage CF wp'!M$11:M$637,"&lt;" &amp;$B25)</f>
        <v>7</v>
      </c>
      <c r="L24">
        <f>COUNTIFS('WP 2 2023 Usage CF wp'!N$11:N$637,"&gt;" &amp;$B24,'WP 2 2023 Usage CF wp'!N$11:N$637,"&lt;" &amp;$B25)</f>
        <v>7</v>
      </c>
      <c r="M24">
        <f>COUNTIFS('WP 2 2023 Usage CF wp'!O$11:O$637,"&gt;" &amp;$B24,'WP 2 2023 Usage CF wp'!O$11:O$637,"&lt;" &amp;$B25)</f>
        <v>6</v>
      </c>
      <c r="N24">
        <f>COUNTIFS('WP 2 2023 Usage CF wp'!P$11:P$637,"&gt;" &amp;$B24,'WP 2 2023 Usage CF wp'!P$11:P$637,"&lt;" &amp;$B25)</f>
        <v>6</v>
      </c>
      <c r="Q24">
        <f t="shared" si="3"/>
        <v>1300</v>
      </c>
      <c r="R24">
        <f>COUNTIFS('WP 2 2023 Usage CF wp'!E$8:E$10,"&gt;" &amp;$Q24,'WP 2 2023 Usage CF wp'!E$8:E$10,"&lt;" &amp;$Q25)</f>
        <v>0</v>
      </c>
      <c r="S24">
        <f>COUNTIFS('WP 2 2023 Usage CF wp'!F$8:F$10,"&gt;" &amp;$Q24,'WP 2 2023 Usage CF wp'!F$8:F$10,"&lt;" &amp;$Q25)</f>
        <v>0</v>
      </c>
      <c r="T24">
        <f>COUNTIFS('WP 2 2023 Usage CF wp'!G$8:G$10,"&gt;" &amp;$Q24,'WP 2 2023 Usage CF wp'!G$8:G$10,"&lt;" &amp;$Q25)</f>
        <v>0</v>
      </c>
      <c r="U24">
        <f>COUNTIFS('WP 2 2023 Usage CF wp'!H$8:H$10,"&gt;" &amp;$Q24,'WP 2 2023 Usage CF wp'!H$8:H$10,"&lt;" &amp;$Q25)</f>
        <v>0</v>
      </c>
      <c r="V24">
        <f>COUNTIFS('WP 2 2023 Usage CF wp'!I$8:I$10,"&gt;" &amp;$Q24,'WP 2 2023 Usage CF wp'!I$8:I$10,"&lt;" &amp;$Q25)</f>
        <v>0</v>
      </c>
      <c r="W24">
        <f>COUNTIFS('WP 2 2023 Usage CF wp'!J$8:J$10,"&gt;" &amp;$Q24,'WP 2 2023 Usage CF wp'!J$8:J$10,"&lt;" &amp;$Q25)</f>
        <v>0</v>
      </c>
      <c r="X24">
        <f>COUNTIFS('WP 2 2023 Usage CF wp'!K$8:K$10,"&gt;" &amp;$Q24,'WP 2 2023 Usage CF wp'!K$8:K$10,"&lt;" &amp;$Q25)</f>
        <v>0</v>
      </c>
      <c r="Y24">
        <f>COUNTIFS('WP 2 2023 Usage CF wp'!L$8:L$10,"&gt;" &amp;$Q24,'WP 2 2023 Usage CF wp'!L$8:L$10,"&lt;" &amp;$Q25)</f>
        <v>1</v>
      </c>
      <c r="Z24">
        <f>COUNTIFS('WP 2 2023 Usage CF wp'!M$8:M$10,"&gt;" &amp;$Q24,'WP 2 2023 Usage CF wp'!M$8:M$10,"&lt;" &amp;$Q25)</f>
        <v>0</v>
      </c>
      <c r="AA24">
        <f>COUNTIFS('WP 2 2023 Usage CF wp'!N$8:N$10,"&gt;" &amp;$Q24,'WP 2 2023 Usage CF wp'!N$8:N$10,"&lt;" &amp;$Q25)</f>
        <v>0</v>
      </c>
      <c r="AB24">
        <f>COUNTIFS('WP 2 2023 Usage CF wp'!O$8:O$10,"&gt;" &amp;$Q24,'WP 2 2023 Usage CF wp'!O$8:O$10,"&lt;" &amp;$Q25)</f>
        <v>0</v>
      </c>
      <c r="AC24">
        <f>COUNTIFS('WP 2 2023 Usage CF wp'!P$8:P$10,"&gt;" &amp;$Q24,'WP 2 2023 Usage CF wp'!P$8:P$10,"&lt;" &amp;$Q25)</f>
        <v>0</v>
      </c>
    </row>
    <row r="25" spans="2:29" x14ac:dyDescent="0.25">
      <c r="B25">
        <f t="shared" si="4"/>
        <v>1400</v>
      </c>
      <c r="C25">
        <f>COUNTIFS('WP 2 2023 Usage CF wp'!E$11:E$637,"&gt;" &amp;$B25,'WP 2 2023 Usage CF wp'!E$11:E$637,"&lt;" &amp;$B26)</f>
        <v>4</v>
      </c>
      <c r="D25">
        <f>COUNTIFS('WP 2 2023 Usage CF wp'!F$11:F$637,"&gt;" &amp;$B25,'WP 2 2023 Usage CF wp'!F$11:F$637,"&lt;" &amp;$B26)</f>
        <v>3</v>
      </c>
      <c r="E25">
        <f>COUNTIFS('WP 2 2023 Usage CF wp'!G$11:G$637,"&gt;" &amp;$B25,'WP 2 2023 Usage CF wp'!G$11:G$637,"&lt;" &amp;$B26)</f>
        <v>4</v>
      </c>
      <c r="F25">
        <f>COUNTIFS('WP 2 2023 Usage CF wp'!H$11:H$637,"&gt;" &amp;$B25,'WP 2 2023 Usage CF wp'!H$11:H$637,"&lt;" &amp;$B26)</f>
        <v>3</v>
      </c>
      <c r="G25">
        <f>COUNTIFS('WP 2 2023 Usage CF wp'!I$11:I$637,"&gt;" &amp;$B25,'WP 2 2023 Usage CF wp'!I$11:I$637,"&lt;" &amp;$B26)</f>
        <v>14</v>
      </c>
      <c r="H25">
        <f>COUNTIFS('WP 2 2023 Usage CF wp'!J$11:J$637,"&gt;" &amp;$B25,'WP 2 2023 Usage CF wp'!J$11:J$637,"&lt;" &amp;$B26)</f>
        <v>12</v>
      </c>
      <c r="I25">
        <f>COUNTIFS('WP 2 2023 Usage CF wp'!K$11:K$637,"&gt;" &amp;$B25,'WP 2 2023 Usage CF wp'!K$11:K$637,"&lt;" &amp;$B26)</f>
        <v>6</v>
      </c>
      <c r="J25">
        <f>COUNTIFS('WP 2 2023 Usage CF wp'!L$11:L$637,"&gt;" &amp;$B25,'WP 2 2023 Usage CF wp'!L$11:L$637,"&lt;" &amp;$B26)</f>
        <v>22</v>
      </c>
      <c r="K25">
        <f>COUNTIFS('WP 2 2023 Usage CF wp'!M$11:M$637,"&gt;" &amp;$B25,'WP 2 2023 Usage CF wp'!M$11:M$637,"&lt;" &amp;$B26)</f>
        <v>5</v>
      </c>
      <c r="L25">
        <f>COUNTIFS('WP 2 2023 Usage CF wp'!N$11:N$637,"&gt;" &amp;$B25,'WP 2 2023 Usage CF wp'!N$11:N$637,"&lt;" &amp;$B26)</f>
        <v>6</v>
      </c>
      <c r="M25">
        <f>COUNTIFS('WP 2 2023 Usage CF wp'!O$11:O$637,"&gt;" &amp;$B25,'WP 2 2023 Usage CF wp'!O$11:O$637,"&lt;" &amp;$B26)</f>
        <v>7</v>
      </c>
      <c r="N25">
        <f>COUNTIFS('WP 2 2023 Usage CF wp'!P$11:P$637,"&gt;" &amp;$B25,'WP 2 2023 Usage CF wp'!P$11:P$637,"&lt;" &amp;$B26)</f>
        <v>3</v>
      </c>
      <c r="Q25">
        <f t="shared" si="3"/>
        <v>1400</v>
      </c>
      <c r="R25">
        <f>COUNTIFS('WP 2 2023 Usage CF wp'!E$8:E$10,"&gt;" &amp;$Q25,'WP 2 2023 Usage CF wp'!E$8:E$10,"&lt;" &amp;$Q26)</f>
        <v>0</v>
      </c>
      <c r="S25">
        <f>COUNTIFS('WP 2 2023 Usage CF wp'!F$8:F$10,"&gt;" &amp;$Q25,'WP 2 2023 Usage CF wp'!F$8:F$10,"&lt;" &amp;$Q26)</f>
        <v>1</v>
      </c>
      <c r="T25">
        <f>COUNTIFS('WP 2 2023 Usage CF wp'!G$8:G$10,"&gt;" &amp;$Q25,'WP 2 2023 Usage CF wp'!G$8:G$10,"&lt;" &amp;$Q26)</f>
        <v>0</v>
      </c>
      <c r="U25">
        <f>COUNTIFS('WP 2 2023 Usage CF wp'!H$8:H$10,"&gt;" &amp;$Q25,'WP 2 2023 Usage CF wp'!H$8:H$10,"&lt;" &amp;$Q26)</f>
        <v>0</v>
      </c>
      <c r="V25">
        <f>COUNTIFS('WP 2 2023 Usage CF wp'!I$8:I$10,"&gt;" &amp;$Q25,'WP 2 2023 Usage CF wp'!I$8:I$10,"&lt;" &amp;$Q26)</f>
        <v>0</v>
      </c>
      <c r="W25">
        <f>COUNTIFS('WP 2 2023 Usage CF wp'!J$8:J$10,"&gt;" &amp;$Q25,'WP 2 2023 Usage CF wp'!J$8:J$10,"&lt;" &amp;$Q26)</f>
        <v>0</v>
      </c>
      <c r="X25">
        <f>COUNTIFS('WP 2 2023 Usage CF wp'!K$8:K$10,"&gt;" &amp;$Q25,'WP 2 2023 Usage CF wp'!K$8:K$10,"&lt;" &amp;$Q26)</f>
        <v>0</v>
      </c>
      <c r="Y25">
        <f>COUNTIFS('WP 2 2023 Usage CF wp'!L$8:L$10,"&gt;" &amp;$Q25,'WP 2 2023 Usage CF wp'!L$8:L$10,"&lt;" &amp;$Q26)</f>
        <v>0</v>
      </c>
      <c r="Z25">
        <f>COUNTIFS('WP 2 2023 Usage CF wp'!M$8:M$10,"&gt;" &amp;$Q25,'WP 2 2023 Usage CF wp'!M$8:M$10,"&lt;" &amp;$Q26)</f>
        <v>0</v>
      </c>
      <c r="AA25">
        <f>COUNTIFS('WP 2 2023 Usage CF wp'!N$8:N$10,"&gt;" &amp;$Q25,'WP 2 2023 Usage CF wp'!N$8:N$10,"&lt;" &amp;$Q26)</f>
        <v>0</v>
      </c>
      <c r="AB25">
        <f>COUNTIFS('WP 2 2023 Usage CF wp'!O$8:O$10,"&gt;" &amp;$Q25,'WP 2 2023 Usage CF wp'!O$8:O$10,"&lt;" &amp;$Q26)</f>
        <v>0</v>
      </c>
      <c r="AC25">
        <f>COUNTIFS('WP 2 2023 Usage CF wp'!P$8:P$10,"&gt;" &amp;$Q25,'WP 2 2023 Usage CF wp'!P$8:P$10,"&lt;" &amp;$Q26)</f>
        <v>0</v>
      </c>
    </row>
    <row r="26" spans="2:29" x14ac:dyDescent="0.25">
      <c r="B26">
        <f t="shared" si="4"/>
        <v>1500</v>
      </c>
      <c r="C26">
        <f>COUNTIFS('WP 2 2023 Usage CF wp'!E$11:E$637,"&gt;" &amp;$B26,'WP 2 2023 Usage CF wp'!E$11:E$637,"&lt;" &amp;$B27)</f>
        <v>0</v>
      </c>
      <c r="D26">
        <f>COUNTIFS('WP 2 2023 Usage CF wp'!F$11:F$637,"&gt;" &amp;$B26,'WP 2 2023 Usage CF wp'!F$11:F$637,"&lt;" &amp;$B27)</f>
        <v>6</v>
      </c>
      <c r="E26">
        <f>COUNTIFS('WP 2 2023 Usage CF wp'!G$11:G$637,"&gt;" &amp;$B26,'WP 2 2023 Usage CF wp'!G$11:G$637,"&lt;" &amp;$B27)</f>
        <v>2</v>
      </c>
      <c r="F26">
        <f>COUNTIFS('WP 2 2023 Usage CF wp'!H$11:H$637,"&gt;" &amp;$B26,'WP 2 2023 Usage CF wp'!H$11:H$637,"&lt;" &amp;$B27)</f>
        <v>2</v>
      </c>
      <c r="G26">
        <f>COUNTIFS('WP 2 2023 Usage CF wp'!I$11:I$637,"&gt;" &amp;$B26,'WP 2 2023 Usage CF wp'!I$11:I$637,"&lt;" &amp;$B27)</f>
        <v>8</v>
      </c>
      <c r="H26">
        <f>COUNTIFS('WP 2 2023 Usage CF wp'!J$11:J$637,"&gt;" &amp;$B26,'WP 2 2023 Usage CF wp'!J$11:J$637,"&lt;" &amp;$B27)</f>
        <v>11</v>
      </c>
      <c r="I26">
        <f>COUNTIFS('WP 2 2023 Usage CF wp'!K$11:K$637,"&gt;" &amp;$B26,'WP 2 2023 Usage CF wp'!K$11:K$637,"&lt;" &amp;$B27)</f>
        <v>6</v>
      </c>
      <c r="J26">
        <f>COUNTIFS('WP 2 2023 Usage CF wp'!L$11:L$637,"&gt;" &amp;$B26,'WP 2 2023 Usage CF wp'!L$11:L$637,"&lt;" &amp;$B27)</f>
        <v>8</v>
      </c>
      <c r="K26">
        <f>COUNTIFS('WP 2 2023 Usage CF wp'!M$11:M$637,"&gt;" &amp;$B26,'WP 2 2023 Usage CF wp'!M$11:M$637,"&lt;" &amp;$B27)</f>
        <v>2</v>
      </c>
      <c r="L26">
        <f>COUNTIFS('WP 2 2023 Usage CF wp'!N$11:N$637,"&gt;" &amp;$B26,'WP 2 2023 Usage CF wp'!N$11:N$637,"&lt;" &amp;$B27)</f>
        <v>3</v>
      </c>
      <c r="M26">
        <f>COUNTIFS('WP 2 2023 Usage CF wp'!O$11:O$637,"&gt;" &amp;$B26,'WP 2 2023 Usage CF wp'!O$11:O$637,"&lt;" &amp;$B27)</f>
        <v>4</v>
      </c>
      <c r="N26">
        <f>COUNTIFS('WP 2 2023 Usage CF wp'!P$11:P$637,"&gt;" &amp;$B26,'WP 2 2023 Usage CF wp'!P$11:P$637,"&lt;" &amp;$B27)</f>
        <v>5</v>
      </c>
      <c r="Q26">
        <f t="shared" si="3"/>
        <v>1500</v>
      </c>
      <c r="R26">
        <f>COUNTIFS('WP 2 2023 Usage CF wp'!E$8:E$10,"&gt;" &amp;$Q26,'WP 2 2023 Usage CF wp'!E$8:E$10,"&lt;" &amp;$Q27)</f>
        <v>0</v>
      </c>
      <c r="S26">
        <f>COUNTIFS('WP 2 2023 Usage CF wp'!F$8:F$10,"&gt;" &amp;$Q26,'WP 2 2023 Usage CF wp'!F$8:F$10,"&lt;" &amp;$Q27)</f>
        <v>0</v>
      </c>
      <c r="T26">
        <f>COUNTIFS('WP 2 2023 Usage CF wp'!G$8:G$10,"&gt;" &amp;$Q26,'WP 2 2023 Usage CF wp'!G$8:G$10,"&lt;" &amp;$Q27)</f>
        <v>0</v>
      </c>
      <c r="U26">
        <f>COUNTIFS('WP 2 2023 Usage CF wp'!H$8:H$10,"&gt;" &amp;$Q26,'WP 2 2023 Usage CF wp'!H$8:H$10,"&lt;" &amp;$Q27)</f>
        <v>0</v>
      </c>
      <c r="V26">
        <f>COUNTIFS('WP 2 2023 Usage CF wp'!I$8:I$10,"&gt;" &amp;$Q26,'WP 2 2023 Usage CF wp'!I$8:I$10,"&lt;" &amp;$Q27)</f>
        <v>0</v>
      </c>
      <c r="W26">
        <f>COUNTIFS('WP 2 2023 Usage CF wp'!J$8:J$10,"&gt;" &amp;$Q26,'WP 2 2023 Usage CF wp'!J$8:J$10,"&lt;" &amp;$Q27)</f>
        <v>1</v>
      </c>
      <c r="X26">
        <f>COUNTIFS('WP 2 2023 Usage CF wp'!K$8:K$10,"&gt;" &amp;$Q26,'WP 2 2023 Usage CF wp'!K$8:K$10,"&lt;" &amp;$Q27)</f>
        <v>0</v>
      </c>
      <c r="Y26">
        <f>COUNTIFS('WP 2 2023 Usage CF wp'!L$8:L$10,"&gt;" &amp;$Q26,'WP 2 2023 Usage CF wp'!L$8:L$10,"&lt;" &amp;$Q27)</f>
        <v>0</v>
      </c>
      <c r="Z26">
        <f>COUNTIFS('WP 2 2023 Usage CF wp'!M$8:M$10,"&gt;" &amp;$Q26,'WP 2 2023 Usage CF wp'!M$8:M$10,"&lt;" &amp;$Q27)</f>
        <v>0</v>
      </c>
      <c r="AA26">
        <f>COUNTIFS('WP 2 2023 Usage CF wp'!N$8:N$10,"&gt;" &amp;$Q26,'WP 2 2023 Usage CF wp'!N$8:N$10,"&lt;" &amp;$Q27)</f>
        <v>0</v>
      </c>
      <c r="AB26">
        <f>COUNTIFS('WP 2 2023 Usage CF wp'!O$8:O$10,"&gt;" &amp;$Q26,'WP 2 2023 Usage CF wp'!O$8:O$10,"&lt;" &amp;$Q27)</f>
        <v>0</v>
      </c>
      <c r="AC26">
        <f>COUNTIFS('WP 2 2023 Usage CF wp'!P$8:P$10,"&gt;" &amp;$Q26,'WP 2 2023 Usage CF wp'!P$8:P$10,"&lt;" &amp;$Q27)</f>
        <v>0</v>
      </c>
    </row>
    <row r="27" spans="2:29" x14ac:dyDescent="0.25">
      <c r="B27">
        <f t="shared" si="4"/>
        <v>1600</v>
      </c>
      <c r="C27">
        <f>COUNTIFS('WP 2 2023 Usage CF wp'!E$11:E$637,"&gt;" &amp;$B27,'WP 2 2023 Usage CF wp'!E$11:E$637,"&lt;" &amp;$B28)</f>
        <v>3</v>
      </c>
      <c r="D27">
        <f>COUNTIFS('WP 2 2023 Usage CF wp'!F$11:F$637,"&gt;" &amp;$B27,'WP 2 2023 Usage CF wp'!F$11:F$637,"&lt;" &amp;$B28)</f>
        <v>2</v>
      </c>
      <c r="E27">
        <f>COUNTIFS('WP 2 2023 Usage CF wp'!G$11:G$637,"&gt;" &amp;$B27,'WP 2 2023 Usage CF wp'!G$11:G$637,"&lt;" &amp;$B28)</f>
        <v>0</v>
      </c>
      <c r="F27">
        <f>COUNTIFS('WP 2 2023 Usage CF wp'!H$11:H$637,"&gt;" &amp;$B27,'WP 2 2023 Usage CF wp'!H$11:H$637,"&lt;" &amp;$B28)</f>
        <v>5</v>
      </c>
      <c r="G27">
        <f>COUNTIFS('WP 2 2023 Usage CF wp'!I$11:I$637,"&gt;" &amp;$B27,'WP 2 2023 Usage CF wp'!I$11:I$637,"&lt;" &amp;$B28)</f>
        <v>7</v>
      </c>
      <c r="H27">
        <f>COUNTIFS('WP 2 2023 Usage CF wp'!J$11:J$637,"&gt;" &amp;$B27,'WP 2 2023 Usage CF wp'!J$11:J$637,"&lt;" &amp;$B28)</f>
        <v>6</v>
      </c>
      <c r="I27">
        <f>COUNTIFS('WP 2 2023 Usage CF wp'!K$11:K$637,"&gt;" &amp;$B27,'WP 2 2023 Usage CF wp'!K$11:K$637,"&lt;" &amp;$B28)</f>
        <v>4</v>
      </c>
      <c r="J27">
        <f>COUNTIFS('WP 2 2023 Usage CF wp'!L$11:L$637,"&gt;" &amp;$B27,'WP 2 2023 Usage CF wp'!L$11:L$637,"&lt;" &amp;$B28)</f>
        <v>8</v>
      </c>
      <c r="K27">
        <f>COUNTIFS('WP 2 2023 Usage CF wp'!M$11:M$637,"&gt;" &amp;$B27,'WP 2 2023 Usage CF wp'!M$11:M$637,"&lt;" &amp;$B28)</f>
        <v>3</v>
      </c>
      <c r="L27">
        <f>COUNTIFS('WP 2 2023 Usage CF wp'!N$11:N$637,"&gt;" &amp;$B27,'WP 2 2023 Usage CF wp'!N$11:N$637,"&lt;" &amp;$B28)</f>
        <v>2</v>
      </c>
      <c r="M27">
        <f>COUNTIFS('WP 2 2023 Usage CF wp'!O$11:O$637,"&gt;" &amp;$B27,'WP 2 2023 Usage CF wp'!O$11:O$637,"&lt;" &amp;$B28)</f>
        <v>1</v>
      </c>
      <c r="N27">
        <f>COUNTIFS('WP 2 2023 Usage CF wp'!P$11:P$637,"&gt;" &amp;$B27,'WP 2 2023 Usage CF wp'!P$11:P$637,"&lt;" &amp;$B28)</f>
        <v>0</v>
      </c>
      <c r="Q27">
        <f t="shared" si="3"/>
        <v>1600</v>
      </c>
      <c r="R27">
        <f>COUNTIFS('WP 2 2023 Usage CF wp'!E$8:E$10,"&gt;" &amp;$Q27,'WP 2 2023 Usage CF wp'!E$8:E$10,"&lt;" &amp;$Q28)</f>
        <v>0</v>
      </c>
      <c r="S27">
        <f>COUNTIFS('WP 2 2023 Usage CF wp'!F$8:F$10,"&gt;" &amp;$Q27,'WP 2 2023 Usage CF wp'!F$8:F$10,"&lt;" &amp;$Q28)</f>
        <v>0</v>
      </c>
      <c r="T27">
        <f>COUNTIFS('WP 2 2023 Usage CF wp'!G$8:G$10,"&gt;" &amp;$Q27,'WP 2 2023 Usage CF wp'!G$8:G$10,"&lt;" &amp;$Q28)</f>
        <v>0</v>
      </c>
      <c r="U27">
        <f>COUNTIFS('WP 2 2023 Usage CF wp'!H$8:H$10,"&gt;" &amp;$Q27,'WP 2 2023 Usage CF wp'!H$8:H$10,"&lt;" &amp;$Q28)</f>
        <v>0</v>
      </c>
      <c r="V27">
        <f>COUNTIFS('WP 2 2023 Usage CF wp'!I$8:I$10,"&gt;" &amp;$Q27,'WP 2 2023 Usage CF wp'!I$8:I$10,"&lt;" &amp;$Q28)</f>
        <v>0</v>
      </c>
      <c r="W27">
        <f>COUNTIFS('WP 2 2023 Usage CF wp'!J$8:J$10,"&gt;" &amp;$Q27,'WP 2 2023 Usage CF wp'!J$8:J$10,"&lt;" &amp;$Q28)</f>
        <v>0</v>
      </c>
      <c r="X27">
        <f>COUNTIFS('WP 2 2023 Usage CF wp'!K$8:K$10,"&gt;" &amp;$Q27,'WP 2 2023 Usage CF wp'!K$8:K$10,"&lt;" &amp;$Q28)</f>
        <v>0</v>
      </c>
      <c r="Y27">
        <f>COUNTIFS('WP 2 2023 Usage CF wp'!L$8:L$10,"&gt;" &amp;$Q27,'WP 2 2023 Usage CF wp'!L$8:L$10,"&lt;" &amp;$Q28)</f>
        <v>0</v>
      </c>
      <c r="Z27">
        <f>COUNTIFS('WP 2 2023 Usage CF wp'!M$8:M$10,"&gt;" &amp;$Q27,'WP 2 2023 Usage CF wp'!M$8:M$10,"&lt;" &amp;$Q28)</f>
        <v>0</v>
      </c>
      <c r="AA27">
        <f>COUNTIFS('WP 2 2023 Usage CF wp'!N$8:N$10,"&gt;" &amp;$Q27,'WP 2 2023 Usage CF wp'!N$8:N$10,"&lt;" &amp;$Q28)</f>
        <v>0</v>
      </c>
      <c r="AB27">
        <f>COUNTIFS('WP 2 2023 Usage CF wp'!O$8:O$10,"&gt;" &amp;$Q27,'WP 2 2023 Usage CF wp'!O$8:O$10,"&lt;" &amp;$Q28)</f>
        <v>0</v>
      </c>
      <c r="AC27">
        <f>COUNTIFS('WP 2 2023 Usage CF wp'!P$8:P$10,"&gt;" &amp;$Q27,'WP 2 2023 Usage CF wp'!P$8:P$10,"&lt;" &amp;$Q28)</f>
        <v>0</v>
      </c>
    </row>
    <row r="28" spans="2:29" x14ac:dyDescent="0.25">
      <c r="B28">
        <f t="shared" si="4"/>
        <v>1700</v>
      </c>
      <c r="C28">
        <f>COUNTIFS('WP 2 2023 Usage CF wp'!E$11:E$637,"&gt;" &amp;$B28,'WP 2 2023 Usage CF wp'!E$11:E$637,"&lt;" &amp;$B29)</f>
        <v>1</v>
      </c>
      <c r="D28">
        <f>COUNTIFS('WP 2 2023 Usage CF wp'!F$11:F$637,"&gt;" &amp;$B28,'WP 2 2023 Usage CF wp'!F$11:F$637,"&lt;" &amp;$B29)</f>
        <v>5</v>
      </c>
      <c r="E28">
        <f>COUNTIFS('WP 2 2023 Usage CF wp'!G$11:G$637,"&gt;" &amp;$B28,'WP 2 2023 Usage CF wp'!G$11:G$637,"&lt;" &amp;$B29)</f>
        <v>2</v>
      </c>
      <c r="F28">
        <f>COUNTIFS('WP 2 2023 Usage CF wp'!H$11:H$637,"&gt;" &amp;$B28,'WP 2 2023 Usage CF wp'!H$11:H$637,"&lt;" &amp;$B29)</f>
        <v>4</v>
      </c>
      <c r="G28">
        <f>COUNTIFS('WP 2 2023 Usage CF wp'!I$11:I$637,"&gt;" &amp;$B28,'WP 2 2023 Usage CF wp'!I$11:I$637,"&lt;" &amp;$B29)</f>
        <v>4</v>
      </c>
      <c r="H28">
        <f>COUNTIFS('WP 2 2023 Usage CF wp'!J$11:J$637,"&gt;" &amp;$B28,'WP 2 2023 Usage CF wp'!J$11:J$637,"&lt;" &amp;$B29)</f>
        <v>3</v>
      </c>
      <c r="I28">
        <f>COUNTIFS('WP 2 2023 Usage CF wp'!K$11:K$637,"&gt;" &amp;$B28,'WP 2 2023 Usage CF wp'!K$11:K$637,"&lt;" &amp;$B29)</f>
        <v>9</v>
      </c>
      <c r="J28">
        <f>COUNTIFS('WP 2 2023 Usage CF wp'!L$11:L$637,"&gt;" &amp;$B28,'WP 2 2023 Usage CF wp'!L$11:L$637,"&lt;" &amp;$B29)</f>
        <v>7</v>
      </c>
      <c r="K28">
        <f>COUNTIFS('WP 2 2023 Usage CF wp'!M$11:M$637,"&gt;" &amp;$B28,'WP 2 2023 Usage CF wp'!M$11:M$637,"&lt;" &amp;$B29)</f>
        <v>2</v>
      </c>
      <c r="L28">
        <f>COUNTIFS('WP 2 2023 Usage CF wp'!N$11:N$637,"&gt;" &amp;$B28,'WP 2 2023 Usage CF wp'!N$11:N$637,"&lt;" &amp;$B29)</f>
        <v>4</v>
      </c>
      <c r="M28">
        <f>COUNTIFS('WP 2 2023 Usage CF wp'!O$11:O$637,"&gt;" &amp;$B28,'WP 2 2023 Usage CF wp'!O$11:O$637,"&lt;" &amp;$B29)</f>
        <v>4</v>
      </c>
      <c r="N28">
        <f>COUNTIFS('WP 2 2023 Usage CF wp'!P$11:P$637,"&gt;" &amp;$B28,'WP 2 2023 Usage CF wp'!P$11:P$637,"&lt;" &amp;$B29)</f>
        <v>2</v>
      </c>
      <c r="Q28">
        <f t="shared" si="3"/>
        <v>1700</v>
      </c>
      <c r="R28">
        <f>COUNTIFS('WP 2 2023 Usage CF wp'!E$8:E$10,"&gt;" &amp;$Q28,'WP 2 2023 Usage CF wp'!E$8:E$10,"&lt;" &amp;$Q29)</f>
        <v>0</v>
      </c>
      <c r="S28">
        <f>COUNTIFS('WP 2 2023 Usage CF wp'!F$8:F$10,"&gt;" &amp;$Q28,'WP 2 2023 Usage CF wp'!F$8:F$10,"&lt;" &amp;$Q29)</f>
        <v>0</v>
      </c>
      <c r="T28">
        <f>COUNTIFS('WP 2 2023 Usage CF wp'!G$8:G$10,"&gt;" &amp;$Q28,'WP 2 2023 Usage CF wp'!G$8:G$10,"&lt;" &amp;$Q29)</f>
        <v>0</v>
      </c>
      <c r="U28">
        <f>COUNTIFS('WP 2 2023 Usage CF wp'!H$8:H$10,"&gt;" &amp;$Q28,'WP 2 2023 Usage CF wp'!H$8:H$10,"&lt;" &amp;$Q29)</f>
        <v>0</v>
      </c>
      <c r="V28">
        <f>COUNTIFS('WP 2 2023 Usage CF wp'!I$8:I$10,"&gt;" &amp;$Q28,'WP 2 2023 Usage CF wp'!I$8:I$10,"&lt;" &amp;$Q29)</f>
        <v>0</v>
      </c>
      <c r="W28">
        <f>COUNTIFS('WP 2 2023 Usage CF wp'!J$8:J$10,"&gt;" &amp;$Q28,'WP 2 2023 Usage CF wp'!J$8:J$10,"&lt;" &amp;$Q29)</f>
        <v>0</v>
      </c>
      <c r="X28">
        <f>COUNTIFS('WP 2 2023 Usage CF wp'!K$8:K$10,"&gt;" &amp;$Q28,'WP 2 2023 Usage CF wp'!K$8:K$10,"&lt;" &amp;$Q29)</f>
        <v>0</v>
      </c>
      <c r="Y28">
        <f>COUNTIFS('WP 2 2023 Usage CF wp'!L$8:L$10,"&gt;" &amp;$Q28,'WP 2 2023 Usage CF wp'!L$8:L$10,"&lt;" &amp;$Q29)</f>
        <v>0</v>
      </c>
      <c r="Z28">
        <f>COUNTIFS('WP 2 2023 Usage CF wp'!M$8:M$10,"&gt;" &amp;$Q28,'WP 2 2023 Usage CF wp'!M$8:M$10,"&lt;" &amp;$Q29)</f>
        <v>0</v>
      </c>
      <c r="AA28">
        <f>COUNTIFS('WP 2 2023 Usage CF wp'!N$8:N$10,"&gt;" &amp;$Q28,'WP 2 2023 Usage CF wp'!N$8:N$10,"&lt;" &amp;$Q29)</f>
        <v>0</v>
      </c>
      <c r="AB28">
        <f>COUNTIFS('WP 2 2023 Usage CF wp'!O$8:O$10,"&gt;" &amp;$Q28,'WP 2 2023 Usage CF wp'!O$8:O$10,"&lt;" &amp;$Q29)</f>
        <v>0</v>
      </c>
      <c r="AC28">
        <f>COUNTIFS('WP 2 2023 Usage CF wp'!P$8:P$10,"&gt;" &amp;$Q28,'WP 2 2023 Usage CF wp'!P$8:P$10,"&lt;" &amp;$Q29)</f>
        <v>0</v>
      </c>
    </row>
    <row r="29" spans="2:29" x14ac:dyDescent="0.25">
      <c r="B29">
        <f t="shared" si="4"/>
        <v>1800</v>
      </c>
      <c r="C29">
        <f>COUNTIFS('WP 2 2023 Usage CF wp'!E$11:E$637,"&gt;" &amp;$B29,'WP 2 2023 Usage CF wp'!E$11:E$637,"&lt;" &amp;$B30)</f>
        <v>0</v>
      </c>
      <c r="D29">
        <f>COUNTIFS('WP 2 2023 Usage CF wp'!F$11:F$637,"&gt;" &amp;$B29,'WP 2 2023 Usage CF wp'!F$11:F$637,"&lt;" &amp;$B30)</f>
        <v>2</v>
      </c>
      <c r="E29">
        <f>COUNTIFS('WP 2 2023 Usage CF wp'!G$11:G$637,"&gt;" &amp;$B29,'WP 2 2023 Usage CF wp'!G$11:G$637,"&lt;" &amp;$B30)</f>
        <v>1</v>
      </c>
      <c r="F29">
        <f>COUNTIFS('WP 2 2023 Usage CF wp'!H$11:H$637,"&gt;" &amp;$B29,'WP 2 2023 Usage CF wp'!H$11:H$637,"&lt;" &amp;$B30)</f>
        <v>3</v>
      </c>
      <c r="G29">
        <f>COUNTIFS('WP 2 2023 Usage CF wp'!I$11:I$637,"&gt;" &amp;$B29,'WP 2 2023 Usage CF wp'!I$11:I$637,"&lt;" &amp;$B30)</f>
        <v>2</v>
      </c>
      <c r="H29">
        <f>COUNTIFS('WP 2 2023 Usage CF wp'!J$11:J$637,"&gt;" &amp;$B29,'WP 2 2023 Usage CF wp'!J$11:J$637,"&lt;" &amp;$B30)</f>
        <v>2</v>
      </c>
      <c r="I29">
        <f>COUNTIFS('WP 2 2023 Usage CF wp'!K$11:K$637,"&gt;" &amp;$B29,'WP 2 2023 Usage CF wp'!K$11:K$637,"&lt;" &amp;$B30)</f>
        <v>3</v>
      </c>
      <c r="J29">
        <f>COUNTIFS('WP 2 2023 Usage CF wp'!L$11:L$637,"&gt;" &amp;$B29,'WP 2 2023 Usage CF wp'!L$11:L$637,"&lt;" &amp;$B30)</f>
        <v>2</v>
      </c>
      <c r="K29">
        <f>COUNTIFS('WP 2 2023 Usage CF wp'!M$11:M$637,"&gt;" &amp;$B29,'WP 2 2023 Usage CF wp'!M$11:M$637,"&lt;" &amp;$B30)</f>
        <v>3</v>
      </c>
      <c r="L29">
        <f>COUNTIFS('WP 2 2023 Usage CF wp'!N$11:N$637,"&gt;" &amp;$B29,'WP 2 2023 Usage CF wp'!N$11:N$637,"&lt;" &amp;$B30)</f>
        <v>4</v>
      </c>
      <c r="M29">
        <f>COUNTIFS('WP 2 2023 Usage CF wp'!O$11:O$637,"&gt;" &amp;$B29,'WP 2 2023 Usage CF wp'!O$11:O$637,"&lt;" &amp;$B30)</f>
        <v>1</v>
      </c>
      <c r="N29">
        <f>COUNTIFS('WP 2 2023 Usage CF wp'!P$11:P$637,"&gt;" &amp;$B29,'WP 2 2023 Usage CF wp'!P$11:P$637,"&lt;" &amp;$B30)</f>
        <v>2</v>
      </c>
      <c r="Q29">
        <f t="shared" si="3"/>
        <v>1800</v>
      </c>
      <c r="R29">
        <f>COUNTIFS('WP 2 2023 Usage CF wp'!E$8:E$10,"&gt;" &amp;$Q29,'WP 2 2023 Usage CF wp'!E$8:E$10,"&lt;" &amp;$Q30)</f>
        <v>0</v>
      </c>
      <c r="S29">
        <f>COUNTIFS('WP 2 2023 Usage CF wp'!F$8:F$10,"&gt;" &amp;$Q29,'WP 2 2023 Usage CF wp'!F$8:F$10,"&lt;" &amp;$Q30)</f>
        <v>0</v>
      </c>
      <c r="T29">
        <f>COUNTIFS('WP 2 2023 Usage CF wp'!G$8:G$10,"&gt;" &amp;$Q29,'WP 2 2023 Usage CF wp'!G$8:G$10,"&lt;" &amp;$Q30)</f>
        <v>0</v>
      </c>
      <c r="U29">
        <f>COUNTIFS('WP 2 2023 Usage CF wp'!H$8:H$10,"&gt;" &amp;$Q29,'WP 2 2023 Usage CF wp'!H$8:H$10,"&lt;" &amp;$Q30)</f>
        <v>0</v>
      </c>
      <c r="V29">
        <f>COUNTIFS('WP 2 2023 Usage CF wp'!I$8:I$10,"&gt;" &amp;$Q29,'WP 2 2023 Usage CF wp'!I$8:I$10,"&lt;" &amp;$Q30)</f>
        <v>0</v>
      </c>
      <c r="W29">
        <f>COUNTIFS('WP 2 2023 Usage CF wp'!J$8:J$10,"&gt;" &amp;$Q29,'WP 2 2023 Usage CF wp'!J$8:J$10,"&lt;" &amp;$Q30)</f>
        <v>0</v>
      </c>
      <c r="X29">
        <f>COUNTIFS('WP 2 2023 Usage CF wp'!K$8:K$10,"&gt;" &amp;$Q29,'WP 2 2023 Usage CF wp'!K$8:K$10,"&lt;" &amp;$Q30)</f>
        <v>0</v>
      </c>
      <c r="Y29">
        <f>COUNTIFS('WP 2 2023 Usage CF wp'!L$8:L$10,"&gt;" &amp;$Q29,'WP 2 2023 Usage CF wp'!L$8:L$10,"&lt;" &amp;$Q30)</f>
        <v>0</v>
      </c>
      <c r="Z29">
        <f>COUNTIFS('WP 2 2023 Usage CF wp'!M$8:M$10,"&gt;" &amp;$Q29,'WP 2 2023 Usage CF wp'!M$8:M$10,"&lt;" &amp;$Q30)</f>
        <v>0</v>
      </c>
      <c r="AA29">
        <f>COUNTIFS('WP 2 2023 Usage CF wp'!N$8:N$10,"&gt;" &amp;$Q29,'WP 2 2023 Usage CF wp'!N$8:N$10,"&lt;" &amp;$Q30)</f>
        <v>0</v>
      </c>
      <c r="AB29">
        <f>COUNTIFS('WP 2 2023 Usage CF wp'!O$8:O$10,"&gt;" &amp;$Q29,'WP 2 2023 Usage CF wp'!O$8:O$10,"&lt;" &amp;$Q30)</f>
        <v>0</v>
      </c>
      <c r="AC29">
        <f>COUNTIFS('WP 2 2023 Usage CF wp'!P$8:P$10,"&gt;" &amp;$Q29,'WP 2 2023 Usage CF wp'!P$8:P$10,"&lt;" &amp;$Q30)</f>
        <v>0</v>
      </c>
    </row>
    <row r="30" spans="2:29" x14ac:dyDescent="0.25">
      <c r="B30">
        <f t="shared" si="4"/>
        <v>1900</v>
      </c>
      <c r="C30">
        <f>COUNTIFS('WP 2 2023 Usage CF wp'!E$11:E$637,"&gt;" &amp;$B30,'WP 2 2023 Usage CF wp'!E$11:E$637,"&lt;" &amp;$B31)</f>
        <v>1</v>
      </c>
      <c r="D30">
        <f>COUNTIFS('WP 2 2023 Usage CF wp'!F$11:F$637,"&gt;" &amp;$B30,'WP 2 2023 Usage CF wp'!F$11:F$637,"&lt;" &amp;$B31)</f>
        <v>1</v>
      </c>
      <c r="E30">
        <f>COUNTIFS('WP 2 2023 Usage CF wp'!G$11:G$637,"&gt;" &amp;$B30,'WP 2 2023 Usage CF wp'!G$11:G$637,"&lt;" &amp;$B31)</f>
        <v>2</v>
      </c>
      <c r="F30">
        <f>COUNTIFS('WP 2 2023 Usage CF wp'!H$11:H$637,"&gt;" &amp;$B30,'WP 2 2023 Usage CF wp'!H$11:H$637,"&lt;" &amp;$B31)</f>
        <v>0</v>
      </c>
      <c r="G30">
        <f>COUNTIFS('WP 2 2023 Usage CF wp'!I$11:I$637,"&gt;" &amp;$B30,'WP 2 2023 Usage CF wp'!I$11:I$637,"&lt;" &amp;$B31)</f>
        <v>3</v>
      </c>
      <c r="H30">
        <f>COUNTIFS('WP 2 2023 Usage CF wp'!J$11:J$637,"&gt;" &amp;$B30,'WP 2 2023 Usage CF wp'!J$11:J$637,"&lt;" &amp;$B31)</f>
        <v>2</v>
      </c>
      <c r="I30">
        <f>COUNTIFS('WP 2 2023 Usage CF wp'!K$11:K$637,"&gt;" &amp;$B30,'WP 2 2023 Usage CF wp'!K$11:K$637,"&lt;" &amp;$B31)</f>
        <v>2</v>
      </c>
      <c r="J30">
        <f>COUNTIFS('WP 2 2023 Usage CF wp'!L$11:L$637,"&gt;" &amp;$B30,'WP 2 2023 Usage CF wp'!L$11:L$637,"&lt;" &amp;$B31)</f>
        <v>2</v>
      </c>
      <c r="K30">
        <f>COUNTIFS('WP 2 2023 Usage CF wp'!M$11:M$637,"&gt;" &amp;$B30,'WP 2 2023 Usage CF wp'!M$11:M$637,"&lt;" &amp;$B31)</f>
        <v>0</v>
      </c>
      <c r="L30">
        <f>COUNTIFS('WP 2 2023 Usage CF wp'!N$11:N$637,"&gt;" &amp;$B30,'WP 2 2023 Usage CF wp'!N$11:N$637,"&lt;" &amp;$B31)</f>
        <v>3</v>
      </c>
      <c r="M30">
        <f>COUNTIFS('WP 2 2023 Usage CF wp'!O$11:O$637,"&gt;" &amp;$B30,'WP 2 2023 Usage CF wp'!O$11:O$637,"&lt;" &amp;$B31)</f>
        <v>0</v>
      </c>
      <c r="N30">
        <f>COUNTIFS('WP 2 2023 Usage CF wp'!P$11:P$637,"&gt;" &amp;$B30,'WP 2 2023 Usage CF wp'!P$11:P$637,"&lt;" &amp;$B31)</f>
        <v>2</v>
      </c>
      <c r="Q30">
        <f t="shared" si="3"/>
        <v>1900</v>
      </c>
      <c r="R30">
        <f>COUNTIFS('WP 2 2023 Usage CF wp'!E$8:E$10,"&gt;" &amp;$Q30,'WP 2 2023 Usage CF wp'!E$8:E$10,"&lt;" &amp;$Q31)</f>
        <v>0</v>
      </c>
      <c r="S30">
        <f>COUNTIFS('WP 2 2023 Usage CF wp'!F$8:F$10,"&gt;" &amp;$Q30,'WP 2 2023 Usage CF wp'!F$8:F$10,"&lt;" &amp;$Q31)</f>
        <v>0</v>
      </c>
      <c r="T30">
        <f>COUNTIFS('WP 2 2023 Usage CF wp'!G$8:G$10,"&gt;" &amp;$Q30,'WP 2 2023 Usage CF wp'!G$8:G$10,"&lt;" &amp;$Q31)</f>
        <v>0</v>
      </c>
      <c r="U30">
        <f>COUNTIFS('WP 2 2023 Usage CF wp'!H$8:H$10,"&gt;" &amp;$Q30,'WP 2 2023 Usage CF wp'!H$8:H$10,"&lt;" &amp;$Q31)</f>
        <v>0</v>
      </c>
      <c r="V30">
        <f>COUNTIFS('WP 2 2023 Usage CF wp'!I$8:I$10,"&gt;" &amp;$Q30,'WP 2 2023 Usage CF wp'!I$8:I$10,"&lt;" &amp;$Q31)</f>
        <v>0</v>
      </c>
      <c r="W30">
        <f>COUNTIFS('WP 2 2023 Usage CF wp'!J$8:J$10,"&gt;" &amp;$Q30,'WP 2 2023 Usage CF wp'!J$8:J$10,"&lt;" &amp;$Q31)</f>
        <v>0</v>
      </c>
      <c r="X30">
        <f>COUNTIFS('WP 2 2023 Usage CF wp'!K$8:K$10,"&gt;" &amp;$Q30,'WP 2 2023 Usage CF wp'!K$8:K$10,"&lt;" &amp;$Q31)</f>
        <v>0</v>
      </c>
      <c r="Y30">
        <f>COUNTIFS('WP 2 2023 Usage CF wp'!L$8:L$10,"&gt;" &amp;$Q30,'WP 2 2023 Usage CF wp'!L$8:L$10,"&lt;" &amp;$Q31)</f>
        <v>0</v>
      </c>
      <c r="Z30">
        <f>COUNTIFS('WP 2 2023 Usage CF wp'!M$8:M$10,"&gt;" &amp;$Q30,'WP 2 2023 Usage CF wp'!M$8:M$10,"&lt;" &amp;$Q31)</f>
        <v>0</v>
      </c>
      <c r="AA30">
        <f>COUNTIFS('WP 2 2023 Usage CF wp'!N$8:N$10,"&gt;" &amp;$Q30,'WP 2 2023 Usage CF wp'!N$8:N$10,"&lt;" &amp;$Q31)</f>
        <v>0</v>
      </c>
      <c r="AB30">
        <f>COUNTIFS('WP 2 2023 Usage CF wp'!O$8:O$10,"&gt;" &amp;$Q30,'WP 2 2023 Usage CF wp'!O$8:O$10,"&lt;" &amp;$Q31)</f>
        <v>0</v>
      </c>
      <c r="AC30">
        <f>COUNTIFS('WP 2 2023 Usage CF wp'!P$8:P$10,"&gt;" &amp;$Q30,'WP 2 2023 Usage CF wp'!P$8:P$10,"&lt;" &amp;$Q31)</f>
        <v>0</v>
      </c>
    </row>
    <row r="31" spans="2:29" x14ac:dyDescent="0.25">
      <c r="B31">
        <f t="shared" si="4"/>
        <v>2000</v>
      </c>
      <c r="C31">
        <f>COUNTIFS('WP 2 2023 Usage CF wp'!E$11:E$637,"&gt;" &amp;$B31,'WP 2 2023 Usage CF wp'!E$11:E$637,"&lt;" &amp;$B32)</f>
        <v>0</v>
      </c>
      <c r="D31">
        <f>COUNTIFS('WP 2 2023 Usage CF wp'!F$11:F$637,"&gt;" &amp;$B31,'WP 2 2023 Usage CF wp'!F$11:F$637,"&lt;" &amp;$B32)</f>
        <v>1</v>
      </c>
      <c r="E31">
        <f>COUNTIFS('WP 2 2023 Usage CF wp'!G$11:G$637,"&gt;" &amp;$B31,'WP 2 2023 Usage CF wp'!G$11:G$637,"&lt;" &amp;$B32)</f>
        <v>0</v>
      </c>
      <c r="F31">
        <f>COUNTIFS('WP 2 2023 Usage CF wp'!H$11:H$637,"&gt;" &amp;$B31,'WP 2 2023 Usage CF wp'!H$11:H$637,"&lt;" &amp;$B32)</f>
        <v>1</v>
      </c>
      <c r="G31">
        <f>COUNTIFS('WP 2 2023 Usage CF wp'!I$11:I$637,"&gt;" &amp;$B31,'WP 2 2023 Usage CF wp'!I$11:I$637,"&lt;" &amp;$B32)</f>
        <v>3</v>
      </c>
      <c r="H31">
        <f>COUNTIFS('WP 2 2023 Usage CF wp'!J$11:J$637,"&gt;" &amp;$B31,'WP 2 2023 Usage CF wp'!J$11:J$637,"&lt;" &amp;$B32)</f>
        <v>2</v>
      </c>
      <c r="I31">
        <f>COUNTIFS('WP 2 2023 Usage CF wp'!K$11:K$637,"&gt;" &amp;$B31,'WP 2 2023 Usage CF wp'!K$11:K$637,"&lt;" &amp;$B32)</f>
        <v>0</v>
      </c>
      <c r="J31">
        <f>COUNTIFS('WP 2 2023 Usage CF wp'!L$11:L$637,"&gt;" &amp;$B31,'WP 2 2023 Usage CF wp'!L$11:L$637,"&lt;" &amp;$B32)</f>
        <v>4</v>
      </c>
      <c r="K31">
        <f>COUNTIFS('WP 2 2023 Usage CF wp'!M$11:M$637,"&gt;" &amp;$B31,'WP 2 2023 Usage CF wp'!M$11:M$637,"&lt;" &amp;$B32)</f>
        <v>2</v>
      </c>
      <c r="L31">
        <f>COUNTIFS('WP 2 2023 Usage CF wp'!N$11:N$637,"&gt;" &amp;$B31,'WP 2 2023 Usage CF wp'!N$11:N$637,"&lt;" &amp;$B32)</f>
        <v>1</v>
      </c>
      <c r="M31">
        <f>COUNTIFS('WP 2 2023 Usage CF wp'!O$11:O$637,"&gt;" &amp;$B31,'WP 2 2023 Usage CF wp'!O$11:O$637,"&lt;" &amp;$B32)</f>
        <v>2</v>
      </c>
      <c r="N31">
        <f>COUNTIFS('WP 2 2023 Usage CF wp'!P$11:P$637,"&gt;" &amp;$B31,'WP 2 2023 Usage CF wp'!P$11:P$637,"&lt;" &amp;$B32)</f>
        <v>3</v>
      </c>
      <c r="Q31">
        <f t="shared" si="3"/>
        <v>2000</v>
      </c>
      <c r="R31">
        <f>COUNTIFS('WP 2 2023 Usage CF wp'!E$8:E$10,"&gt;" &amp;$Q31,'WP 2 2023 Usage CF wp'!E$8:E$10,"&lt;" &amp;$Q32)</f>
        <v>0</v>
      </c>
      <c r="S31">
        <f>COUNTIFS('WP 2 2023 Usage CF wp'!F$8:F$10,"&gt;" &amp;$Q31,'WP 2 2023 Usage CF wp'!F$8:F$10,"&lt;" &amp;$Q32)</f>
        <v>0</v>
      </c>
      <c r="T31">
        <f>COUNTIFS('WP 2 2023 Usage CF wp'!G$8:G$10,"&gt;" &amp;$Q31,'WP 2 2023 Usage CF wp'!G$8:G$10,"&lt;" &amp;$Q32)</f>
        <v>0</v>
      </c>
      <c r="U31">
        <f>COUNTIFS('WP 2 2023 Usage CF wp'!H$8:H$10,"&gt;" &amp;$Q31,'WP 2 2023 Usage CF wp'!H$8:H$10,"&lt;" &amp;$Q32)</f>
        <v>0</v>
      </c>
      <c r="V31">
        <f>COUNTIFS('WP 2 2023 Usage CF wp'!I$8:I$10,"&gt;" &amp;$Q31,'WP 2 2023 Usage CF wp'!I$8:I$10,"&lt;" &amp;$Q32)</f>
        <v>0</v>
      </c>
      <c r="W31">
        <f>COUNTIFS('WP 2 2023 Usage CF wp'!J$8:J$10,"&gt;" &amp;$Q31,'WP 2 2023 Usage CF wp'!J$8:J$10,"&lt;" &amp;$Q32)</f>
        <v>0</v>
      </c>
      <c r="X31">
        <f>COUNTIFS('WP 2 2023 Usage CF wp'!K$8:K$10,"&gt;" &amp;$Q31,'WP 2 2023 Usage CF wp'!K$8:K$10,"&lt;" &amp;$Q32)</f>
        <v>0</v>
      </c>
      <c r="Y31">
        <f>COUNTIFS('WP 2 2023 Usage CF wp'!L$8:L$10,"&gt;" &amp;$Q31,'WP 2 2023 Usage CF wp'!L$8:L$10,"&lt;" &amp;$Q32)</f>
        <v>0</v>
      </c>
      <c r="Z31">
        <f>COUNTIFS('WP 2 2023 Usage CF wp'!M$8:M$10,"&gt;" &amp;$Q31,'WP 2 2023 Usage CF wp'!M$8:M$10,"&lt;" &amp;$Q32)</f>
        <v>0</v>
      </c>
      <c r="AA31">
        <f>COUNTIFS('WP 2 2023 Usage CF wp'!N$8:N$10,"&gt;" &amp;$Q31,'WP 2 2023 Usage CF wp'!N$8:N$10,"&lt;" &amp;$Q32)</f>
        <v>0</v>
      </c>
      <c r="AB31">
        <f>COUNTIFS('WP 2 2023 Usage CF wp'!O$8:O$10,"&gt;" &amp;$Q31,'WP 2 2023 Usage CF wp'!O$8:O$10,"&lt;" &amp;$Q32)</f>
        <v>0</v>
      </c>
      <c r="AC31">
        <f>COUNTIFS('WP 2 2023 Usage CF wp'!P$8:P$10,"&gt;" &amp;$Q31,'WP 2 2023 Usage CF wp'!P$8:P$10,"&lt;" &amp;$Q32)</f>
        <v>0</v>
      </c>
    </row>
    <row r="32" spans="2:29" x14ac:dyDescent="0.25">
      <c r="B32">
        <f t="shared" si="4"/>
        <v>2100</v>
      </c>
      <c r="C32">
        <f>COUNTIFS('WP 2 2023 Usage CF wp'!E$11:E$637,"&gt;" &amp;$B32,'WP 2 2023 Usage CF wp'!E$11:E$637,"&lt;" &amp;$B33)</f>
        <v>0</v>
      </c>
      <c r="D32">
        <f>COUNTIFS('WP 2 2023 Usage CF wp'!F$11:F$637,"&gt;" &amp;$B32,'WP 2 2023 Usage CF wp'!F$11:F$637,"&lt;" &amp;$B33)</f>
        <v>0</v>
      </c>
      <c r="E32">
        <f>COUNTIFS('WP 2 2023 Usage CF wp'!G$11:G$637,"&gt;" &amp;$B32,'WP 2 2023 Usage CF wp'!G$11:G$637,"&lt;" &amp;$B33)</f>
        <v>1</v>
      </c>
      <c r="F32">
        <f>COUNTIFS('WP 2 2023 Usage CF wp'!H$11:H$637,"&gt;" &amp;$B32,'WP 2 2023 Usage CF wp'!H$11:H$637,"&lt;" &amp;$B33)</f>
        <v>1</v>
      </c>
      <c r="G32">
        <f>COUNTIFS('WP 2 2023 Usage CF wp'!I$11:I$637,"&gt;" &amp;$B32,'WP 2 2023 Usage CF wp'!I$11:I$637,"&lt;" &amp;$B33)</f>
        <v>3</v>
      </c>
      <c r="H32">
        <f>COUNTIFS('WP 2 2023 Usage CF wp'!J$11:J$637,"&gt;" &amp;$B32,'WP 2 2023 Usage CF wp'!J$11:J$637,"&lt;" &amp;$B33)</f>
        <v>3</v>
      </c>
      <c r="I32">
        <f>COUNTIFS('WP 2 2023 Usage CF wp'!K$11:K$637,"&gt;" &amp;$B32,'WP 2 2023 Usage CF wp'!K$11:K$637,"&lt;" &amp;$B33)</f>
        <v>1</v>
      </c>
      <c r="J32">
        <f>COUNTIFS('WP 2 2023 Usage CF wp'!L$11:L$637,"&gt;" &amp;$B32,'WP 2 2023 Usage CF wp'!L$11:L$637,"&lt;" &amp;$B33)</f>
        <v>3</v>
      </c>
      <c r="K32">
        <f>COUNTIFS('WP 2 2023 Usage CF wp'!M$11:M$637,"&gt;" &amp;$B32,'WP 2 2023 Usage CF wp'!M$11:M$637,"&lt;" &amp;$B33)</f>
        <v>2</v>
      </c>
      <c r="L32">
        <f>COUNTIFS('WP 2 2023 Usage CF wp'!N$11:N$637,"&gt;" &amp;$B32,'WP 2 2023 Usage CF wp'!N$11:N$637,"&lt;" &amp;$B33)</f>
        <v>0</v>
      </c>
      <c r="M32">
        <f>COUNTIFS('WP 2 2023 Usage CF wp'!O$11:O$637,"&gt;" &amp;$B32,'WP 2 2023 Usage CF wp'!O$11:O$637,"&lt;" &amp;$B33)</f>
        <v>1</v>
      </c>
      <c r="N32">
        <f>COUNTIFS('WP 2 2023 Usage CF wp'!P$11:P$637,"&gt;" &amp;$B32,'WP 2 2023 Usage CF wp'!P$11:P$637,"&lt;" &amp;$B33)</f>
        <v>1</v>
      </c>
      <c r="Q32">
        <f t="shared" si="3"/>
        <v>2100</v>
      </c>
      <c r="R32">
        <f>COUNTIFS('WP 2 2023 Usage CF wp'!E$8:E$10,"&gt;" &amp;$Q32,'WP 2 2023 Usage CF wp'!E$8:E$10,"&lt;" &amp;$Q33)</f>
        <v>0</v>
      </c>
      <c r="S32">
        <f>COUNTIFS('WP 2 2023 Usage CF wp'!F$8:F$10,"&gt;" &amp;$Q32,'WP 2 2023 Usage CF wp'!F$8:F$10,"&lt;" &amp;$Q33)</f>
        <v>0</v>
      </c>
      <c r="T32">
        <f>COUNTIFS('WP 2 2023 Usage CF wp'!G$8:G$10,"&gt;" &amp;$Q32,'WP 2 2023 Usage CF wp'!G$8:G$10,"&lt;" &amp;$Q33)</f>
        <v>0</v>
      </c>
      <c r="U32">
        <f>COUNTIFS('WP 2 2023 Usage CF wp'!H$8:H$10,"&gt;" &amp;$Q32,'WP 2 2023 Usage CF wp'!H$8:H$10,"&lt;" &amp;$Q33)</f>
        <v>0</v>
      </c>
      <c r="V32">
        <f>COUNTIFS('WP 2 2023 Usage CF wp'!I$8:I$10,"&gt;" &amp;$Q32,'WP 2 2023 Usage CF wp'!I$8:I$10,"&lt;" &amp;$Q33)</f>
        <v>0</v>
      </c>
      <c r="W32">
        <f>COUNTIFS('WP 2 2023 Usage CF wp'!J$8:J$10,"&gt;" &amp;$Q32,'WP 2 2023 Usage CF wp'!J$8:J$10,"&lt;" &amp;$Q33)</f>
        <v>0</v>
      </c>
      <c r="X32">
        <f>COUNTIFS('WP 2 2023 Usage CF wp'!K$8:K$10,"&gt;" &amp;$Q32,'WP 2 2023 Usage CF wp'!K$8:K$10,"&lt;" &amp;$Q33)</f>
        <v>0</v>
      </c>
      <c r="Y32">
        <f>COUNTIFS('WP 2 2023 Usage CF wp'!L$8:L$10,"&gt;" &amp;$Q32,'WP 2 2023 Usage CF wp'!L$8:L$10,"&lt;" &amp;$Q33)</f>
        <v>0</v>
      </c>
      <c r="Z32">
        <f>COUNTIFS('WP 2 2023 Usage CF wp'!M$8:M$10,"&gt;" &amp;$Q32,'WP 2 2023 Usage CF wp'!M$8:M$10,"&lt;" &amp;$Q33)</f>
        <v>0</v>
      </c>
      <c r="AA32">
        <f>COUNTIFS('WP 2 2023 Usage CF wp'!N$8:N$10,"&gt;" &amp;$Q32,'WP 2 2023 Usage CF wp'!N$8:N$10,"&lt;" &amp;$Q33)</f>
        <v>0</v>
      </c>
      <c r="AB32">
        <f>COUNTIFS('WP 2 2023 Usage CF wp'!O$8:O$10,"&gt;" &amp;$Q32,'WP 2 2023 Usage CF wp'!O$8:O$10,"&lt;" &amp;$Q33)</f>
        <v>0</v>
      </c>
      <c r="AC32">
        <f>COUNTIFS('WP 2 2023 Usage CF wp'!P$8:P$10,"&gt;" &amp;$Q32,'WP 2 2023 Usage CF wp'!P$8:P$10,"&lt;" &amp;$Q33)</f>
        <v>0</v>
      </c>
    </row>
    <row r="33" spans="2:29" x14ac:dyDescent="0.25">
      <c r="B33">
        <f t="shared" si="4"/>
        <v>2200</v>
      </c>
      <c r="C33">
        <f>COUNTIFS('WP 2 2023 Usage CF wp'!E$11:E$637,"&gt;" &amp;$B33,'WP 2 2023 Usage CF wp'!E$11:E$637,"&lt;" &amp;$B34)</f>
        <v>0</v>
      </c>
      <c r="D33">
        <f>COUNTIFS('WP 2 2023 Usage CF wp'!F$11:F$637,"&gt;" &amp;$B33,'WP 2 2023 Usage CF wp'!F$11:F$637,"&lt;" &amp;$B34)</f>
        <v>0</v>
      </c>
      <c r="E33">
        <f>COUNTIFS('WP 2 2023 Usage CF wp'!G$11:G$637,"&gt;" &amp;$B33,'WP 2 2023 Usage CF wp'!G$11:G$637,"&lt;" &amp;$B34)</f>
        <v>1</v>
      </c>
      <c r="F33">
        <f>COUNTIFS('WP 2 2023 Usage CF wp'!H$11:H$637,"&gt;" &amp;$B33,'WP 2 2023 Usage CF wp'!H$11:H$637,"&lt;" &amp;$B34)</f>
        <v>0</v>
      </c>
      <c r="G33">
        <f>COUNTIFS('WP 2 2023 Usage CF wp'!I$11:I$637,"&gt;" &amp;$B33,'WP 2 2023 Usage CF wp'!I$11:I$637,"&lt;" &amp;$B34)</f>
        <v>2</v>
      </c>
      <c r="H33">
        <f>COUNTIFS('WP 2 2023 Usage CF wp'!J$11:J$637,"&gt;" &amp;$B33,'WP 2 2023 Usage CF wp'!J$11:J$637,"&lt;" &amp;$B34)</f>
        <v>1</v>
      </c>
      <c r="I33">
        <f>COUNTIFS('WP 2 2023 Usage CF wp'!K$11:K$637,"&gt;" &amp;$B33,'WP 2 2023 Usage CF wp'!K$11:K$637,"&lt;" &amp;$B34)</f>
        <v>5</v>
      </c>
      <c r="J33">
        <f>COUNTIFS('WP 2 2023 Usage CF wp'!L$11:L$637,"&gt;" &amp;$B33,'WP 2 2023 Usage CF wp'!L$11:L$637,"&lt;" &amp;$B34)</f>
        <v>3</v>
      </c>
      <c r="K33">
        <f>COUNTIFS('WP 2 2023 Usage CF wp'!M$11:M$637,"&gt;" &amp;$B33,'WP 2 2023 Usage CF wp'!M$11:M$637,"&lt;" &amp;$B34)</f>
        <v>1</v>
      </c>
      <c r="L33">
        <f>COUNTIFS('WP 2 2023 Usage CF wp'!N$11:N$637,"&gt;" &amp;$B33,'WP 2 2023 Usage CF wp'!N$11:N$637,"&lt;" &amp;$B34)</f>
        <v>0</v>
      </c>
      <c r="M33">
        <f>COUNTIFS('WP 2 2023 Usage CF wp'!O$11:O$637,"&gt;" &amp;$B33,'WP 2 2023 Usage CF wp'!O$11:O$637,"&lt;" &amp;$B34)</f>
        <v>2</v>
      </c>
      <c r="N33">
        <f>COUNTIFS('WP 2 2023 Usage CF wp'!P$11:P$637,"&gt;" &amp;$B33,'WP 2 2023 Usage CF wp'!P$11:P$637,"&lt;" &amp;$B34)</f>
        <v>1</v>
      </c>
      <c r="Q33">
        <f t="shared" si="3"/>
        <v>2200</v>
      </c>
      <c r="R33">
        <f>COUNTIFS('WP 2 2023 Usage CF wp'!E$8:E$10,"&gt;" &amp;$Q33,'WP 2 2023 Usage CF wp'!E$8:E$10,"&lt;" &amp;$Q34)</f>
        <v>0</v>
      </c>
      <c r="S33">
        <f>COUNTIFS('WP 2 2023 Usage CF wp'!F$8:F$10,"&gt;" &amp;$Q33,'WP 2 2023 Usage CF wp'!F$8:F$10,"&lt;" &amp;$Q34)</f>
        <v>0</v>
      </c>
      <c r="T33">
        <f>COUNTIFS('WP 2 2023 Usage CF wp'!G$8:G$10,"&gt;" &amp;$Q33,'WP 2 2023 Usage CF wp'!G$8:G$10,"&lt;" &amp;$Q34)</f>
        <v>0</v>
      </c>
      <c r="U33">
        <f>COUNTIFS('WP 2 2023 Usage CF wp'!H$8:H$10,"&gt;" &amp;$Q33,'WP 2 2023 Usage CF wp'!H$8:H$10,"&lt;" &amp;$Q34)</f>
        <v>0</v>
      </c>
      <c r="V33">
        <f>COUNTIFS('WP 2 2023 Usage CF wp'!I$8:I$10,"&gt;" &amp;$Q33,'WP 2 2023 Usage CF wp'!I$8:I$10,"&lt;" &amp;$Q34)</f>
        <v>0</v>
      </c>
      <c r="W33">
        <f>COUNTIFS('WP 2 2023 Usage CF wp'!J$8:J$10,"&gt;" &amp;$Q33,'WP 2 2023 Usage CF wp'!J$8:J$10,"&lt;" &amp;$Q34)</f>
        <v>0</v>
      </c>
      <c r="X33">
        <f>COUNTIFS('WP 2 2023 Usage CF wp'!K$8:K$10,"&gt;" &amp;$Q33,'WP 2 2023 Usage CF wp'!K$8:K$10,"&lt;" &amp;$Q34)</f>
        <v>0</v>
      </c>
      <c r="Y33">
        <f>COUNTIFS('WP 2 2023 Usage CF wp'!L$8:L$10,"&gt;" &amp;$Q33,'WP 2 2023 Usage CF wp'!L$8:L$10,"&lt;" &amp;$Q34)</f>
        <v>0</v>
      </c>
      <c r="Z33">
        <f>COUNTIFS('WP 2 2023 Usage CF wp'!M$8:M$10,"&gt;" &amp;$Q33,'WP 2 2023 Usage CF wp'!M$8:M$10,"&lt;" &amp;$Q34)</f>
        <v>0</v>
      </c>
      <c r="AA33">
        <f>COUNTIFS('WP 2 2023 Usage CF wp'!N$8:N$10,"&gt;" &amp;$Q33,'WP 2 2023 Usage CF wp'!N$8:N$10,"&lt;" &amp;$Q34)</f>
        <v>0</v>
      </c>
      <c r="AB33">
        <f>COUNTIFS('WP 2 2023 Usage CF wp'!O$8:O$10,"&gt;" &amp;$Q33,'WP 2 2023 Usage CF wp'!O$8:O$10,"&lt;" &amp;$Q34)</f>
        <v>0</v>
      </c>
      <c r="AC33">
        <f>COUNTIFS('WP 2 2023 Usage CF wp'!P$8:P$10,"&gt;" &amp;$Q33,'WP 2 2023 Usage CF wp'!P$8:P$10,"&lt;" &amp;$Q34)</f>
        <v>0</v>
      </c>
    </row>
    <row r="34" spans="2:29" x14ac:dyDescent="0.25">
      <c r="B34">
        <f t="shared" si="4"/>
        <v>2300</v>
      </c>
      <c r="C34">
        <f>COUNTIFS('WP 2 2023 Usage CF wp'!E$11:E$637,"&gt;" &amp;$B34,'WP 2 2023 Usage CF wp'!E$11:E$637,"&lt;" &amp;$B35)</f>
        <v>0</v>
      </c>
      <c r="D34">
        <f>COUNTIFS('WP 2 2023 Usage CF wp'!F$11:F$637,"&gt;" &amp;$B34,'WP 2 2023 Usage CF wp'!F$11:F$637,"&lt;" &amp;$B35)</f>
        <v>0</v>
      </c>
      <c r="E34">
        <f>COUNTIFS('WP 2 2023 Usage CF wp'!G$11:G$637,"&gt;" &amp;$B34,'WP 2 2023 Usage CF wp'!G$11:G$637,"&lt;" &amp;$B35)</f>
        <v>0</v>
      </c>
      <c r="F34">
        <f>COUNTIFS('WP 2 2023 Usage CF wp'!H$11:H$637,"&gt;" &amp;$B34,'WP 2 2023 Usage CF wp'!H$11:H$637,"&lt;" &amp;$B35)</f>
        <v>1</v>
      </c>
      <c r="G34">
        <f>COUNTIFS('WP 2 2023 Usage CF wp'!I$11:I$637,"&gt;" &amp;$B34,'WP 2 2023 Usage CF wp'!I$11:I$637,"&lt;" &amp;$B35)</f>
        <v>1</v>
      </c>
      <c r="H34">
        <f>COUNTIFS('WP 2 2023 Usage CF wp'!J$11:J$637,"&gt;" &amp;$B34,'WP 2 2023 Usage CF wp'!J$11:J$637,"&lt;" &amp;$B35)</f>
        <v>3</v>
      </c>
      <c r="I34">
        <f>COUNTIFS('WP 2 2023 Usage CF wp'!K$11:K$637,"&gt;" &amp;$B34,'WP 2 2023 Usage CF wp'!K$11:K$637,"&lt;" &amp;$B35)</f>
        <v>0</v>
      </c>
      <c r="J34">
        <f>COUNTIFS('WP 2 2023 Usage CF wp'!L$11:L$637,"&gt;" &amp;$B34,'WP 2 2023 Usage CF wp'!L$11:L$637,"&lt;" &amp;$B35)</f>
        <v>0</v>
      </c>
      <c r="K34">
        <f>COUNTIFS('WP 2 2023 Usage CF wp'!M$11:M$637,"&gt;" &amp;$B34,'WP 2 2023 Usage CF wp'!M$11:M$637,"&lt;" &amp;$B35)</f>
        <v>1</v>
      </c>
      <c r="L34">
        <f>COUNTIFS('WP 2 2023 Usage CF wp'!N$11:N$637,"&gt;" &amp;$B34,'WP 2 2023 Usage CF wp'!N$11:N$637,"&lt;" &amp;$B35)</f>
        <v>0</v>
      </c>
      <c r="M34">
        <f>COUNTIFS('WP 2 2023 Usage CF wp'!O$11:O$637,"&gt;" &amp;$B34,'WP 2 2023 Usage CF wp'!O$11:O$637,"&lt;" &amp;$B35)</f>
        <v>0</v>
      </c>
      <c r="N34">
        <f>COUNTIFS('WP 2 2023 Usage CF wp'!P$11:P$637,"&gt;" &amp;$B34,'WP 2 2023 Usage CF wp'!P$11:P$637,"&lt;" &amp;$B35)</f>
        <v>1</v>
      </c>
      <c r="Q34">
        <f t="shared" si="3"/>
        <v>2300</v>
      </c>
      <c r="R34">
        <f>COUNTIFS('WP 2 2023 Usage CF wp'!E$8:E$10,"&gt;" &amp;$Q34,'WP 2 2023 Usage CF wp'!E$8:E$10,"&lt;" &amp;$Q35)</f>
        <v>0</v>
      </c>
      <c r="S34">
        <f>COUNTIFS('WP 2 2023 Usage CF wp'!F$8:F$10,"&gt;" &amp;$Q34,'WP 2 2023 Usage CF wp'!F$8:F$10,"&lt;" &amp;$Q35)</f>
        <v>0</v>
      </c>
      <c r="T34">
        <f>COUNTIFS('WP 2 2023 Usage CF wp'!G$8:G$10,"&gt;" &amp;$Q34,'WP 2 2023 Usage CF wp'!G$8:G$10,"&lt;" &amp;$Q35)</f>
        <v>0</v>
      </c>
      <c r="U34">
        <f>COUNTIFS('WP 2 2023 Usage CF wp'!H$8:H$10,"&gt;" &amp;$Q34,'WP 2 2023 Usage CF wp'!H$8:H$10,"&lt;" &amp;$Q35)</f>
        <v>0</v>
      </c>
      <c r="V34">
        <f>COUNTIFS('WP 2 2023 Usage CF wp'!I$8:I$10,"&gt;" &amp;$Q34,'WP 2 2023 Usage CF wp'!I$8:I$10,"&lt;" &amp;$Q35)</f>
        <v>0</v>
      </c>
      <c r="W34">
        <f>COUNTIFS('WP 2 2023 Usage CF wp'!J$8:J$10,"&gt;" &amp;$Q34,'WP 2 2023 Usage CF wp'!J$8:J$10,"&lt;" &amp;$Q35)</f>
        <v>0</v>
      </c>
      <c r="X34">
        <f>COUNTIFS('WP 2 2023 Usage CF wp'!K$8:K$10,"&gt;" &amp;$Q34,'WP 2 2023 Usage CF wp'!K$8:K$10,"&lt;" &amp;$Q35)</f>
        <v>0</v>
      </c>
      <c r="Y34">
        <f>COUNTIFS('WP 2 2023 Usage CF wp'!L$8:L$10,"&gt;" &amp;$Q34,'WP 2 2023 Usage CF wp'!L$8:L$10,"&lt;" &amp;$Q35)</f>
        <v>0</v>
      </c>
      <c r="Z34">
        <f>COUNTIFS('WP 2 2023 Usage CF wp'!M$8:M$10,"&gt;" &amp;$Q34,'WP 2 2023 Usage CF wp'!M$8:M$10,"&lt;" &amp;$Q35)</f>
        <v>0</v>
      </c>
      <c r="AA34">
        <f>COUNTIFS('WP 2 2023 Usage CF wp'!N$8:N$10,"&gt;" &amp;$Q34,'WP 2 2023 Usage CF wp'!N$8:N$10,"&lt;" &amp;$Q35)</f>
        <v>0</v>
      </c>
      <c r="AB34">
        <f>COUNTIFS('WP 2 2023 Usage CF wp'!O$8:O$10,"&gt;" &amp;$Q34,'WP 2 2023 Usage CF wp'!O$8:O$10,"&lt;" &amp;$Q35)</f>
        <v>0</v>
      </c>
      <c r="AC34">
        <f>COUNTIFS('WP 2 2023 Usage CF wp'!P$8:P$10,"&gt;" &amp;$Q34,'WP 2 2023 Usage CF wp'!P$8:P$10,"&lt;" &amp;$Q35)</f>
        <v>0</v>
      </c>
    </row>
    <row r="35" spans="2:29" x14ac:dyDescent="0.25">
      <c r="B35">
        <f t="shared" si="4"/>
        <v>2400</v>
      </c>
      <c r="C35">
        <f>COUNTIFS('WP 2 2023 Usage CF wp'!E$11:E$637,"&gt;" &amp;$B35,'WP 2 2023 Usage CF wp'!E$11:E$637,"&lt;" &amp;$B36)</f>
        <v>0</v>
      </c>
      <c r="D35">
        <f>COUNTIFS('WP 2 2023 Usage CF wp'!F$11:F$637,"&gt;" &amp;$B35,'WP 2 2023 Usage CF wp'!F$11:F$637,"&lt;" &amp;$B36)</f>
        <v>0</v>
      </c>
      <c r="E35">
        <f>COUNTIFS('WP 2 2023 Usage CF wp'!G$11:G$637,"&gt;" &amp;$B35,'WP 2 2023 Usage CF wp'!G$11:G$637,"&lt;" &amp;$B36)</f>
        <v>0</v>
      </c>
      <c r="F35">
        <f>COUNTIFS('WP 2 2023 Usage CF wp'!H$11:H$637,"&gt;" &amp;$B35,'WP 2 2023 Usage CF wp'!H$11:H$637,"&lt;" &amp;$B36)</f>
        <v>0</v>
      </c>
      <c r="G35">
        <f>COUNTIFS('WP 2 2023 Usage CF wp'!I$11:I$637,"&gt;" &amp;$B35,'WP 2 2023 Usage CF wp'!I$11:I$637,"&lt;" &amp;$B36)</f>
        <v>2</v>
      </c>
      <c r="H35">
        <f>COUNTIFS('WP 2 2023 Usage CF wp'!J$11:J$637,"&gt;" &amp;$B35,'WP 2 2023 Usage CF wp'!J$11:J$637,"&lt;" &amp;$B36)</f>
        <v>1</v>
      </c>
      <c r="I35">
        <f>COUNTIFS('WP 2 2023 Usage CF wp'!K$11:K$637,"&gt;" &amp;$B35,'WP 2 2023 Usage CF wp'!K$11:K$637,"&lt;" &amp;$B36)</f>
        <v>2</v>
      </c>
      <c r="J35">
        <f>COUNTIFS('WP 2 2023 Usage CF wp'!L$11:L$637,"&gt;" &amp;$B35,'WP 2 2023 Usage CF wp'!L$11:L$637,"&lt;" &amp;$B36)</f>
        <v>3</v>
      </c>
      <c r="K35">
        <f>COUNTIFS('WP 2 2023 Usage CF wp'!M$11:M$637,"&gt;" &amp;$B35,'WP 2 2023 Usage CF wp'!M$11:M$637,"&lt;" &amp;$B36)</f>
        <v>1</v>
      </c>
      <c r="L35">
        <f>COUNTIFS('WP 2 2023 Usage CF wp'!N$11:N$637,"&gt;" &amp;$B35,'WP 2 2023 Usage CF wp'!N$11:N$637,"&lt;" &amp;$B36)</f>
        <v>2</v>
      </c>
      <c r="M35">
        <f>COUNTIFS('WP 2 2023 Usage CF wp'!O$11:O$637,"&gt;" &amp;$B35,'WP 2 2023 Usage CF wp'!O$11:O$637,"&lt;" &amp;$B36)</f>
        <v>0</v>
      </c>
      <c r="N35">
        <f>COUNTIFS('WP 2 2023 Usage CF wp'!P$11:P$637,"&gt;" &amp;$B35,'WP 2 2023 Usage CF wp'!P$11:P$637,"&lt;" &amp;$B36)</f>
        <v>0</v>
      </c>
      <c r="Q35">
        <f t="shared" si="3"/>
        <v>2400</v>
      </c>
      <c r="R35">
        <f>COUNTIFS('WP 2 2023 Usage CF wp'!E$8:E$10,"&gt;" &amp;$Q35,'WP 2 2023 Usage CF wp'!E$8:E$10,"&lt;" &amp;$Q36)</f>
        <v>0</v>
      </c>
      <c r="S35">
        <f>COUNTIFS('WP 2 2023 Usage CF wp'!F$8:F$10,"&gt;" &amp;$Q35,'WP 2 2023 Usage CF wp'!F$8:F$10,"&lt;" &amp;$Q36)</f>
        <v>0</v>
      </c>
      <c r="T35">
        <f>COUNTIFS('WP 2 2023 Usage CF wp'!G$8:G$10,"&gt;" &amp;$Q35,'WP 2 2023 Usage CF wp'!G$8:G$10,"&lt;" &amp;$Q36)</f>
        <v>0</v>
      </c>
      <c r="U35">
        <f>COUNTIFS('WP 2 2023 Usage CF wp'!H$8:H$10,"&gt;" &amp;$Q35,'WP 2 2023 Usage CF wp'!H$8:H$10,"&lt;" &amp;$Q36)</f>
        <v>0</v>
      </c>
      <c r="V35">
        <f>COUNTIFS('WP 2 2023 Usage CF wp'!I$8:I$10,"&gt;" &amp;$Q35,'WP 2 2023 Usage CF wp'!I$8:I$10,"&lt;" &amp;$Q36)</f>
        <v>0</v>
      </c>
      <c r="W35">
        <f>COUNTIFS('WP 2 2023 Usage CF wp'!J$8:J$10,"&gt;" &amp;$Q35,'WP 2 2023 Usage CF wp'!J$8:J$10,"&lt;" &amp;$Q36)</f>
        <v>0</v>
      </c>
      <c r="X35">
        <f>COUNTIFS('WP 2 2023 Usage CF wp'!K$8:K$10,"&gt;" &amp;$Q35,'WP 2 2023 Usage CF wp'!K$8:K$10,"&lt;" &amp;$Q36)</f>
        <v>0</v>
      </c>
      <c r="Y35">
        <f>COUNTIFS('WP 2 2023 Usage CF wp'!L$8:L$10,"&gt;" &amp;$Q35,'WP 2 2023 Usage CF wp'!L$8:L$10,"&lt;" &amp;$Q36)</f>
        <v>0</v>
      </c>
      <c r="Z35">
        <f>COUNTIFS('WP 2 2023 Usage CF wp'!M$8:M$10,"&gt;" &amp;$Q35,'WP 2 2023 Usage CF wp'!M$8:M$10,"&lt;" &amp;$Q36)</f>
        <v>0</v>
      </c>
      <c r="AA35">
        <f>COUNTIFS('WP 2 2023 Usage CF wp'!N$8:N$10,"&gt;" &amp;$Q35,'WP 2 2023 Usage CF wp'!N$8:N$10,"&lt;" &amp;$Q36)</f>
        <v>0</v>
      </c>
      <c r="AB35">
        <f>COUNTIFS('WP 2 2023 Usage CF wp'!O$8:O$10,"&gt;" &amp;$Q35,'WP 2 2023 Usage CF wp'!O$8:O$10,"&lt;" &amp;$Q36)</f>
        <v>0</v>
      </c>
      <c r="AC35">
        <f>COUNTIFS('WP 2 2023 Usage CF wp'!P$8:P$10,"&gt;" &amp;$Q35,'WP 2 2023 Usage CF wp'!P$8:P$10,"&lt;" &amp;$Q36)</f>
        <v>0</v>
      </c>
    </row>
    <row r="36" spans="2:29" x14ac:dyDescent="0.25">
      <c r="B36">
        <f t="shared" si="4"/>
        <v>2500</v>
      </c>
      <c r="C36">
        <f>COUNTIFS('WP 2 2023 Usage CF wp'!E$11:E$637,"&gt;" &amp;$B36,'WP 2 2023 Usage CF wp'!E$11:E$637,"&lt;" &amp;$B37)</f>
        <v>0</v>
      </c>
      <c r="D36">
        <f>COUNTIFS('WP 2 2023 Usage CF wp'!F$11:F$637,"&gt;" &amp;$B36,'WP 2 2023 Usage CF wp'!F$11:F$637,"&lt;" &amp;$B37)</f>
        <v>0</v>
      </c>
      <c r="E36">
        <f>COUNTIFS('WP 2 2023 Usage CF wp'!G$11:G$637,"&gt;" &amp;$B36,'WP 2 2023 Usage CF wp'!G$11:G$637,"&lt;" &amp;$B37)</f>
        <v>0</v>
      </c>
      <c r="F36">
        <f>COUNTIFS('WP 2 2023 Usage CF wp'!H$11:H$637,"&gt;" &amp;$B36,'WP 2 2023 Usage CF wp'!H$11:H$637,"&lt;" &amp;$B37)</f>
        <v>0</v>
      </c>
      <c r="G36">
        <f>COUNTIFS('WP 2 2023 Usage CF wp'!I$11:I$637,"&gt;" &amp;$B36,'WP 2 2023 Usage CF wp'!I$11:I$637,"&lt;" &amp;$B37)</f>
        <v>1</v>
      </c>
      <c r="H36">
        <f>COUNTIFS('WP 2 2023 Usage CF wp'!J$11:J$637,"&gt;" &amp;$B36,'WP 2 2023 Usage CF wp'!J$11:J$637,"&lt;" &amp;$B37)</f>
        <v>0</v>
      </c>
      <c r="I36">
        <f>COUNTIFS('WP 2 2023 Usage CF wp'!K$11:K$637,"&gt;" &amp;$B36,'WP 2 2023 Usage CF wp'!K$11:K$637,"&lt;" &amp;$B37)</f>
        <v>2</v>
      </c>
      <c r="J36">
        <f>COUNTIFS('WP 2 2023 Usage CF wp'!L$11:L$637,"&gt;" &amp;$B36,'WP 2 2023 Usage CF wp'!L$11:L$637,"&lt;" &amp;$B37)</f>
        <v>0</v>
      </c>
      <c r="K36">
        <f>COUNTIFS('WP 2 2023 Usage CF wp'!M$11:M$637,"&gt;" &amp;$B36,'WP 2 2023 Usage CF wp'!M$11:M$637,"&lt;" &amp;$B37)</f>
        <v>1</v>
      </c>
      <c r="L36">
        <f>COUNTIFS('WP 2 2023 Usage CF wp'!N$11:N$637,"&gt;" &amp;$B36,'WP 2 2023 Usage CF wp'!N$11:N$637,"&lt;" &amp;$B37)</f>
        <v>0</v>
      </c>
      <c r="M36">
        <f>COUNTIFS('WP 2 2023 Usage CF wp'!O$11:O$637,"&gt;" &amp;$B36,'WP 2 2023 Usage CF wp'!O$11:O$637,"&lt;" &amp;$B37)</f>
        <v>0</v>
      </c>
      <c r="N36">
        <f>COUNTIFS('WP 2 2023 Usage CF wp'!P$11:P$637,"&gt;" &amp;$B36,'WP 2 2023 Usage CF wp'!P$11:P$637,"&lt;" &amp;$B37)</f>
        <v>0</v>
      </c>
      <c r="Q36">
        <f t="shared" si="3"/>
        <v>2500</v>
      </c>
      <c r="R36">
        <f>COUNTIFS('WP 2 2023 Usage CF wp'!E$8:E$10,"&gt;" &amp;$Q36,'WP 2 2023 Usage CF wp'!E$8:E$10,"&lt;" &amp;$Q37)</f>
        <v>0</v>
      </c>
      <c r="S36">
        <f>COUNTIFS('WP 2 2023 Usage CF wp'!F$8:F$10,"&gt;" &amp;$Q36,'WP 2 2023 Usage CF wp'!F$8:F$10,"&lt;" &amp;$Q37)</f>
        <v>0</v>
      </c>
      <c r="T36">
        <f>COUNTIFS('WP 2 2023 Usage CF wp'!G$8:G$10,"&gt;" &amp;$Q36,'WP 2 2023 Usage CF wp'!G$8:G$10,"&lt;" &amp;$Q37)</f>
        <v>0</v>
      </c>
      <c r="U36">
        <f>COUNTIFS('WP 2 2023 Usage CF wp'!H$8:H$10,"&gt;" &amp;$Q36,'WP 2 2023 Usage CF wp'!H$8:H$10,"&lt;" &amp;$Q37)</f>
        <v>0</v>
      </c>
      <c r="V36">
        <f>COUNTIFS('WP 2 2023 Usage CF wp'!I$8:I$10,"&gt;" &amp;$Q36,'WP 2 2023 Usage CF wp'!I$8:I$10,"&lt;" &amp;$Q37)</f>
        <v>0</v>
      </c>
      <c r="W36">
        <f>COUNTIFS('WP 2 2023 Usage CF wp'!J$8:J$10,"&gt;" &amp;$Q36,'WP 2 2023 Usage CF wp'!J$8:J$10,"&lt;" &amp;$Q37)</f>
        <v>0</v>
      </c>
      <c r="X36">
        <f>COUNTIFS('WP 2 2023 Usage CF wp'!K$8:K$10,"&gt;" &amp;$Q36,'WP 2 2023 Usage CF wp'!K$8:K$10,"&lt;" &amp;$Q37)</f>
        <v>0</v>
      </c>
      <c r="Y36">
        <f>COUNTIFS('WP 2 2023 Usage CF wp'!L$8:L$10,"&gt;" &amp;$Q36,'WP 2 2023 Usage CF wp'!L$8:L$10,"&lt;" &amp;$Q37)</f>
        <v>0</v>
      </c>
      <c r="Z36">
        <f>COUNTIFS('WP 2 2023 Usage CF wp'!M$8:M$10,"&gt;" &amp;$Q36,'WP 2 2023 Usage CF wp'!M$8:M$10,"&lt;" &amp;$Q37)</f>
        <v>0</v>
      </c>
      <c r="AA36">
        <f>COUNTIFS('WP 2 2023 Usage CF wp'!N$8:N$10,"&gt;" &amp;$Q36,'WP 2 2023 Usage CF wp'!N$8:N$10,"&lt;" &amp;$Q37)</f>
        <v>0</v>
      </c>
      <c r="AB36">
        <f>COUNTIFS('WP 2 2023 Usage CF wp'!O$8:O$10,"&gt;" &amp;$Q36,'WP 2 2023 Usage CF wp'!O$8:O$10,"&lt;" &amp;$Q37)</f>
        <v>0</v>
      </c>
      <c r="AC36">
        <f>COUNTIFS('WP 2 2023 Usage CF wp'!P$8:P$10,"&gt;" &amp;$Q36,'WP 2 2023 Usage CF wp'!P$8:P$10,"&lt;" &amp;$Q37)</f>
        <v>0</v>
      </c>
    </row>
    <row r="37" spans="2:29" x14ac:dyDescent="0.25">
      <c r="B37">
        <f t="shared" si="4"/>
        <v>2600</v>
      </c>
      <c r="C37">
        <f>COUNTIFS('WP 2 2023 Usage CF wp'!E$11:E$637,"&gt;" &amp;$B37,'WP 2 2023 Usage CF wp'!E$11:E$637,"&lt;" &amp;$B38)</f>
        <v>1</v>
      </c>
      <c r="D37">
        <f>COUNTIFS('WP 2 2023 Usage CF wp'!F$11:F$637,"&gt;" &amp;$B37,'WP 2 2023 Usage CF wp'!F$11:F$637,"&lt;" &amp;$B38)</f>
        <v>0</v>
      </c>
      <c r="E37">
        <f>COUNTIFS('WP 2 2023 Usage CF wp'!G$11:G$637,"&gt;" &amp;$B37,'WP 2 2023 Usage CF wp'!G$11:G$637,"&lt;" &amp;$B38)</f>
        <v>0</v>
      </c>
      <c r="F37">
        <f>COUNTIFS('WP 2 2023 Usage CF wp'!H$11:H$637,"&gt;" &amp;$B37,'WP 2 2023 Usage CF wp'!H$11:H$637,"&lt;" &amp;$B38)</f>
        <v>0</v>
      </c>
      <c r="G37">
        <f>COUNTIFS('WP 2 2023 Usage CF wp'!I$11:I$637,"&gt;" &amp;$B37,'WP 2 2023 Usage CF wp'!I$11:I$637,"&lt;" &amp;$B38)</f>
        <v>1</v>
      </c>
      <c r="H37">
        <f>COUNTIFS('WP 2 2023 Usage CF wp'!J$11:J$637,"&gt;" &amp;$B37,'WP 2 2023 Usage CF wp'!J$11:J$637,"&lt;" &amp;$B38)</f>
        <v>1</v>
      </c>
      <c r="I37">
        <f>COUNTIFS('WP 2 2023 Usage CF wp'!K$11:K$637,"&gt;" &amp;$B37,'WP 2 2023 Usage CF wp'!K$11:K$637,"&lt;" &amp;$B38)</f>
        <v>0</v>
      </c>
      <c r="J37">
        <f>COUNTIFS('WP 2 2023 Usage CF wp'!L$11:L$637,"&gt;" &amp;$B37,'WP 2 2023 Usage CF wp'!L$11:L$637,"&lt;" &amp;$B38)</f>
        <v>2</v>
      </c>
      <c r="K37">
        <f>COUNTIFS('WP 2 2023 Usage CF wp'!M$11:M$637,"&gt;" &amp;$B37,'WP 2 2023 Usage CF wp'!M$11:M$637,"&lt;" &amp;$B38)</f>
        <v>0</v>
      </c>
      <c r="L37">
        <f>COUNTIFS('WP 2 2023 Usage CF wp'!N$11:N$637,"&gt;" &amp;$B37,'WP 2 2023 Usage CF wp'!N$11:N$637,"&lt;" &amp;$B38)</f>
        <v>0</v>
      </c>
      <c r="M37">
        <f>COUNTIFS('WP 2 2023 Usage CF wp'!O$11:O$637,"&gt;" &amp;$B37,'WP 2 2023 Usage CF wp'!O$11:O$637,"&lt;" &amp;$B38)</f>
        <v>0</v>
      </c>
      <c r="N37">
        <f>COUNTIFS('WP 2 2023 Usage CF wp'!P$11:P$637,"&gt;" &amp;$B37,'WP 2 2023 Usage CF wp'!P$11:P$637,"&lt;" &amp;$B38)</f>
        <v>0</v>
      </c>
      <c r="Q37">
        <f t="shared" si="3"/>
        <v>2600</v>
      </c>
      <c r="R37">
        <f>COUNTIFS('WP 2 2023 Usage CF wp'!E$8:E$10,"&gt;" &amp;$Q37,'WP 2 2023 Usage CF wp'!E$8:E$10,"&lt;" &amp;$Q38)</f>
        <v>0</v>
      </c>
      <c r="S37">
        <f>COUNTIFS('WP 2 2023 Usage CF wp'!F$8:F$10,"&gt;" &amp;$Q37,'WP 2 2023 Usage CF wp'!F$8:F$10,"&lt;" &amp;$Q38)</f>
        <v>0</v>
      </c>
      <c r="T37">
        <f>COUNTIFS('WP 2 2023 Usage CF wp'!G$8:G$10,"&gt;" &amp;$Q37,'WP 2 2023 Usage CF wp'!G$8:G$10,"&lt;" &amp;$Q38)</f>
        <v>0</v>
      </c>
      <c r="U37">
        <f>COUNTIFS('WP 2 2023 Usage CF wp'!H$8:H$10,"&gt;" &amp;$Q37,'WP 2 2023 Usage CF wp'!H$8:H$10,"&lt;" &amp;$Q38)</f>
        <v>0</v>
      </c>
      <c r="V37">
        <f>COUNTIFS('WP 2 2023 Usage CF wp'!I$8:I$10,"&gt;" &amp;$Q37,'WP 2 2023 Usage CF wp'!I$8:I$10,"&lt;" &amp;$Q38)</f>
        <v>0</v>
      </c>
      <c r="W37">
        <f>COUNTIFS('WP 2 2023 Usage CF wp'!J$8:J$10,"&gt;" &amp;$Q37,'WP 2 2023 Usage CF wp'!J$8:J$10,"&lt;" &amp;$Q38)</f>
        <v>0</v>
      </c>
      <c r="X37">
        <f>COUNTIFS('WP 2 2023 Usage CF wp'!K$8:K$10,"&gt;" &amp;$Q37,'WP 2 2023 Usage CF wp'!K$8:K$10,"&lt;" &amp;$Q38)</f>
        <v>0</v>
      </c>
      <c r="Y37">
        <f>COUNTIFS('WP 2 2023 Usage CF wp'!L$8:L$10,"&gt;" &amp;$Q37,'WP 2 2023 Usage CF wp'!L$8:L$10,"&lt;" &amp;$Q38)</f>
        <v>0</v>
      </c>
      <c r="Z37">
        <f>COUNTIFS('WP 2 2023 Usage CF wp'!M$8:M$10,"&gt;" &amp;$Q37,'WP 2 2023 Usage CF wp'!M$8:M$10,"&lt;" &amp;$Q38)</f>
        <v>0</v>
      </c>
      <c r="AA37">
        <f>COUNTIFS('WP 2 2023 Usage CF wp'!N$8:N$10,"&gt;" &amp;$Q37,'WP 2 2023 Usage CF wp'!N$8:N$10,"&lt;" &amp;$Q38)</f>
        <v>0</v>
      </c>
      <c r="AB37">
        <f>COUNTIFS('WP 2 2023 Usage CF wp'!O$8:O$10,"&gt;" &amp;$Q37,'WP 2 2023 Usage CF wp'!O$8:O$10,"&lt;" &amp;$Q38)</f>
        <v>0</v>
      </c>
      <c r="AC37">
        <f>COUNTIFS('WP 2 2023 Usage CF wp'!P$8:P$10,"&gt;" &amp;$Q37,'WP 2 2023 Usage CF wp'!P$8:P$10,"&lt;" &amp;$Q38)</f>
        <v>0</v>
      </c>
    </row>
    <row r="38" spans="2:29" x14ac:dyDescent="0.25">
      <c r="B38">
        <f t="shared" si="4"/>
        <v>2700</v>
      </c>
      <c r="C38">
        <f>COUNTIFS('WP 2 2023 Usage CF wp'!E$11:E$637,"&gt;" &amp;$B38,'WP 2 2023 Usage CF wp'!E$11:E$637,"&lt;" &amp;$B39)</f>
        <v>1</v>
      </c>
      <c r="D38">
        <f>COUNTIFS('WP 2 2023 Usage CF wp'!F$11:F$637,"&gt;" &amp;$B38,'WP 2 2023 Usage CF wp'!F$11:F$637,"&lt;" &amp;$B39)</f>
        <v>0</v>
      </c>
      <c r="E38">
        <f>COUNTIFS('WP 2 2023 Usage CF wp'!G$11:G$637,"&gt;" &amp;$B38,'WP 2 2023 Usage CF wp'!G$11:G$637,"&lt;" &amp;$B39)</f>
        <v>0</v>
      </c>
      <c r="F38">
        <f>COUNTIFS('WP 2 2023 Usage CF wp'!H$11:H$637,"&gt;" &amp;$B38,'WP 2 2023 Usage CF wp'!H$11:H$637,"&lt;" &amp;$B39)</f>
        <v>1</v>
      </c>
      <c r="G38">
        <f>COUNTIFS('WP 2 2023 Usage CF wp'!I$11:I$637,"&gt;" &amp;$B38,'WP 2 2023 Usage CF wp'!I$11:I$637,"&lt;" &amp;$B39)</f>
        <v>1</v>
      </c>
      <c r="H38">
        <f>COUNTIFS('WP 2 2023 Usage CF wp'!J$11:J$637,"&gt;" &amp;$B38,'WP 2 2023 Usage CF wp'!J$11:J$637,"&lt;" &amp;$B39)</f>
        <v>0</v>
      </c>
      <c r="I38">
        <f>COUNTIFS('WP 2 2023 Usage CF wp'!K$11:K$637,"&gt;" &amp;$B38,'WP 2 2023 Usage CF wp'!K$11:K$637,"&lt;" &amp;$B39)</f>
        <v>3</v>
      </c>
      <c r="J38">
        <f>COUNTIFS('WP 2 2023 Usage CF wp'!L$11:L$637,"&gt;" &amp;$B38,'WP 2 2023 Usage CF wp'!L$11:L$637,"&lt;" &amp;$B39)</f>
        <v>0</v>
      </c>
      <c r="K38">
        <f>COUNTIFS('WP 2 2023 Usage CF wp'!M$11:M$637,"&gt;" &amp;$B38,'WP 2 2023 Usage CF wp'!M$11:M$637,"&lt;" &amp;$B39)</f>
        <v>0</v>
      </c>
      <c r="L38">
        <f>COUNTIFS('WP 2 2023 Usage CF wp'!N$11:N$637,"&gt;" &amp;$B38,'WP 2 2023 Usage CF wp'!N$11:N$637,"&lt;" &amp;$B39)</f>
        <v>0</v>
      </c>
      <c r="M38">
        <f>COUNTIFS('WP 2 2023 Usage CF wp'!O$11:O$637,"&gt;" &amp;$B38,'WP 2 2023 Usage CF wp'!O$11:O$637,"&lt;" &amp;$B39)</f>
        <v>1</v>
      </c>
      <c r="N38">
        <f>COUNTIFS('WP 2 2023 Usage CF wp'!P$11:P$637,"&gt;" &amp;$B38,'WP 2 2023 Usage CF wp'!P$11:P$637,"&lt;" &amp;$B39)</f>
        <v>0</v>
      </c>
      <c r="Q38">
        <f t="shared" si="3"/>
        <v>2700</v>
      </c>
      <c r="R38">
        <f>COUNTIFS('WP 2 2023 Usage CF wp'!E$8:E$10,"&gt;" &amp;$Q38,'WP 2 2023 Usage CF wp'!E$8:E$10,"&lt;" &amp;$Q39)</f>
        <v>0</v>
      </c>
      <c r="S38">
        <f>COUNTIFS('WP 2 2023 Usage CF wp'!F$8:F$10,"&gt;" &amp;$Q38,'WP 2 2023 Usage CF wp'!F$8:F$10,"&lt;" &amp;$Q39)</f>
        <v>0</v>
      </c>
      <c r="T38">
        <f>COUNTIFS('WP 2 2023 Usage CF wp'!G$8:G$10,"&gt;" &amp;$Q38,'WP 2 2023 Usage CF wp'!G$8:G$10,"&lt;" &amp;$Q39)</f>
        <v>0</v>
      </c>
      <c r="U38">
        <f>COUNTIFS('WP 2 2023 Usage CF wp'!H$8:H$10,"&gt;" &amp;$Q38,'WP 2 2023 Usage CF wp'!H$8:H$10,"&lt;" &amp;$Q39)</f>
        <v>0</v>
      </c>
      <c r="V38">
        <f>COUNTIFS('WP 2 2023 Usage CF wp'!I$8:I$10,"&gt;" &amp;$Q38,'WP 2 2023 Usage CF wp'!I$8:I$10,"&lt;" &amp;$Q39)</f>
        <v>0</v>
      </c>
      <c r="W38">
        <f>COUNTIFS('WP 2 2023 Usage CF wp'!J$8:J$10,"&gt;" &amp;$Q38,'WP 2 2023 Usage CF wp'!J$8:J$10,"&lt;" &amp;$Q39)</f>
        <v>0</v>
      </c>
      <c r="X38">
        <f>COUNTIFS('WP 2 2023 Usage CF wp'!K$8:K$10,"&gt;" &amp;$Q38,'WP 2 2023 Usage CF wp'!K$8:K$10,"&lt;" &amp;$Q39)</f>
        <v>0</v>
      </c>
      <c r="Y38">
        <f>COUNTIFS('WP 2 2023 Usage CF wp'!L$8:L$10,"&gt;" &amp;$Q38,'WP 2 2023 Usage CF wp'!L$8:L$10,"&lt;" &amp;$Q39)</f>
        <v>0</v>
      </c>
      <c r="Z38">
        <f>COUNTIFS('WP 2 2023 Usage CF wp'!M$8:M$10,"&gt;" &amp;$Q38,'WP 2 2023 Usage CF wp'!M$8:M$10,"&lt;" &amp;$Q39)</f>
        <v>0</v>
      </c>
      <c r="AA38">
        <f>COUNTIFS('WP 2 2023 Usage CF wp'!N$8:N$10,"&gt;" &amp;$Q38,'WP 2 2023 Usage CF wp'!N$8:N$10,"&lt;" &amp;$Q39)</f>
        <v>0</v>
      </c>
      <c r="AB38">
        <f>COUNTIFS('WP 2 2023 Usage CF wp'!O$8:O$10,"&gt;" &amp;$Q38,'WP 2 2023 Usage CF wp'!O$8:O$10,"&lt;" &amp;$Q39)</f>
        <v>0</v>
      </c>
      <c r="AC38">
        <f>COUNTIFS('WP 2 2023 Usage CF wp'!P$8:P$10,"&gt;" &amp;$Q38,'WP 2 2023 Usage CF wp'!P$8:P$10,"&lt;" &amp;$Q39)</f>
        <v>0</v>
      </c>
    </row>
    <row r="39" spans="2:29" x14ac:dyDescent="0.25">
      <c r="B39">
        <f t="shared" si="4"/>
        <v>2800</v>
      </c>
      <c r="C39">
        <f>COUNTIFS('WP 2 2023 Usage CF wp'!E$11:E$637,"&gt;" &amp;$B39,'WP 2 2023 Usage CF wp'!E$11:E$637,"&lt;" &amp;$B40)</f>
        <v>0</v>
      </c>
      <c r="D39">
        <f>COUNTIFS('WP 2 2023 Usage CF wp'!F$11:F$637,"&gt;" &amp;$B39,'WP 2 2023 Usage CF wp'!F$11:F$637,"&lt;" &amp;$B40)</f>
        <v>0</v>
      </c>
      <c r="E39">
        <f>COUNTIFS('WP 2 2023 Usage CF wp'!G$11:G$637,"&gt;" &amp;$B39,'WP 2 2023 Usage CF wp'!G$11:G$637,"&lt;" &amp;$B40)</f>
        <v>0</v>
      </c>
      <c r="F39">
        <f>COUNTIFS('WP 2 2023 Usage CF wp'!H$11:H$637,"&gt;" &amp;$B39,'WP 2 2023 Usage CF wp'!H$11:H$637,"&lt;" &amp;$B40)</f>
        <v>0</v>
      </c>
      <c r="G39">
        <f>COUNTIFS('WP 2 2023 Usage CF wp'!I$11:I$637,"&gt;" &amp;$B39,'WP 2 2023 Usage CF wp'!I$11:I$637,"&lt;" &amp;$B40)</f>
        <v>1</v>
      </c>
      <c r="H39">
        <f>COUNTIFS('WP 2 2023 Usage CF wp'!J$11:J$637,"&gt;" &amp;$B39,'WP 2 2023 Usage CF wp'!J$11:J$637,"&lt;" &amp;$B40)</f>
        <v>2</v>
      </c>
      <c r="I39">
        <f>COUNTIFS('WP 2 2023 Usage CF wp'!K$11:K$637,"&gt;" &amp;$B39,'WP 2 2023 Usage CF wp'!K$11:K$637,"&lt;" &amp;$B40)</f>
        <v>1</v>
      </c>
      <c r="J39">
        <f>COUNTIFS('WP 2 2023 Usage CF wp'!L$11:L$637,"&gt;" &amp;$B39,'WP 2 2023 Usage CF wp'!L$11:L$637,"&lt;" &amp;$B40)</f>
        <v>1</v>
      </c>
      <c r="K39">
        <f>COUNTIFS('WP 2 2023 Usage CF wp'!M$11:M$637,"&gt;" &amp;$B39,'WP 2 2023 Usage CF wp'!M$11:M$637,"&lt;" &amp;$B40)</f>
        <v>1</v>
      </c>
      <c r="L39">
        <f>COUNTIFS('WP 2 2023 Usage CF wp'!N$11:N$637,"&gt;" &amp;$B39,'WP 2 2023 Usage CF wp'!N$11:N$637,"&lt;" &amp;$B40)</f>
        <v>0</v>
      </c>
      <c r="M39">
        <f>COUNTIFS('WP 2 2023 Usage CF wp'!O$11:O$637,"&gt;" &amp;$B39,'WP 2 2023 Usage CF wp'!O$11:O$637,"&lt;" &amp;$B40)</f>
        <v>0</v>
      </c>
      <c r="N39">
        <f>COUNTIFS('WP 2 2023 Usage CF wp'!P$11:P$637,"&gt;" &amp;$B39,'WP 2 2023 Usage CF wp'!P$11:P$637,"&lt;" &amp;$B40)</f>
        <v>0</v>
      </c>
      <c r="Q39">
        <f t="shared" si="3"/>
        <v>2800</v>
      </c>
      <c r="R39">
        <f>COUNTIFS('WP 2 2023 Usage CF wp'!E$8:E$10,"&gt;" &amp;$Q39,'WP 2 2023 Usage CF wp'!E$8:E$10,"&lt;" &amp;$Q40)</f>
        <v>0</v>
      </c>
      <c r="S39">
        <f>COUNTIFS('WP 2 2023 Usage CF wp'!F$8:F$10,"&gt;" &amp;$Q39,'WP 2 2023 Usage CF wp'!F$8:F$10,"&lt;" &amp;$Q40)</f>
        <v>0</v>
      </c>
      <c r="T39">
        <f>COUNTIFS('WP 2 2023 Usage CF wp'!G$8:G$10,"&gt;" &amp;$Q39,'WP 2 2023 Usage CF wp'!G$8:G$10,"&lt;" &amp;$Q40)</f>
        <v>0</v>
      </c>
      <c r="U39">
        <f>COUNTIFS('WP 2 2023 Usage CF wp'!H$8:H$10,"&gt;" &amp;$Q39,'WP 2 2023 Usage CF wp'!H$8:H$10,"&lt;" &amp;$Q40)</f>
        <v>0</v>
      </c>
      <c r="V39">
        <f>COUNTIFS('WP 2 2023 Usage CF wp'!I$8:I$10,"&gt;" &amp;$Q39,'WP 2 2023 Usage CF wp'!I$8:I$10,"&lt;" &amp;$Q40)</f>
        <v>0</v>
      </c>
      <c r="W39">
        <f>COUNTIFS('WP 2 2023 Usage CF wp'!J$8:J$10,"&gt;" &amp;$Q39,'WP 2 2023 Usage CF wp'!J$8:J$10,"&lt;" &amp;$Q40)</f>
        <v>0</v>
      </c>
      <c r="X39">
        <f>COUNTIFS('WP 2 2023 Usage CF wp'!K$8:K$10,"&gt;" &amp;$Q39,'WP 2 2023 Usage CF wp'!K$8:K$10,"&lt;" &amp;$Q40)</f>
        <v>0</v>
      </c>
      <c r="Y39">
        <f>COUNTIFS('WP 2 2023 Usage CF wp'!L$8:L$10,"&gt;" &amp;$Q39,'WP 2 2023 Usage CF wp'!L$8:L$10,"&lt;" &amp;$Q40)</f>
        <v>0</v>
      </c>
      <c r="Z39">
        <f>COUNTIFS('WP 2 2023 Usage CF wp'!M$8:M$10,"&gt;" &amp;$Q39,'WP 2 2023 Usage CF wp'!M$8:M$10,"&lt;" &amp;$Q40)</f>
        <v>0</v>
      </c>
      <c r="AA39">
        <f>COUNTIFS('WP 2 2023 Usage CF wp'!N$8:N$10,"&gt;" &amp;$Q39,'WP 2 2023 Usage CF wp'!N$8:N$10,"&lt;" &amp;$Q40)</f>
        <v>0</v>
      </c>
      <c r="AB39">
        <f>COUNTIFS('WP 2 2023 Usage CF wp'!O$8:O$10,"&gt;" &amp;$Q39,'WP 2 2023 Usage CF wp'!O$8:O$10,"&lt;" &amp;$Q40)</f>
        <v>0</v>
      </c>
      <c r="AC39">
        <f>COUNTIFS('WP 2 2023 Usage CF wp'!P$8:P$10,"&gt;" &amp;$Q39,'WP 2 2023 Usage CF wp'!P$8:P$10,"&lt;" &amp;$Q40)</f>
        <v>0</v>
      </c>
    </row>
    <row r="40" spans="2:29" x14ac:dyDescent="0.25">
      <c r="B40">
        <f t="shared" si="4"/>
        <v>2900</v>
      </c>
      <c r="C40">
        <f>COUNTIFS('WP 2 2023 Usage CF wp'!E$11:E$637,"&gt;" &amp;$B40,'WP 2 2023 Usage CF wp'!E$11:E$637,"&lt;" &amp;$B41)</f>
        <v>0</v>
      </c>
      <c r="D40">
        <f>COUNTIFS('WP 2 2023 Usage CF wp'!F$11:F$637,"&gt;" &amp;$B40,'WP 2 2023 Usage CF wp'!F$11:F$637,"&lt;" &amp;$B41)</f>
        <v>0</v>
      </c>
      <c r="E40">
        <f>COUNTIFS('WP 2 2023 Usage CF wp'!G$11:G$637,"&gt;" &amp;$B40,'WP 2 2023 Usage CF wp'!G$11:G$637,"&lt;" &amp;$B41)</f>
        <v>0</v>
      </c>
      <c r="F40">
        <f>COUNTIFS('WP 2 2023 Usage CF wp'!H$11:H$637,"&gt;" &amp;$B40,'WP 2 2023 Usage CF wp'!H$11:H$637,"&lt;" &amp;$B41)</f>
        <v>0</v>
      </c>
      <c r="G40">
        <f>COUNTIFS('WP 2 2023 Usage CF wp'!I$11:I$637,"&gt;" &amp;$B40,'WP 2 2023 Usage CF wp'!I$11:I$637,"&lt;" &amp;$B41)</f>
        <v>1</v>
      </c>
      <c r="H40">
        <f>COUNTIFS('WP 2 2023 Usage CF wp'!J$11:J$637,"&gt;" &amp;$B40,'WP 2 2023 Usage CF wp'!J$11:J$637,"&lt;" &amp;$B41)</f>
        <v>2</v>
      </c>
      <c r="I40">
        <f>COUNTIFS('WP 2 2023 Usage CF wp'!K$11:K$637,"&gt;" &amp;$B40,'WP 2 2023 Usage CF wp'!K$11:K$637,"&lt;" &amp;$B41)</f>
        <v>0</v>
      </c>
      <c r="J40">
        <f>COUNTIFS('WP 2 2023 Usage CF wp'!L$11:L$637,"&gt;" &amp;$B40,'WP 2 2023 Usage CF wp'!L$11:L$637,"&lt;" &amp;$B41)</f>
        <v>0</v>
      </c>
      <c r="K40">
        <f>COUNTIFS('WP 2 2023 Usage CF wp'!M$11:M$637,"&gt;" &amp;$B40,'WP 2 2023 Usage CF wp'!M$11:M$637,"&lt;" &amp;$B41)</f>
        <v>1</v>
      </c>
      <c r="L40">
        <f>COUNTIFS('WP 2 2023 Usage CF wp'!N$11:N$637,"&gt;" &amp;$B40,'WP 2 2023 Usage CF wp'!N$11:N$637,"&lt;" &amp;$B41)</f>
        <v>0</v>
      </c>
      <c r="M40">
        <f>COUNTIFS('WP 2 2023 Usage CF wp'!O$11:O$637,"&gt;" &amp;$B40,'WP 2 2023 Usage CF wp'!O$11:O$637,"&lt;" &amp;$B41)</f>
        <v>1</v>
      </c>
      <c r="N40">
        <f>COUNTIFS('WP 2 2023 Usage CF wp'!P$11:P$637,"&gt;" &amp;$B40,'WP 2 2023 Usage CF wp'!P$11:P$637,"&lt;" &amp;$B41)</f>
        <v>1</v>
      </c>
      <c r="Q40">
        <f t="shared" si="3"/>
        <v>2900</v>
      </c>
      <c r="R40">
        <f>COUNTIFS('WP 2 2023 Usage CF wp'!E$8:E$10,"&gt;" &amp;$Q40,'WP 2 2023 Usage CF wp'!E$8:E$10,"&lt;" &amp;$Q41)</f>
        <v>0</v>
      </c>
      <c r="S40">
        <f>COUNTIFS('WP 2 2023 Usage CF wp'!F$8:F$10,"&gt;" &amp;$Q40,'WP 2 2023 Usage CF wp'!F$8:F$10,"&lt;" &amp;$Q41)</f>
        <v>0</v>
      </c>
      <c r="T40">
        <f>COUNTIFS('WP 2 2023 Usage CF wp'!G$8:G$10,"&gt;" &amp;$Q40,'WP 2 2023 Usage CF wp'!G$8:G$10,"&lt;" &amp;$Q41)</f>
        <v>0</v>
      </c>
      <c r="U40">
        <f>COUNTIFS('WP 2 2023 Usage CF wp'!H$8:H$10,"&gt;" &amp;$Q40,'WP 2 2023 Usage CF wp'!H$8:H$10,"&lt;" &amp;$Q41)</f>
        <v>0</v>
      </c>
      <c r="V40">
        <f>COUNTIFS('WP 2 2023 Usage CF wp'!I$8:I$10,"&gt;" &amp;$Q40,'WP 2 2023 Usage CF wp'!I$8:I$10,"&lt;" &amp;$Q41)</f>
        <v>0</v>
      </c>
      <c r="W40">
        <f>COUNTIFS('WP 2 2023 Usage CF wp'!J$8:J$10,"&gt;" &amp;$Q40,'WP 2 2023 Usage CF wp'!J$8:J$10,"&lt;" &amp;$Q41)</f>
        <v>0</v>
      </c>
      <c r="X40">
        <f>COUNTIFS('WP 2 2023 Usage CF wp'!K$8:K$10,"&gt;" &amp;$Q40,'WP 2 2023 Usage CF wp'!K$8:K$10,"&lt;" &amp;$Q41)</f>
        <v>0</v>
      </c>
      <c r="Y40">
        <f>COUNTIFS('WP 2 2023 Usage CF wp'!L$8:L$10,"&gt;" &amp;$Q40,'WP 2 2023 Usage CF wp'!L$8:L$10,"&lt;" &amp;$Q41)</f>
        <v>0</v>
      </c>
      <c r="Z40">
        <f>COUNTIFS('WP 2 2023 Usage CF wp'!M$8:M$10,"&gt;" &amp;$Q40,'WP 2 2023 Usage CF wp'!M$8:M$10,"&lt;" &amp;$Q41)</f>
        <v>0</v>
      </c>
      <c r="AA40">
        <f>COUNTIFS('WP 2 2023 Usage CF wp'!N$8:N$10,"&gt;" &amp;$Q40,'WP 2 2023 Usage CF wp'!N$8:N$10,"&lt;" &amp;$Q41)</f>
        <v>0</v>
      </c>
      <c r="AB40">
        <f>COUNTIFS('WP 2 2023 Usage CF wp'!O$8:O$10,"&gt;" &amp;$Q40,'WP 2 2023 Usage CF wp'!O$8:O$10,"&lt;" &amp;$Q41)</f>
        <v>0</v>
      </c>
      <c r="AC40">
        <f>COUNTIFS('WP 2 2023 Usage CF wp'!P$8:P$10,"&gt;" &amp;$Q40,'WP 2 2023 Usage CF wp'!P$8:P$10,"&lt;" &amp;$Q41)</f>
        <v>0</v>
      </c>
    </row>
    <row r="41" spans="2:29" x14ac:dyDescent="0.25">
      <c r="B41">
        <f t="shared" si="4"/>
        <v>3000</v>
      </c>
      <c r="C41">
        <f>COUNTIFS('WP 2 2023 Usage CF wp'!E$11:E$637,"&gt;" &amp;$B41,'WP 2 2023 Usage CF wp'!E$11:E$637,"&lt;" &amp;$B42)</f>
        <v>0</v>
      </c>
      <c r="D41">
        <f>COUNTIFS('WP 2 2023 Usage CF wp'!F$11:F$637,"&gt;" &amp;$B41,'WP 2 2023 Usage CF wp'!F$11:F$637,"&lt;" &amp;$B42)</f>
        <v>1</v>
      </c>
      <c r="E41">
        <f>COUNTIFS('WP 2 2023 Usage CF wp'!G$11:G$637,"&gt;" &amp;$B41,'WP 2 2023 Usage CF wp'!G$11:G$637,"&lt;" &amp;$B42)</f>
        <v>0</v>
      </c>
      <c r="F41">
        <f>COUNTIFS('WP 2 2023 Usage CF wp'!H$11:H$637,"&gt;" &amp;$B41,'WP 2 2023 Usage CF wp'!H$11:H$637,"&lt;" &amp;$B42)</f>
        <v>0</v>
      </c>
      <c r="G41">
        <f>COUNTIFS('WP 2 2023 Usage CF wp'!I$11:I$637,"&gt;" &amp;$B41,'WP 2 2023 Usage CF wp'!I$11:I$637,"&lt;" &amp;$B42)</f>
        <v>0</v>
      </c>
      <c r="H41">
        <f>COUNTIFS('WP 2 2023 Usage CF wp'!J$11:J$637,"&gt;" &amp;$B41,'WP 2 2023 Usage CF wp'!J$11:J$637,"&lt;" &amp;$B42)</f>
        <v>2</v>
      </c>
      <c r="I41">
        <f>COUNTIFS('WP 2 2023 Usage CF wp'!K$11:K$637,"&gt;" &amp;$B41,'WP 2 2023 Usage CF wp'!K$11:K$637,"&lt;" &amp;$B42)</f>
        <v>0</v>
      </c>
      <c r="J41">
        <f>COUNTIFS('WP 2 2023 Usage CF wp'!L$11:L$637,"&gt;" &amp;$B41,'WP 2 2023 Usage CF wp'!L$11:L$637,"&lt;" &amp;$B42)</f>
        <v>0</v>
      </c>
      <c r="K41">
        <f>COUNTIFS('WP 2 2023 Usage CF wp'!M$11:M$637,"&gt;" &amp;$B41,'WP 2 2023 Usage CF wp'!M$11:M$637,"&lt;" &amp;$B42)</f>
        <v>1</v>
      </c>
      <c r="L41">
        <f>COUNTIFS('WP 2 2023 Usage CF wp'!N$11:N$637,"&gt;" &amp;$B41,'WP 2 2023 Usage CF wp'!N$11:N$637,"&lt;" &amp;$B42)</f>
        <v>1</v>
      </c>
      <c r="M41">
        <f>COUNTIFS('WP 2 2023 Usage CF wp'!O$11:O$637,"&gt;" &amp;$B41,'WP 2 2023 Usage CF wp'!O$11:O$637,"&lt;" &amp;$B42)</f>
        <v>0</v>
      </c>
      <c r="N41">
        <f>COUNTIFS('WP 2 2023 Usage CF wp'!P$11:P$637,"&gt;" &amp;$B41,'WP 2 2023 Usage CF wp'!P$11:P$637,"&lt;" &amp;$B42)</f>
        <v>0</v>
      </c>
      <c r="Q41">
        <f t="shared" si="3"/>
        <v>3000</v>
      </c>
      <c r="R41">
        <f>COUNTIFS('WP 2 2023 Usage CF wp'!E$8:E$10,"&gt;" &amp;$Q41,'WP 2 2023 Usage CF wp'!E$8:E$10,"&lt;" &amp;$Q42)</f>
        <v>0</v>
      </c>
      <c r="S41">
        <f>COUNTIFS('WP 2 2023 Usage CF wp'!F$8:F$10,"&gt;" &amp;$Q41,'WP 2 2023 Usage CF wp'!F$8:F$10,"&lt;" &amp;$Q42)</f>
        <v>0</v>
      </c>
      <c r="T41">
        <f>COUNTIFS('WP 2 2023 Usage CF wp'!G$8:G$10,"&gt;" &amp;$Q41,'WP 2 2023 Usage CF wp'!G$8:G$10,"&lt;" &amp;$Q42)</f>
        <v>0</v>
      </c>
      <c r="U41">
        <f>COUNTIFS('WP 2 2023 Usage CF wp'!H$8:H$10,"&gt;" &amp;$Q41,'WP 2 2023 Usage CF wp'!H$8:H$10,"&lt;" &amp;$Q42)</f>
        <v>0</v>
      </c>
      <c r="V41">
        <f>COUNTIFS('WP 2 2023 Usage CF wp'!I$8:I$10,"&gt;" &amp;$Q41,'WP 2 2023 Usage CF wp'!I$8:I$10,"&lt;" &amp;$Q42)</f>
        <v>0</v>
      </c>
      <c r="W41">
        <f>COUNTIFS('WP 2 2023 Usage CF wp'!J$8:J$10,"&gt;" &amp;$Q41,'WP 2 2023 Usage CF wp'!J$8:J$10,"&lt;" &amp;$Q42)</f>
        <v>0</v>
      </c>
      <c r="X41">
        <f>COUNTIFS('WP 2 2023 Usage CF wp'!K$8:K$10,"&gt;" &amp;$Q41,'WP 2 2023 Usage CF wp'!K$8:K$10,"&lt;" &amp;$Q42)</f>
        <v>0</v>
      </c>
      <c r="Y41">
        <f>COUNTIFS('WP 2 2023 Usage CF wp'!L$8:L$10,"&gt;" &amp;$Q41,'WP 2 2023 Usage CF wp'!L$8:L$10,"&lt;" &amp;$Q42)</f>
        <v>0</v>
      </c>
      <c r="Z41">
        <f>COUNTIFS('WP 2 2023 Usage CF wp'!M$8:M$10,"&gt;" &amp;$Q41,'WP 2 2023 Usage CF wp'!M$8:M$10,"&lt;" &amp;$Q42)</f>
        <v>0</v>
      </c>
      <c r="AA41">
        <f>COUNTIFS('WP 2 2023 Usage CF wp'!N$8:N$10,"&gt;" &amp;$Q41,'WP 2 2023 Usage CF wp'!N$8:N$10,"&lt;" &amp;$Q42)</f>
        <v>0</v>
      </c>
      <c r="AB41">
        <f>COUNTIFS('WP 2 2023 Usage CF wp'!O$8:O$10,"&gt;" &amp;$Q41,'WP 2 2023 Usage CF wp'!O$8:O$10,"&lt;" &amp;$Q42)</f>
        <v>0</v>
      </c>
      <c r="AC41">
        <f>COUNTIFS('WP 2 2023 Usage CF wp'!P$8:P$10,"&gt;" &amp;$Q41,'WP 2 2023 Usage CF wp'!P$8:P$10,"&lt;" &amp;$Q42)</f>
        <v>0</v>
      </c>
    </row>
    <row r="42" spans="2:29" x14ac:dyDescent="0.25">
      <c r="B42">
        <f t="shared" si="4"/>
        <v>3100</v>
      </c>
      <c r="C42">
        <f>COUNTIFS('WP 2 2023 Usage CF wp'!E$11:E$637,"&gt;" &amp;$B42,'WP 2 2023 Usage CF wp'!E$11:E$637,"&lt;" &amp;$B43)</f>
        <v>0</v>
      </c>
      <c r="D42">
        <f>COUNTIFS('WP 2 2023 Usage CF wp'!F$11:F$637,"&gt;" &amp;$B42,'WP 2 2023 Usage CF wp'!F$11:F$637,"&lt;" &amp;$B43)</f>
        <v>0</v>
      </c>
      <c r="E42">
        <f>COUNTIFS('WP 2 2023 Usage CF wp'!G$11:G$637,"&gt;" &amp;$B42,'WP 2 2023 Usage CF wp'!G$11:G$637,"&lt;" &amp;$B43)</f>
        <v>0</v>
      </c>
      <c r="F42">
        <f>COUNTIFS('WP 2 2023 Usage CF wp'!H$11:H$637,"&gt;" &amp;$B42,'WP 2 2023 Usage CF wp'!H$11:H$637,"&lt;" &amp;$B43)</f>
        <v>0</v>
      </c>
      <c r="G42">
        <f>COUNTIFS('WP 2 2023 Usage CF wp'!I$11:I$637,"&gt;" &amp;$B42,'WP 2 2023 Usage CF wp'!I$11:I$637,"&lt;" &amp;$B43)</f>
        <v>0</v>
      </c>
      <c r="H42">
        <f>COUNTIFS('WP 2 2023 Usage CF wp'!J$11:J$637,"&gt;" &amp;$B42,'WP 2 2023 Usage CF wp'!J$11:J$637,"&lt;" &amp;$B43)</f>
        <v>0</v>
      </c>
      <c r="I42">
        <f>COUNTIFS('WP 2 2023 Usage CF wp'!K$11:K$637,"&gt;" &amp;$B42,'WP 2 2023 Usage CF wp'!K$11:K$637,"&lt;" &amp;$B43)</f>
        <v>1</v>
      </c>
      <c r="J42">
        <f>COUNTIFS('WP 2 2023 Usage CF wp'!L$11:L$637,"&gt;" &amp;$B42,'WP 2 2023 Usage CF wp'!L$11:L$637,"&lt;" &amp;$B43)</f>
        <v>1</v>
      </c>
      <c r="K42">
        <f>COUNTIFS('WP 2 2023 Usage CF wp'!M$11:M$637,"&gt;" &amp;$B42,'WP 2 2023 Usage CF wp'!M$11:M$637,"&lt;" &amp;$B43)</f>
        <v>0</v>
      </c>
      <c r="L42">
        <f>COUNTIFS('WP 2 2023 Usage CF wp'!N$11:N$637,"&gt;" &amp;$B42,'WP 2 2023 Usage CF wp'!N$11:N$637,"&lt;" &amp;$B43)</f>
        <v>0</v>
      </c>
      <c r="M42">
        <f>COUNTIFS('WP 2 2023 Usage CF wp'!O$11:O$637,"&gt;" &amp;$B42,'WP 2 2023 Usage CF wp'!O$11:O$637,"&lt;" &amp;$B43)</f>
        <v>0</v>
      </c>
      <c r="N42">
        <f>COUNTIFS('WP 2 2023 Usage CF wp'!P$11:P$637,"&gt;" &amp;$B42,'WP 2 2023 Usage CF wp'!P$11:P$637,"&lt;" &amp;$B43)</f>
        <v>1</v>
      </c>
      <c r="Q42">
        <f t="shared" si="3"/>
        <v>3100</v>
      </c>
      <c r="R42">
        <f>COUNTIFS('WP 2 2023 Usage CF wp'!E$8:E$10,"&gt;" &amp;$Q42,'WP 2 2023 Usage CF wp'!E$8:E$10,"&lt;" &amp;$Q43)</f>
        <v>0</v>
      </c>
      <c r="S42">
        <f>COUNTIFS('WP 2 2023 Usage CF wp'!F$8:F$10,"&gt;" &amp;$Q42,'WP 2 2023 Usage CF wp'!F$8:F$10,"&lt;" &amp;$Q43)</f>
        <v>0</v>
      </c>
      <c r="T42">
        <f>COUNTIFS('WP 2 2023 Usage CF wp'!G$8:G$10,"&gt;" &amp;$Q42,'WP 2 2023 Usage CF wp'!G$8:G$10,"&lt;" &amp;$Q43)</f>
        <v>0</v>
      </c>
      <c r="U42">
        <f>COUNTIFS('WP 2 2023 Usage CF wp'!H$8:H$10,"&gt;" &amp;$Q42,'WP 2 2023 Usage CF wp'!H$8:H$10,"&lt;" &amp;$Q43)</f>
        <v>0</v>
      </c>
      <c r="V42">
        <f>COUNTIFS('WP 2 2023 Usage CF wp'!I$8:I$10,"&gt;" &amp;$Q42,'WP 2 2023 Usage CF wp'!I$8:I$10,"&lt;" &amp;$Q43)</f>
        <v>0</v>
      </c>
      <c r="W42">
        <f>COUNTIFS('WP 2 2023 Usage CF wp'!J$8:J$10,"&gt;" &amp;$Q42,'WP 2 2023 Usage CF wp'!J$8:J$10,"&lt;" &amp;$Q43)</f>
        <v>0</v>
      </c>
      <c r="X42">
        <f>COUNTIFS('WP 2 2023 Usage CF wp'!K$8:K$10,"&gt;" &amp;$Q42,'WP 2 2023 Usage CF wp'!K$8:K$10,"&lt;" &amp;$Q43)</f>
        <v>0</v>
      </c>
      <c r="Y42">
        <f>COUNTIFS('WP 2 2023 Usage CF wp'!L$8:L$10,"&gt;" &amp;$Q42,'WP 2 2023 Usage CF wp'!L$8:L$10,"&lt;" &amp;$Q43)</f>
        <v>0</v>
      </c>
      <c r="Z42">
        <f>COUNTIFS('WP 2 2023 Usage CF wp'!M$8:M$10,"&gt;" &amp;$Q42,'WP 2 2023 Usage CF wp'!M$8:M$10,"&lt;" &amp;$Q43)</f>
        <v>0</v>
      </c>
      <c r="AA42">
        <f>COUNTIFS('WP 2 2023 Usage CF wp'!N$8:N$10,"&gt;" &amp;$Q42,'WP 2 2023 Usage CF wp'!N$8:N$10,"&lt;" &amp;$Q43)</f>
        <v>0</v>
      </c>
      <c r="AB42">
        <f>COUNTIFS('WP 2 2023 Usage CF wp'!O$8:O$10,"&gt;" &amp;$Q42,'WP 2 2023 Usage CF wp'!O$8:O$10,"&lt;" &amp;$Q43)</f>
        <v>0</v>
      </c>
      <c r="AC42">
        <f>COUNTIFS('WP 2 2023 Usage CF wp'!P$8:P$10,"&gt;" &amp;$Q42,'WP 2 2023 Usage CF wp'!P$8:P$10,"&lt;" &amp;$Q43)</f>
        <v>0</v>
      </c>
    </row>
    <row r="43" spans="2:29" x14ac:dyDescent="0.25">
      <c r="B43">
        <f t="shared" si="4"/>
        <v>3200</v>
      </c>
      <c r="C43">
        <f>COUNTIFS('WP 2 2023 Usage CF wp'!E$11:E$637,"&gt;" &amp;$B43,'WP 2 2023 Usage CF wp'!E$11:E$637,"&lt;" &amp;$B44)</f>
        <v>0</v>
      </c>
      <c r="D43">
        <f>COUNTIFS('WP 2 2023 Usage CF wp'!F$11:F$637,"&gt;" &amp;$B43,'WP 2 2023 Usage CF wp'!F$11:F$637,"&lt;" &amp;$B44)</f>
        <v>0</v>
      </c>
      <c r="E43">
        <f>COUNTIFS('WP 2 2023 Usage CF wp'!G$11:G$637,"&gt;" &amp;$B43,'WP 2 2023 Usage CF wp'!G$11:G$637,"&lt;" &amp;$B44)</f>
        <v>0</v>
      </c>
      <c r="F43">
        <f>COUNTIFS('WP 2 2023 Usage CF wp'!H$11:H$637,"&gt;" &amp;$B43,'WP 2 2023 Usage CF wp'!H$11:H$637,"&lt;" &amp;$B44)</f>
        <v>0</v>
      </c>
      <c r="G43">
        <f>COUNTIFS('WP 2 2023 Usage CF wp'!I$11:I$637,"&gt;" &amp;$B43,'WP 2 2023 Usage CF wp'!I$11:I$637,"&lt;" &amp;$B44)</f>
        <v>0</v>
      </c>
      <c r="H43">
        <f>COUNTIFS('WP 2 2023 Usage CF wp'!J$11:J$637,"&gt;" &amp;$B43,'WP 2 2023 Usage CF wp'!J$11:J$637,"&lt;" &amp;$B44)</f>
        <v>1</v>
      </c>
      <c r="I43">
        <f>COUNTIFS('WP 2 2023 Usage CF wp'!K$11:K$637,"&gt;" &amp;$B43,'WP 2 2023 Usage CF wp'!K$11:K$637,"&lt;" &amp;$B44)</f>
        <v>1</v>
      </c>
      <c r="J43">
        <f>COUNTIFS('WP 2 2023 Usage CF wp'!L$11:L$637,"&gt;" &amp;$B43,'WP 2 2023 Usage CF wp'!L$11:L$637,"&lt;" &amp;$B44)</f>
        <v>1</v>
      </c>
      <c r="K43">
        <f>COUNTIFS('WP 2 2023 Usage CF wp'!M$11:M$637,"&gt;" &amp;$B43,'WP 2 2023 Usage CF wp'!M$11:M$637,"&lt;" &amp;$B44)</f>
        <v>0</v>
      </c>
      <c r="L43">
        <f>COUNTIFS('WP 2 2023 Usage CF wp'!N$11:N$637,"&gt;" &amp;$B43,'WP 2 2023 Usage CF wp'!N$11:N$637,"&lt;" &amp;$B44)</f>
        <v>0</v>
      </c>
      <c r="M43">
        <f>COUNTIFS('WP 2 2023 Usage CF wp'!O$11:O$637,"&gt;" &amp;$B43,'WP 2 2023 Usage CF wp'!O$11:O$637,"&lt;" &amp;$B44)</f>
        <v>0</v>
      </c>
      <c r="N43">
        <f>COUNTIFS('WP 2 2023 Usage CF wp'!P$11:P$637,"&gt;" &amp;$B43,'WP 2 2023 Usage CF wp'!P$11:P$637,"&lt;" &amp;$B44)</f>
        <v>0</v>
      </c>
      <c r="Q43">
        <f t="shared" si="3"/>
        <v>3200</v>
      </c>
      <c r="R43">
        <f>COUNTIFS('WP 2 2023 Usage CF wp'!E$8:E$10,"&gt;" &amp;$Q43,'WP 2 2023 Usage CF wp'!E$8:E$10,"&lt;" &amp;$Q44)</f>
        <v>0</v>
      </c>
      <c r="S43">
        <f>COUNTIFS('WP 2 2023 Usage CF wp'!F$8:F$10,"&gt;" &amp;$Q43,'WP 2 2023 Usage CF wp'!F$8:F$10,"&lt;" &amp;$Q44)</f>
        <v>0</v>
      </c>
      <c r="T43">
        <f>COUNTIFS('WP 2 2023 Usage CF wp'!G$8:G$10,"&gt;" &amp;$Q43,'WP 2 2023 Usage CF wp'!G$8:G$10,"&lt;" &amp;$Q44)</f>
        <v>0</v>
      </c>
      <c r="U43">
        <f>COUNTIFS('WP 2 2023 Usage CF wp'!H$8:H$10,"&gt;" &amp;$Q43,'WP 2 2023 Usage CF wp'!H$8:H$10,"&lt;" &amp;$Q44)</f>
        <v>0</v>
      </c>
      <c r="V43">
        <f>COUNTIFS('WP 2 2023 Usage CF wp'!I$8:I$10,"&gt;" &amp;$Q43,'WP 2 2023 Usage CF wp'!I$8:I$10,"&lt;" &amp;$Q44)</f>
        <v>0</v>
      </c>
      <c r="W43">
        <f>COUNTIFS('WP 2 2023 Usage CF wp'!J$8:J$10,"&gt;" &amp;$Q43,'WP 2 2023 Usage CF wp'!J$8:J$10,"&lt;" &amp;$Q44)</f>
        <v>0</v>
      </c>
      <c r="X43">
        <f>COUNTIFS('WP 2 2023 Usage CF wp'!K$8:K$10,"&gt;" &amp;$Q43,'WP 2 2023 Usage CF wp'!K$8:K$10,"&lt;" &amp;$Q44)</f>
        <v>0</v>
      </c>
      <c r="Y43">
        <f>COUNTIFS('WP 2 2023 Usage CF wp'!L$8:L$10,"&gt;" &amp;$Q43,'WP 2 2023 Usage CF wp'!L$8:L$10,"&lt;" &amp;$Q44)</f>
        <v>0</v>
      </c>
      <c r="Z43">
        <f>COUNTIFS('WP 2 2023 Usage CF wp'!M$8:M$10,"&gt;" &amp;$Q43,'WP 2 2023 Usage CF wp'!M$8:M$10,"&lt;" &amp;$Q44)</f>
        <v>0</v>
      </c>
      <c r="AA43">
        <f>COUNTIFS('WP 2 2023 Usage CF wp'!N$8:N$10,"&gt;" &amp;$Q43,'WP 2 2023 Usage CF wp'!N$8:N$10,"&lt;" &amp;$Q44)</f>
        <v>0</v>
      </c>
      <c r="AB43">
        <f>COUNTIFS('WP 2 2023 Usage CF wp'!O$8:O$10,"&gt;" &amp;$Q43,'WP 2 2023 Usage CF wp'!O$8:O$10,"&lt;" &amp;$Q44)</f>
        <v>0</v>
      </c>
      <c r="AC43">
        <f>COUNTIFS('WP 2 2023 Usage CF wp'!P$8:P$10,"&gt;" &amp;$Q43,'WP 2 2023 Usage CF wp'!P$8:P$10,"&lt;" &amp;$Q44)</f>
        <v>0</v>
      </c>
    </row>
    <row r="44" spans="2:29" x14ac:dyDescent="0.25">
      <c r="B44">
        <f t="shared" si="4"/>
        <v>3300</v>
      </c>
      <c r="C44">
        <f>COUNTIFS('WP 2 2023 Usage CF wp'!E$11:E$637,"&gt;" &amp;$B44,'WP 2 2023 Usage CF wp'!E$11:E$637,"&lt;" &amp;$B45)</f>
        <v>0</v>
      </c>
      <c r="D44">
        <f>COUNTIFS('WP 2 2023 Usage CF wp'!F$11:F$637,"&gt;" &amp;$B44,'WP 2 2023 Usage CF wp'!F$11:F$637,"&lt;" &amp;$B45)</f>
        <v>0</v>
      </c>
      <c r="E44">
        <f>COUNTIFS('WP 2 2023 Usage CF wp'!G$11:G$637,"&gt;" &amp;$B44,'WP 2 2023 Usage CF wp'!G$11:G$637,"&lt;" &amp;$B45)</f>
        <v>0</v>
      </c>
      <c r="F44">
        <f>COUNTIFS('WP 2 2023 Usage CF wp'!H$11:H$637,"&gt;" &amp;$B44,'WP 2 2023 Usage CF wp'!H$11:H$637,"&lt;" &amp;$B45)</f>
        <v>0</v>
      </c>
      <c r="G44">
        <f>COUNTIFS('WP 2 2023 Usage CF wp'!I$11:I$637,"&gt;" &amp;$B44,'WP 2 2023 Usage CF wp'!I$11:I$637,"&lt;" &amp;$B45)</f>
        <v>0</v>
      </c>
      <c r="H44">
        <f>COUNTIFS('WP 2 2023 Usage CF wp'!J$11:J$637,"&gt;" &amp;$B44,'WP 2 2023 Usage CF wp'!J$11:J$637,"&lt;" &amp;$B45)</f>
        <v>1</v>
      </c>
      <c r="I44">
        <f>COUNTIFS('WP 2 2023 Usage CF wp'!K$11:K$637,"&gt;" &amp;$B44,'WP 2 2023 Usage CF wp'!K$11:K$637,"&lt;" &amp;$B45)</f>
        <v>2</v>
      </c>
      <c r="J44">
        <f>COUNTIFS('WP 2 2023 Usage CF wp'!L$11:L$637,"&gt;" &amp;$B44,'WP 2 2023 Usage CF wp'!L$11:L$637,"&lt;" &amp;$B45)</f>
        <v>0</v>
      </c>
      <c r="K44">
        <f>COUNTIFS('WP 2 2023 Usage CF wp'!M$11:M$637,"&gt;" &amp;$B44,'WP 2 2023 Usage CF wp'!M$11:M$637,"&lt;" &amp;$B45)</f>
        <v>0</v>
      </c>
      <c r="L44">
        <f>COUNTIFS('WP 2 2023 Usage CF wp'!N$11:N$637,"&gt;" &amp;$B44,'WP 2 2023 Usage CF wp'!N$11:N$637,"&lt;" &amp;$B45)</f>
        <v>0</v>
      </c>
      <c r="M44">
        <f>COUNTIFS('WP 2 2023 Usage CF wp'!O$11:O$637,"&gt;" &amp;$B44,'WP 2 2023 Usage CF wp'!O$11:O$637,"&lt;" &amp;$B45)</f>
        <v>0</v>
      </c>
      <c r="N44">
        <f>COUNTIFS('WP 2 2023 Usage CF wp'!P$11:P$637,"&gt;" &amp;$B44,'WP 2 2023 Usage CF wp'!P$11:P$637,"&lt;" &amp;$B45)</f>
        <v>0</v>
      </c>
      <c r="Q44">
        <f t="shared" si="3"/>
        <v>3300</v>
      </c>
      <c r="R44">
        <f>COUNTIFS('WP 2 2023 Usage CF wp'!E$8:E$10,"&gt;" &amp;$Q44,'WP 2 2023 Usage CF wp'!E$8:E$10,"&lt;" &amp;$Q45)</f>
        <v>0</v>
      </c>
      <c r="S44">
        <f>COUNTIFS('WP 2 2023 Usage CF wp'!F$8:F$10,"&gt;" &amp;$Q44,'WP 2 2023 Usage CF wp'!F$8:F$10,"&lt;" &amp;$Q45)</f>
        <v>0</v>
      </c>
      <c r="T44">
        <f>COUNTIFS('WP 2 2023 Usage CF wp'!G$8:G$10,"&gt;" &amp;$Q44,'WP 2 2023 Usage CF wp'!G$8:G$10,"&lt;" &amp;$Q45)</f>
        <v>0</v>
      </c>
      <c r="U44">
        <f>COUNTIFS('WP 2 2023 Usage CF wp'!H$8:H$10,"&gt;" &amp;$Q44,'WP 2 2023 Usage CF wp'!H$8:H$10,"&lt;" &amp;$Q45)</f>
        <v>0</v>
      </c>
      <c r="V44">
        <f>COUNTIFS('WP 2 2023 Usage CF wp'!I$8:I$10,"&gt;" &amp;$Q44,'WP 2 2023 Usage CF wp'!I$8:I$10,"&lt;" &amp;$Q45)</f>
        <v>0</v>
      </c>
      <c r="W44">
        <f>COUNTIFS('WP 2 2023 Usage CF wp'!J$8:J$10,"&gt;" &amp;$Q44,'WP 2 2023 Usage CF wp'!J$8:J$10,"&lt;" &amp;$Q45)</f>
        <v>0</v>
      </c>
      <c r="X44">
        <f>COUNTIFS('WP 2 2023 Usage CF wp'!K$8:K$10,"&gt;" &amp;$Q44,'WP 2 2023 Usage CF wp'!K$8:K$10,"&lt;" &amp;$Q45)</f>
        <v>0</v>
      </c>
      <c r="Y44">
        <f>COUNTIFS('WP 2 2023 Usage CF wp'!L$8:L$10,"&gt;" &amp;$Q44,'WP 2 2023 Usage CF wp'!L$8:L$10,"&lt;" &amp;$Q45)</f>
        <v>0</v>
      </c>
      <c r="Z44">
        <f>COUNTIFS('WP 2 2023 Usage CF wp'!M$8:M$10,"&gt;" &amp;$Q44,'WP 2 2023 Usage CF wp'!M$8:M$10,"&lt;" &amp;$Q45)</f>
        <v>0</v>
      </c>
      <c r="AA44">
        <f>COUNTIFS('WP 2 2023 Usage CF wp'!N$8:N$10,"&gt;" &amp;$Q44,'WP 2 2023 Usage CF wp'!N$8:N$10,"&lt;" &amp;$Q45)</f>
        <v>0</v>
      </c>
      <c r="AB44">
        <f>COUNTIFS('WP 2 2023 Usage CF wp'!O$8:O$10,"&gt;" &amp;$Q44,'WP 2 2023 Usage CF wp'!O$8:O$10,"&lt;" &amp;$Q45)</f>
        <v>0</v>
      </c>
      <c r="AC44">
        <f>COUNTIFS('WP 2 2023 Usage CF wp'!P$8:P$10,"&gt;" &amp;$Q44,'WP 2 2023 Usage CF wp'!P$8:P$10,"&lt;" &amp;$Q45)</f>
        <v>0</v>
      </c>
    </row>
    <row r="45" spans="2:29" x14ac:dyDescent="0.25">
      <c r="B45">
        <f t="shared" si="4"/>
        <v>3400</v>
      </c>
      <c r="C45">
        <f>COUNTIFS('WP 2 2023 Usage CF wp'!E$11:E$637,"&gt;" &amp;$B45,'WP 2 2023 Usage CF wp'!E$11:E$637,"&lt;" &amp;$B46)</f>
        <v>1</v>
      </c>
      <c r="D45">
        <f>COUNTIFS('WP 2 2023 Usage CF wp'!F$11:F$637,"&gt;" &amp;$B45,'WP 2 2023 Usage CF wp'!F$11:F$637,"&lt;" &amp;$B46)</f>
        <v>0</v>
      </c>
      <c r="E45">
        <f>COUNTIFS('WP 2 2023 Usage CF wp'!G$11:G$637,"&gt;" &amp;$B45,'WP 2 2023 Usage CF wp'!G$11:G$637,"&lt;" &amp;$B46)</f>
        <v>0</v>
      </c>
      <c r="F45">
        <f>COUNTIFS('WP 2 2023 Usage CF wp'!H$11:H$637,"&gt;" &amp;$B45,'WP 2 2023 Usage CF wp'!H$11:H$637,"&lt;" &amp;$B46)</f>
        <v>0</v>
      </c>
      <c r="G45">
        <f>COUNTIFS('WP 2 2023 Usage CF wp'!I$11:I$637,"&gt;" &amp;$B45,'WP 2 2023 Usage CF wp'!I$11:I$637,"&lt;" &amp;$B46)</f>
        <v>1</v>
      </c>
      <c r="H45">
        <f>COUNTIFS('WP 2 2023 Usage CF wp'!J$11:J$637,"&gt;" &amp;$B45,'WP 2 2023 Usage CF wp'!J$11:J$637,"&lt;" &amp;$B46)</f>
        <v>1</v>
      </c>
      <c r="I45">
        <f>COUNTIFS('WP 2 2023 Usage CF wp'!K$11:K$637,"&gt;" &amp;$B45,'WP 2 2023 Usage CF wp'!K$11:K$637,"&lt;" &amp;$B46)</f>
        <v>0</v>
      </c>
      <c r="J45">
        <f>COUNTIFS('WP 2 2023 Usage CF wp'!L$11:L$637,"&gt;" &amp;$B45,'WP 2 2023 Usage CF wp'!L$11:L$637,"&lt;" &amp;$B46)</f>
        <v>1</v>
      </c>
      <c r="K45">
        <f>COUNTIFS('WP 2 2023 Usage CF wp'!M$11:M$637,"&gt;" &amp;$B45,'WP 2 2023 Usage CF wp'!M$11:M$637,"&lt;" &amp;$B46)</f>
        <v>0</v>
      </c>
      <c r="L45">
        <f>COUNTIFS('WP 2 2023 Usage CF wp'!N$11:N$637,"&gt;" &amp;$B45,'WP 2 2023 Usage CF wp'!N$11:N$637,"&lt;" &amp;$B46)</f>
        <v>0</v>
      </c>
      <c r="M45">
        <f>COUNTIFS('WP 2 2023 Usage CF wp'!O$11:O$637,"&gt;" &amp;$B45,'WP 2 2023 Usage CF wp'!O$11:O$637,"&lt;" &amp;$B46)</f>
        <v>0</v>
      </c>
      <c r="N45">
        <f>COUNTIFS('WP 2 2023 Usage CF wp'!P$11:P$637,"&gt;" &amp;$B45,'WP 2 2023 Usage CF wp'!P$11:P$637,"&lt;" &amp;$B46)</f>
        <v>0</v>
      </c>
      <c r="Q45">
        <f t="shared" si="3"/>
        <v>3400</v>
      </c>
      <c r="R45">
        <f>COUNTIFS('WP 2 2023 Usage CF wp'!E$8:E$10,"&gt;" &amp;$Q45,'WP 2 2023 Usage CF wp'!E$8:E$10,"&lt;" &amp;$Q46)</f>
        <v>0</v>
      </c>
      <c r="S45">
        <f>COUNTIFS('WP 2 2023 Usage CF wp'!F$8:F$10,"&gt;" &amp;$Q45,'WP 2 2023 Usage CF wp'!F$8:F$10,"&lt;" &amp;$Q46)</f>
        <v>0</v>
      </c>
      <c r="T45">
        <f>COUNTIFS('WP 2 2023 Usage CF wp'!G$8:G$10,"&gt;" &amp;$Q45,'WP 2 2023 Usage CF wp'!G$8:G$10,"&lt;" &amp;$Q46)</f>
        <v>0</v>
      </c>
      <c r="U45">
        <f>COUNTIFS('WP 2 2023 Usage CF wp'!H$8:H$10,"&gt;" &amp;$Q45,'WP 2 2023 Usage CF wp'!H$8:H$10,"&lt;" &amp;$Q46)</f>
        <v>0</v>
      </c>
      <c r="V45">
        <f>COUNTIFS('WP 2 2023 Usage CF wp'!I$8:I$10,"&gt;" &amp;$Q45,'WP 2 2023 Usage CF wp'!I$8:I$10,"&lt;" &amp;$Q46)</f>
        <v>0</v>
      </c>
      <c r="W45">
        <f>COUNTIFS('WP 2 2023 Usage CF wp'!J$8:J$10,"&gt;" &amp;$Q45,'WP 2 2023 Usage CF wp'!J$8:J$10,"&lt;" &amp;$Q46)</f>
        <v>0</v>
      </c>
      <c r="X45">
        <f>COUNTIFS('WP 2 2023 Usage CF wp'!K$8:K$10,"&gt;" &amp;$Q45,'WP 2 2023 Usage CF wp'!K$8:K$10,"&lt;" &amp;$Q46)</f>
        <v>0</v>
      </c>
      <c r="Y45">
        <f>COUNTIFS('WP 2 2023 Usage CF wp'!L$8:L$10,"&gt;" &amp;$Q45,'WP 2 2023 Usage CF wp'!L$8:L$10,"&lt;" &amp;$Q46)</f>
        <v>0</v>
      </c>
      <c r="Z45">
        <f>COUNTIFS('WP 2 2023 Usage CF wp'!M$8:M$10,"&gt;" &amp;$Q45,'WP 2 2023 Usage CF wp'!M$8:M$10,"&lt;" &amp;$Q46)</f>
        <v>0</v>
      </c>
      <c r="AA45">
        <f>COUNTIFS('WP 2 2023 Usage CF wp'!N$8:N$10,"&gt;" &amp;$Q45,'WP 2 2023 Usage CF wp'!N$8:N$10,"&lt;" &amp;$Q46)</f>
        <v>0</v>
      </c>
      <c r="AB45">
        <f>COUNTIFS('WP 2 2023 Usage CF wp'!O$8:O$10,"&gt;" &amp;$Q45,'WP 2 2023 Usage CF wp'!O$8:O$10,"&lt;" &amp;$Q46)</f>
        <v>0</v>
      </c>
      <c r="AC45">
        <f>COUNTIFS('WP 2 2023 Usage CF wp'!P$8:P$10,"&gt;" &amp;$Q45,'WP 2 2023 Usage CF wp'!P$8:P$10,"&lt;" &amp;$Q46)</f>
        <v>0</v>
      </c>
    </row>
    <row r="46" spans="2:29" x14ac:dyDescent="0.25">
      <c r="B46">
        <f t="shared" si="4"/>
        <v>3500</v>
      </c>
      <c r="C46">
        <f>COUNTIFS('WP 2 2023 Usage CF wp'!E$11:E$637,"&gt;" &amp;$B46,'WP 2 2023 Usage CF wp'!E$11:E$637,"&lt;" &amp;$B47)</f>
        <v>0</v>
      </c>
      <c r="D46">
        <f>COUNTIFS('WP 2 2023 Usage CF wp'!F$11:F$637,"&gt;" &amp;$B46,'WP 2 2023 Usage CF wp'!F$11:F$637,"&lt;" &amp;$B47)</f>
        <v>0</v>
      </c>
      <c r="E46">
        <f>COUNTIFS('WP 2 2023 Usage CF wp'!G$11:G$637,"&gt;" &amp;$B46,'WP 2 2023 Usage CF wp'!G$11:G$637,"&lt;" &amp;$B47)</f>
        <v>1</v>
      </c>
      <c r="F46">
        <f>COUNTIFS('WP 2 2023 Usage CF wp'!H$11:H$637,"&gt;" &amp;$B46,'WP 2 2023 Usage CF wp'!H$11:H$637,"&lt;" &amp;$B47)</f>
        <v>0</v>
      </c>
      <c r="G46">
        <f>COUNTIFS('WP 2 2023 Usage CF wp'!I$11:I$637,"&gt;" &amp;$B46,'WP 2 2023 Usage CF wp'!I$11:I$637,"&lt;" &amp;$B47)</f>
        <v>1</v>
      </c>
      <c r="H46">
        <f>COUNTIFS('WP 2 2023 Usage CF wp'!J$11:J$637,"&gt;" &amp;$B46,'WP 2 2023 Usage CF wp'!J$11:J$637,"&lt;" &amp;$B47)</f>
        <v>0</v>
      </c>
      <c r="I46">
        <f>COUNTIFS('WP 2 2023 Usage CF wp'!K$11:K$637,"&gt;" &amp;$B46,'WP 2 2023 Usage CF wp'!K$11:K$637,"&lt;" &amp;$B47)</f>
        <v>1</v>
      </c>
      <c r="J46">
        <f>COUNTIFS('WP 2 2023 Usage CF wp'!L$11:L$637,"&gt;" &amp;$B46,'WP 2 2023 Usage CF wp'!L$11:L$637,"&lt;" &amp;$B47)</f>
        <v>1</v>
      </c>
      <c r="K46">
        <f>COUNTIFS('WP 2 2023 Usage CF wp'!M$11:M$637,"&gt;" &amp;$B46,'WP 2 2023 Usage CF wp'!M$11:M$637,"&lt;" &amp;$B47)</f>
        <v>0</v>
      </c>
      <c r="L46">
        <f>COUNTIFS('WP 2 2023 Usage CF wp'!N$11:N$637,"&gt;" &amp;$B46,'WP 2 2023 Usage CF wp'!N$11:N$637,"&lt;" &amp;$B47)</f>
        <v>1</v>
      </c>
      <c r="M46">
        <f>COUNTIFS('WP 2 2023 Usage CF wp'!O$11:O$637,"&gt;" &amp;$B46,'WP 2 2023 Usage CF wp'!O$11:O$637,"&lt;" &amp;$B47)</f>
        <v>0</v>
      </c>
      <c r="N46">
        <f>COUNTIFS('WP 2 2023 Usage CF wp'!P$11:P$637,"&gt;" &amp;$B46,'WP 2 2023 Usage CF wp'!P$11:P$637,"&lt;" &amp;$B47)</f>
        <v>0</v>
      </c>
      <c r="Q46">
        <f t="shared" si="3"/>
        <v>3500</v>
      </c>
      <c r="R46">
        <f>COUNTIFS('WP 2 2023 Usage CF wp'!E$8:E$10,"&gt;" &amp;$Q46,'WP 2 2023 Usage CF wp'!E$8:E$10,"&lt;" &amp;$Q47)</f>
        <v>0</v>
      </c>
      <c r="S46">
        <f>COUNTIFS('WP 2 2023 Usage CF wp'!F$8:F$10,"&gt;" &amp;$Q46,'WP 2 2023 Usage CF wp'!F$8:F$10,"&lt;" &amp;$Q47)</f>
        <v>0</v>
      </c>
      <c r="T46">
        <f>COUNTIFS('WP 2 2023 Usage CF wp'!G$8:G$10,"&gt;" &amp;$Q46,'WP 2 2023 Usage CF wp'!G$8:G$10,"&lt;" &amp;$Q47)</f>
        <v>0</v>
      </c>
      <c r="U46">
        <f>COUNTIFS('WP 2 2023 Usage CF wp'!H$8:H$10,"&gt;" &amp;$Q46,'WP 2 2023 Usage CF wp'!H$8:H$10,"&lt;" &amp;$Q47)</f>
        <v>0</v>
      </c>
      <c r="V46">
        <f>COUNTIFS('WP 2 2023 Usage CF wp'!I$8:I$10,"&gt;" &amp;$Q46,'WP 2 2023 Usage CF wp'!I$8:I$10,"&lt;" &amp;$Q47)</f>
        <v>0</v>
      </c>
      <c r="W46">
        <f>COUNTIFS('WP 2 2023 Usage CF wp'!J$8:J$10,"&gt;" &amp;$Q46,'WP 2 2023 Usage CF wp'!J$8:J$10,"&lt;" &amp;$Q47)</f>
        <v>0</v>
      </c>
      <c r="X46">
        <f>COUNTIFS('WP 2 2023 Usage CF wp'!K$8:K$10,"&gt;" &amp;$Q46,'WP 2 2023 Usage CF wp'!K$8:K$10,"&lt;" &amp;$Q47)</f>
        <v>0</v>
      </c>
      <c r="Y46">
        <f>COUNTIFS('WP 2 2023 Usage CF wp'!L$8:L$10,"&gt;" &amp;$Q46,'WP 2 2023 Usage CF wp'!L$8:L$10,"&lt;" &amp;$Q47)</f>
        <v>0</v>
      </c>
      <c r="Z46">
        <f>COUNTIFS('WP 2 2023 Usage CF wp'!M$8:M$10,"&gt;" &amp;$Q46,'WP 2 2023 Usage CF wp'!M$8:M$10,"&lt;" &amp;$Q47)</f>
        <v>0</v>
      </c>
      <c r="AA46">
        <f>COUNTIFS('WP 2 2023 Usage CF wp'!N$8:N$10,"&gt;" &amp;$Q46,'WP 2 2023 Usage CF wp'!N$8:N$10,"&lt;" &amp;$Q47)</f>
        <v>0</v>
      </c>
      <c r="AB46">
        <f>COUNTIFS('WP 2 2023 Usage CF wp'!O$8:O$10,"&gt;" &amp;$Q46,'WP 2 2023 Usage CF wp'!O$8:O$10,"&lt;" &amp;$Q47)</f>
        <v>0</v>
      </c>
      <c r="AC46">
        <f>COUNTIFS('WP 2 2023 Usage CF wp'!P$8:P$10,"&gt;" &amp;$Q46,'WP 2 2023 Usage CF wp'!P$8:P$10,"&lt;" &amp;$Q47)</f>
        <v>0</v>
      </c>
    </row>
    <row r="47" spans="2:29" x14ac:dyDescent="0.25">
      <c r="B47">
        <f t="shared" si="4"/>
        <v>3600</v>
      </c>
      <c r="C47">
        <f>COUNTIFS('WP 2 2023 Usage CF wp'!E$11:E$637,"&gt;" &amp;$B47,'WP 2 2023 Usage CF wp'!E$11:E$637,"&lt;" &amp;$B48)</f>
        <v>1</v>
      </c>
      <c r="D47">
        <f>COUNTIFS('WP 2 2023 Usage CF wp'!F$11:F$637,"&gt;" &amp;$B47,'WP 2 2023 Usage CF wp'!F$11:F$637,"&lt;" &amp;$B48)</f>
        <v>0</v>
      </c>
      <c r="E47">
        <f>COUNTIFS('WP 2 2023 Usage CF wp'!G$11:G$637,"&gt;" &amp;$B47,'WP 2 2023 Usage CF wp'!G$11:G$637,"&lt;" &amp;$B48)</f>
        <v>0</v>
      </c>
      <c r="F47">
        <f>COUNTIFS('WP 2 2023 Usage CF wp'!H$11:H$637,"&gt;" &amp;$B47,'WP 2 2023 Usage CF wp'!H$11:H$637,"&lt;" &amp;$B48)</f>
        <v>1</v>
      </c>
      <c r="G47">
        <f>COUNTIFS('WP 2 2023 Usage CF wp'!I$11:I$637,"&gt;" &amp;$B47,'WP 2 2023 Usage CF wp'!I$11:I$637,"&lt;" &amp;$B48)</f>
        <v>1</v>
      </c>
      <c r="H47">
        <f>COUNTIFS('WP 2 2023 Usage CF wp'!J$11:J$637,"&gt;" &amp;$B47,'WP 2 2023 Usage CF wp'!J$11:J$637,"&lt;" &amp;$B48)</f>
        <v>1</v>
      </c>
      <c r="I47">
        <f>COUNTIFS('WP 2 2023 Usage CF wp'!K$11:K$637,"&gt;" &amp;$B47,'WP 2 2023 Usage CF wp'!K$11:K$637,"&lt;" &amp;$B48)</f>
        <v>0</v>
      </c>
      <c r="J47">
        <f>COUNTIFS('WP 2 2023 Usage CF wp'!L$11:L$637,"&gt;" &amp;$B47,'WP 2 2023 Usage CF wp'!L$11:L$637,"&lt;" &amp;$B48)</f>
        <v>1</v>
      </c>
      <c r="K47">
        <f>COUNTIFS('WP 2 2023 Usage CF wp'!M$11:M$637,"&gt;" &amp;$B47,'WP 2 2023 Usage CF wp'!M$11:M$637,"&lt;" &amp;$B48)</f>
        <v>1</v>
      </c>
      <c r="L47">
        <f>COUNTIFS('WP 2 2023 Usage CF wp'!N$11:N$637,"&gt;" &amp;$B47,'WP 2 2023 Usage CF wp'!N$11:N$637,"&lt;" &amp;$B48)</f>
        <v>0</v>
      </c>
      <c r="M47">
        <f>COUNTIFS('WP 2 2023 Usage CF wp'!O$11:O$637,"&gt;" &amp;$B47,'WP 2 2023 Usage CF wp'!O$11:O$637,"&lt;" &amp;$B48)</f>
        <v>0</v>
      </c>
      <c r="N47">
        <f>COUNTIFS('WP 2 2023 Usage CF wp'!P$11:P$637,"&gt;" &amp;$B47,'WP 2 2023 Usage CF wp'!P$11:P$637,"&lt;" &amp;$B48)</f>
        <v>0</v>
      </c>
      <c r="Q47">
        <f t="shared" si="3"/>
        <v>3600</v>
      </c>
      <c r="R47">
        <f>COUNTIFS('WP 2 2023 Usage CF wp'!E$8:E$10,"&gt;" &amp;$Q47,'WP 2 2023 Usage CF wp'!E$8:E$10,"&lt;" &amp;$Q48)</f>
        <v>0</v>
      </c>
      <c r="S47">
        <f>COUNTIFS('WP 2 2023 Usage CF wp'!F$8:F$10,"&gt;" &amp;$Q47,'WP 2 2023 Usage CF wp'!F$8:F$10,"&lt;" &amp;$Q48)</f>
        <v>0</v>
      </c>
      <c r="T47">
        <f>COUNTIFS('WP 2 2023 Usage CF wp'!G$8:G$10,"&gt;" &amp;$Q47,'WP 2 2023 Usage CF wp'!G$8:G$10,"&lt;" &amp;$Q48)</f>
        <v>0</v>
      </c>
      <c r="U47">
        <f>COUNTIFS('WP 2 2023 Usage CF wp'!H$8:H$10,"&gt;" &amp;$Q47,'WP 2 2023 Usage CF wp'!H$8:H$10,"&lt;" &amp;$Q48)</f>
        <v>0</v>
      </c>
      <c r="V47">
        <f>COUNTIFS('WP 2 2023 Usage CF wp'!I$8:I$10,"&gt;" &amp;$Q47,'WP 2 2023 Usage CF wp'!I$8:I$10,"&lt;" &amp;$Q48)</f>
        <v>0</v>
      </c>
      <c r="W47">
        <f>COUNTIFS('WP 2 2023 Usage CF wp'!J$8:J$10,"&gt;" &amp;$Q47,'WP 2 2023 Usage CF wp'!J$8:J$10,"&lt;" &amp;$Q48)</f>
        <v>0</v>
      </c>
      <c r="X47">
        <f>COUNTIFS('WP 2 2023 Usage CF wp'!K$8:K$10,"&gt;" &amp;$Q47,'WP 2 2023 Usage CF wp'!K$8:K$10,"&lt;" &amp;$Q48)</f>
        <v>0</v>
      </c>
      <c r="Y47">
        <f>COUNTIFS('WP 2 2023 Usage CF wp'!L$8:L$10,"&gt;" &amp;$Q47,'WP 2 2023 Usage CF wp'!L$8:L$10,"&lt;" &amp;$Q48)</f>
        <v>0</v>
      </c>
      <c r="Z47">
        <f>COUNTIFS('WP 2 2023 Usage CF wp'!M$8:M$10,"&gt;" &amp;$Q47,'WP 2 2023 Usage CF wp'!M$8:M$10,"&lt;" &amp;$Q48)</f>
        <v>0</v>
      </c>
      <c r="AA47">
        <f>COUNTIFS('WP 2 2023 Usage CF wp'!N$8:N$10,"&gt;" &amp;$Q47,'WP 2 2023 Usage CF wp'!N$8:N$10,"&lt;" &amp;$Q48)</f>
        <v>0</v>
      </c>
      <c r="AB47">
        <f>COUNTIFS('WP 2 2023 Usage CF wp'!O$8:O$10,"&gt;" &amp;$Q47,'WP 2 2023 Usage CF wp'!O$8:O$10,"&lt;" &amp;$Q48)</f>
        <v>0</v>
      </c>
      <c r="AC47">
        <f>COUNTIFS('WP 2 2023 Usage CF wp'!P$8:P$10,"&gt;" &amp;$Q47,'WP 2 2023 Usage CF wp'!P$8:P$10,"&lt;" &amp;$Q48)</f>
        <v>0</v>
      </c>
    </row>
    <row r="48" spans="2:29" x14ac:dyDescent="0.25">
      <c r="B48">
        <f t="shared" si="4"/>
        <v>3700</v>
      </c>
      <c r="C48">
        <f>COUNTIFS('WP 2 2023 Usage CF wp'!E$11:E$637,"&gt;" &amp;$B48,'WP 2 2023 Usage CF wp'!E$11:E$637,"&lt;" &amp;$B49)</f>
        <v>0</v>
      </c>
      <c r="D48">
        <f>COUNTIFS('WP 2 2023 Usage CF wp'!F$11:F$637,"&gt;" &amp;$B48,'WP 2 2023 Usage CF wp'!F$11:F$637,"&lt;" &amp;$B49)</f>
        <v>0</v>
      </c>
      <c r="E48">
        <f>COUNTIFS('WP 2 2023 Usage CF wp'!G$11:G$637,"&gt;" &amp;$B48,'WP 2 2023 Usage CF wp'!G$11:G$637,"&lt;" &amp;$B49)</f>
        <v>0</v>
      </c>
      <c r="F48">
        <f>COUNTIFS('WP 2 2023 Usage CF wp'!H$11:H$637,"&gt;" &amp;$B48,'WP 2 2023 Usage CF wp'!H$11:H$637,"&lt;" &amp;$B49)</f>
        <v>0</v>
      </c>
      <c r="G48">
        <f>COUNTIFS('WP 2 2023 Usage CF wp'!I$11:I$637,"&gt;" &amp;$B48,'WP 2 2023 Usage CF wp'!I$11:I$637,"&lt;" &amp;$B49)</f>
        <v>1</v>
      </c>
      <c r="H48">
        <f>COUNTIFS('WP 2 2023 Usage CF wp'!J$11:J$637,"&gt;" &amp;$B48,'WP 2 2023 Usage CF wp'!J$11:J$637,"&lt;" &amp;$B49)</f>
        <v>1</v>
      </c>
      <c r="I48">
        <f>COUNTIFS('WP 2 2023 Usage CF wp'!K$11:K$637,"&gt;" &amp;$B48,'WP 2 2023 Usage CF wp'!K$11:K$637,"&lt;" &amp;$B49)</f>
        <v>1</v>
      </c>
      <c r="J48">
        <f>COUNTIFS('WP 2 2023 Usage CF wp'!L$11:L$637,"&gt;" &amp;$B48,'WP 2 2023 Usage CF wp'!L$11:L$637,"&lt;" &amp;$B49)</f>
        <v>0</v>
      </c>
      <c r="K48">
        <f>COUNTIFS('WP 2 2023 Usage CF wp'!M$11:M$637,"&gt;" &amp;$B48,'WP 2 2023 Usage CF wp'!M$11:M$637,"&lt;" &amp;$B49)</f>
        <v>1</v>
      </c>
      <c r="L48">
        <f>COUNTIFS('WP 2 2023 Usage CF wp'!N$11:N$637,"&gt;" &amp;$B48,'WP 2 2023 Usage CF wp'!N$11:N$637,"&lt;" &amp;$B49)</f>
        <v>1</v>
      </c>
      <c r="M48">
        <f>COUNTIFS('WP 2 2023 Usage CF wp'!O$11:O$637,"&gt;" &amp;$B48,'WP 2 2023 Usage CF wp'!O$11:O$637,"&lt;" &amp;$B49)</f>
        <v>0</v>
      </c>
      <c r="N48">
        <f>COUNTIFS('WP 2 2023 Usage CF wp'!P$11:P$637,"&gt;" &amp;$B48,'WP 2 2023 Usage CF wp'!P$11:P$637,"&lt;" &amp;$B49)</f>
        <v>0</v>
      </c>
      <c r="Q48">
        <f t="shared" si="3"/>
        <v>3700</v>
      </c>
      <c r="R48">
        <f>COUNTIFS('WP 2 2023 Usage CF wp'!E$8:E$10,"&gt;" &amp;$Q48,'WP 2 2023 Usage CF wp'!E$8:E$10,"&lt;" &amp;$Q49)</f>
        <v>0</v>
      </c>
      <c r="S48">
        <f>COUNTIFS('WP 2 2023 Usage CF wp'!F$8:F$10,"&gt;" &amp;$Q48,'WP 2 2023 Usage CF wp'!F$8:F$10,"&lt;" &amp;$Q49)</f>
        <v>0</v>
      </c>
      <c r="T48">
        <f>COUNTIFS('WP 2 2023 Usage CF wp'!G$8:G$10,"&gt;" &amp;$Q48,'WP 2 2023 Usage CF wp'!G$8:G$10,"&lt;" &amp;$Q49)</f>
        <v>0</v>
      </c>
      <c r="U48">
        <f>COUNTIFS('WP 2 2023 Usage CF wp'!H$8:H$10,"&gt;" &amp;$Q48,'WP 2 2023 Usage CF wp'!H$8:H$10,"&lt;" &amp;$Q49)</f>
        <v>0</v>
      </c>
      <c r="V48">
        <f>COUNTIFS('WP 2 2023 Usage CF wp'!I$8:I$10,"&gt;" &amp;$Q48,'WP 2 2023 Usage CF wp'!I$8:I$10,"&lt;" &amp;$Q49)</f>
        <v>0</v>
      </c>
      <c r="W48">
        <f>COUNTIFS('WP 2 2023 Usage CF wp'!J$8:J$10,"&gt;" &amp;$Q48,'WP 2 2023 Usage CF wp'!J$8:J$10,"&lt;" &amp;$Q49)</f>
        <v>0</v>
      </c>
      <c r="X48">
        <f>COUNTIFS('WP 2 2023 Usage CF wp'!K$8:K$10,"&gt;" &amp;$Q48,'WP 2 2023 Usage CF wp'!K$8:K$10,"&lt;" &amp;$Q49)</f>
        <v>0</v>
      </c>
      <c r="Y48">
        <f>COUNTIFS('WP 2 2023 Usage CF wp'!L$8:L$10,"&gt;" &amp;$Q48,'WP 2 2023 Usage CF wp'!L$8:L$10,"&lt;" &amp;$Q49)</f>
        <v>0</v>
      </c>
      <c r="Z48">
        <f>COUNTIFS('WP 2 2023 Usage CF wp'!M$8:M$10,"&gt;" &amp;$Q48,'WP 2 2023 Usage CF wp'!M$8:M$10,"&lt;" &amp;$Q49)</f>
        <v>0</v>
      </c>
      <c r="AA48">
        <f>COUNTIFS('WP 2 2023 Usage CF wp'!N$8:N$10,"&gt;" &amp;$Q48,'WP 2 2023 Usage CF wp'!N$8:N$10,"&lt;" &amp;$Q49)</f>
        <v>0</v>
      </c>
      <c r="AB48">
        <f>COUNTIFS('WP 2 2023 Usage CF wp'!O$8:O$10,"&gt;" &amp;$Q48,'WP 2 2023 Usage CF wp'!O$8:O$10,"&lt;" &amp;$Q49)</f>
        <v>0</v>
      </c>
      <c r="AC48">
        <f>COUNTIFS('WP 2 2023 Usage CF wp'!P$8:P$10,"&gt;" &amp;$Q48,'WP 2 2023 Usage CF wp'!P$8:P$10,"&lt;" &amp;$Q49)</f>
        <v>0</v>
      </c>
    </row>
    <row r="49" spans="2:29" x14ac:dyDescent="0.25">
      <c r="B49">
        <f t="shared" si="4"/>
        <v>3800</v>
      </c>
      <c r="C49">
        <f>COUNTIFS('WP 2 2023 Usage CF wp'!E$11:E$637,"&gt;" &amp;$B49,'WP 2 2023 Usage CF wp'!E$11:E$637,"&lt;" &amp;$B50)</f>
        <v>0</v>
      </c>
      <c r="D49">
        <f>COUNTIFS('WP 2 2023 Usage CF wp'!F$11:F$637,"&gt;" &amp;$B49,'WP 2 2023 Usage CF wp'!F$11:F$637,"&lt;" &amp;$B50)</f>
        <v>0</v>
      </c>
      <c r="E49">
        <f>COUNTIFS('WP 2 2023 Usage CF wp'!G$11:G$637,"&gt;" &amp;$B49,'WP 2 2023 Usage CF wp'!G$11:G$637,"&lt;" &amp;$B50)</f>
        <v>0</v>
      </c>
      <c r="F49">
        <f>COUNTIFS('WP 2 2023 Usage CF wp'!H$11:H$637,"&gt;" &amp;$B49,'WP 2 2023 Usage CF wp'!H$11:H$637,"&lt;" &amp;$B50)</f>
        <v>1</v>
      </c>
      <c r="G49">
        <f>COUNTIFS('WP 2 2023 Usage CF wp'!I$11:I$637,"&gt;" &amp;$B49,'WP 2 2023 Usage CF wp'!I$11:I$637,"&lt;" &amp;$B50)</f>
        <v>0</v>
      </c>
      <c r="H49">
        <f>COUNTIFS('WP 2 2023 Usage CF wp'!J$11:J$637,"&gt;" &amp;$B49,'WP 2 2023 Usage CF wp'!J$11:J$637,"&lt;" &amp;$B50)</f>
        <v>0</v>
      </c>
      <c r="I49">
        <f>COUNTIFS('WP 2 2023 Usage CF wp'!K$11:K$637,"&gt;" &amp;$B49,'WP 2 2023 Usage CF wp'!K$11:K$637,"&lt;" &amp;$B50)</f>
        <v>0</v>
      </c>
      <c r="J49">
        <f>COUNTIFS('WP 2 2023 Usage CF wp'!L$11:L$637,"&gt;" &amp;$B49,'WP 2 2023 Usage CF wp'!L$11:L$637,"&lt;" &amp;$B50)</f>
        <v>1</v>
      </c>
      <c r="K49">
        <f>COUNTIFS('WP 2 2023 Usage CF wp'!M$11:M$637,"&gt;" &amp;$B49,'WP 2 2023 Usage CF wp'!M$11:M$637,"&lt;" &amp;$B50)</f>
        <v>0</v>
      </c>
      <c r="L49">
        <f>COUNTIFS('WP 2 2023 Usage CF wp'!N$11:N$637,"&gt;" &amp;$B49,'WP 2 2023 Usage CF wp'!N$11:N$637,"&lt;" &amp;$B50)</f>
        <v>0</v>
      </c>
      <c r="M49">
        <f>COUNTIFS('WP 2 2023 Usage CF wp'!O$11:O$637,"&gt;" &amp;$B49,'WP 2 2023 Usage CF wp'!O$11:O$637,"&lt;" &amp;$B50)</f>
        <v>1</v>
      </c>
      <c r="N49">
        <f>COUNTIFS('WP 2 2023 Usage CF wp'!P$11:P$637,"&gt;" &amp;$B49,'WP 2 2023 Usage CF wp'!P$11:P$637,"&lt;" &amp;$B50)</f>
        <v>0</v>
      </c>
      <c r="Q49">
        <f t="shared" si="3"/>
        <v>3800</v>
      </c>
      <c r="R49">
        <f>COUNTIFS('WP 2 2023 Usage CF wp'!E$8:E$10,"&gt;" &amp;$Q49,'WP 2 2023 Usage CF wp'!E$8:E$10,"&lt;" &amp;$Q50)</f>
        <v>0</v>
      </c>
      <c r="S49">
        <f>COUNTIFS('WP 2 2023 Usage CF wp'!F$8:F$10,"&gt;" &amp;$Q49,'WP 2 2023 Usage CF wp'!F$8:F$10,"&lt;" &amp;$Q50)</f>
        <v>0</v>
      </c>
      <c r="T49">
        <f>COUNTIFS('WP 2 2023 Usage CF wp'!G$8:G$10,"&gt;" &amp;$Q49,'WP 2 2023 Usage CF wp'!G$8:G$10,"&lt;" &amp;$Q50)</f>
        <v>0</v>
      </c>
      <c r="U49">
        <f>COUNTIFS('WP 2 2023 Usage CF wp'!H$8:H$10,"&gt;" &amp;$Q49,'WP 2 2023 Usage CF wp'!H$8:H$10,"&lt;" &amp;$Q50)</f>
        <v>0</v>
      </c>
      <c r="V49">
        <f>COUNTIFS('WP 2 2023 Usage CF wp'!I$8:I$10,"&gt;" &amp;$Q49,'WP 2 2023 Usage CF wp'!I$8:I$10,"&lt;" &amp;$Q50)</f>
        <v>0</v>
      </c>
      <c r="W49">
        <f>COUNTIFS('WP 2 2023 Usage CF wp'!J$8:J$10,"&gt;" &amp;$Q49,'WP 2 2023 Usage CF wp'!J$8:J$10,"&lt;" &amp;$Q50)</f>
        <v>0</v>
      </c>
      <c r="X49">
        <f>COUNTIFS('WP 2 2023 Usage CF wp'!K$8:K$10,"&gt;" &amp;$Q49,'WP 2 2023 Usage CF wp'!K$8:K$10,"&lt;" &amp;$Q50)</f>
        <v>0</v>
      </c>
      <c r="Y49">
        <f>COUNTIFS('WP 2 2023 Usage CF wp'!L$8:L$10,"&gt;" &amp;$Q49,'WP 2 2023 Usage CF wp'!L$8:L$10,"&lt;" &amp;$Q50)</f>
        <v>0</v>
      </c>
      <c r="Z49">
        <f>COUNTIFS('WP 2 2023 Usage CF wp'!M$8:M$10,"&gt;" &amp;$Q49,'WP 2 2023 Usage CF wp'!M$8:M$10,"&lt;" &amp;$Q50)</f>
        <v>0</v>
      </c>
      <c r="AA49">
        <f>COUNTIFS('WP 2 2023 Usage CF wp'!N$8:N$10,"&gt;" &amp;$Q49,'WP 2 2023 Usage CF wp'!N$8:N$10,"&lt;" &amp;$Q50)</f>
        <v>0</v>
      </c>
      <c r="AB49">
        <f>COUNTIFS('WP 2 2023 Usage CF wp'!O$8:O$10,"&gt;" &amp;$Q49,'WP 2 2023 Usage CF wp'!O$8:O$10,"&lt;" &amp;$Q50)</f>
        <v>0</v>
      </c>
      <c r="AC49">
        <f>COUNTIFS('WP 2 2023 Usage CF wp'!P$8:P$10,"&gt;" &amp;$Q49,'WP 2 2023 Usage CF wp'!P$8:P$10,"&lt;" &amp;$Q50)</f>
        <v>0</v>
      </c>
    </row>
    <row r="50" spans="2:29" x14ac:dyDescent="0.25">
      <c r="B50">
        <f t="shared" si="4"/>
        <v>3900</v>
      </c>
      <c r="C50">
        <f>COUNTIFS('WP 2 2023 Usage CF wp'!E$11:E$637,"&gt;" &amp;$B50,'WP 2 2023 Usage CF wp'!E$11:E$637,"&lt;" &amp;$B51)</f>
        <v>0</v>
      </c>
      <c r="D50">
        <f>COUNTIFS('WP 2 2023 Usage CF wp'!F$11:F$637,"&gt;" &amp;$B50,'WP 2 2023 Usage CF wp'!F$11:F$637,"&lt;" &amp;$B51)</f>
        <v>0</v>
      </c>
      <c r="E50">
        <f>COUNTIFS('WP 2 2023 Usage CF wp'!G$11:G$637,"&gt;" &amp;$B50,'WP 2 2023 Usage CF wp'!G$11:G$637,"&lt;" &amp;$B51)</f>
        <v>0</v>
      </c>
      <c r="F50">
        <f>COUNTIFS('WP 2 2023 Usage CF wp'!H$11:H$637,"&gt;" &amp;$B50,'WP 2 2023 Usage CF wp'!H$11:H$637,"&lt;" &amp;$B51)</f>
        <v>0</v>
      </c>
      <c r="G50">
        <f>COUNTIFS('WP 2 2023 Usage CF wp'!I$11:I$637,"&gt;" &amp;$B50,'WP 2 2023 Usage CF wp'!I$11:I$637,"&lt;" &amp;$B51)</f>
        <v>2</v>
      </c>
      <c r="H50">
        <f>COUNTIFS('WP 2 2023 Usage CF wp'!J$11:J$637,"&gt;" &amp;$B50,'WP 2 2023 Usage CF wp'!J$11:J$637,"&lt;" &amp;$B51)</f>
        <v>0</v>
      </c>
      <c r="I50">
        <f>COUNTIFS('WP 2 2023 Usage CF wp'!K$11:K$637,"&gt;" &amp;$B50,'WP 2 2023 Usage CF wp'!K$11:K$637,"&lt;" &amp;$B51)</f>
        <v>0</v>
      </c>
      <c r="J50">
        <f>COUNTIFS('WP 2 2023 Usage CF wp'!L$11:L$637,"&gt;" &amp;$B50,'WP 2 2023 Usage CF wp'!L$11:L$637,"&lt;" &amp;$B51)</f>
        <v>0</v>
      </c>
      <c r="K50">
        <f>COUNTIFS('WP 2 2023 Usage CF wp'!M$11:M$637,"&gt;" &amp;$B50,'WP 2 2023 Usage CF wp'!M$11:M$637,"&lt;" &amp;$B51)</f>
        <v>0</v>
      </c>
      <c r="L50">
        <f>COUNTIFS('WP 2 2023 Usage CF wp'!N$11:N$637,"&gt;" &amp;$B50,'WP 2 2023 Usage CF wp'!N$11:N$637,"&lt;" &amp;$B51)</f>
        <v>1</v>
      </c>
      <c r="M50">
        <f>COUNTIFS('WP 2 2023 Usage CF wp'!O$11:O$637,"&gt;" &amp;$B50,'WP 2 2023 Usage CF wp'!O$11:O$637,"&lt;" &amp;$B51)</f>
        <v>0</v>
      </c>
      <c r="N50">
        <f>COUNTIFS('WP 2 2023 Usage CF wp'!P$11:P$637,"&gt;" &amp;$B50,'WP 2 2023 Usage CF wp'!P$11:P$637,"&lt;" &amp;$B51)</f>
        <v>0</v>
      </c>
      <c r="Q50">
        <f t="shared" si="3"/>
        <v>3900</v>
      </c>
      <c r="R50">
        <f>COUNTIFS('WP 2 2023 Usage CF wp'!E$8:E$10,"&gt;" &amp;$Q50,'WP 2 2023 Usage CF wp'!E$8:E$10,"&lt;" &amp;$Q51)</f>
        <v>0</v>
      </c>
      <c r="S50">
        <f>COUNTIFS('WP 2 2023 Usage CF wp'!F$8:F$10,"&gt;" &amp;$Q50,'WP 2 2023 Usage CF wp'!F$8:F$10,"&lt;" &amp;$Q51)</f>
        <v>0</v>
      </c>
      <c r="T50">
        <f>COUNTIFS('WP 2 2023 Usage CF wp'!G$8:G$10,"&gt;" &amp;$Q50,'WP 2 2023 Usage CF wp'!G$8:G$10,"&lt;" &amp;$Q51)</f>
        <v>0</v>
      </c>
      <c r="U50">
        <f>COUNTIFS('WP 2 2023 Usage CF wp'!H$8:H$10,"&gt;" &amp;$Q50,'WP 2 2023 Usage CF wp'!H$8:H$10,"&lt;" &amp;$Q51)</f>
        <v>0</v>
      </c>
      <c r="V50">
        <f>COUNTIFS('WP 2 2023 Usage CF wp'!I$8:I$10,"&gt;" &amp;$Q50,'WP 2 2023 Usage CF wp'!I$8:I$10,"&lt;" &amp;$Q51)</f>
        <v>0</v>
      </c>
      <c r="W50">
        <f>COUNTIFS('WP 2 2023 Usage CF wp'!J$8:J$10,"&gt;" &amp;$Q50,'WP 2 2023 Usage CF wp'!J$8:J$10,"&lt;" &amp;$Q51)</f>
        <v>0</v>
      </c>
      <c r="X50">
        <f>COUNTIFS('WP 2 2023 Usage CF wp'!K$8:K$10,"&gt;" &amp;$Q50,'WP 2 2023 Usage CF wp'!K$8:K$10,"&lt;" &amp;$Q51)</f>
        <v>0</v>
      </c>
      <c r="Y50">
        <f>COUNTIFS('WP 2 2023 Usage CF wp'!L$8:L$10,"&gt;" &amp;$Q50,'WP 2 2023 Usage CF wp'!L$8:L$10,"&lt;" &amp;$Q51)</f>
        <v>0</v>
      </c>
      <c r="Z50">
        <f>COUNTIFS('WP 2 2023 Usage CF wp'!M$8:M$10,"&gt;" &amp;$Q50,'WP 2 2023 Usage CF wp'!M$8:M$10,"&lt;" &amp;$Q51)</f>
        <v>0</v>
      </c>
      <c r="AA50">
        <f>COUNTIFS('WP 2 2023 Usage CF wp'!N$8:N$10,"&gt;" &amp;$Q50,'WP 2 2023 Usage CF wp'!N$8:N$10,"&lt;" &amp;$Q51)</f>
        <v>0</v>
      </c>
      <c r="AB50">
        <f>COUNTIFS('WP 2 2023 Usage CF wp'!O$8:O$10,"&gt;" &amp;$Q50,'WP 2 2023 Usage CF wp'!O$8:O$10,"&lt;" &amp;$Q51)</f>
        <v>0</v>
      </c>
      <c r="AC50">
        <f>COUNTIFS('WP 2 2023 Usage CF wp'!P$8:P$10,"&gt;" &amp;$Q50,'WP 2 2023 Usage CF wp'!P$8:P$10,"&lt;" &amp;$Q51)</f>
        <v>0</v>
      </c>
    </row>
    <row r="51" spans="2:29" x14ac:dyDescent="0.25">
      <c r="B51">
        <f t="shared" si="4"/>
        <v>4000</v>
      </c>
      <c r="C51">
        <f>COUNTIFS('WP 2 2023 Usage CF wp'!E$11:E$637,"&gt;" &amp;$B51,'WP 2 2023 Usage CF wp'!E$11:E$637,"&lt;" &amp;$B52)</f>
        <v>0</v>
      </c>
      <c r="D51">
        <f>COUNTIFS('WP 2 2023 Usage CF wp'!F$11:F$637,"&gt;" &amp;$B51,'WP 2 2023 Usage CF wp'!F$11:F$637,"&lt;" &amp;$B52)</f>
        <v>0</v>
      </c>
      <c r="E51">
        <f>COUNTIFS('WP 2 2023 Usage CF wp'!G$11:G$637,"&gt;" &amp;$B51,'WP 2 2023 Usage CF wp'!G$11:G$637,"&lt;" &amp;$B52)</f>
        <v>0</v>
      </c>
      <c r="F51">
        <f>COUNTIFS('WP 2 2023 Usage CF wp'!H$11:H$637,"&gt;" &amp;$B51,'WP 2 2023 Usage CF wp'!H$11:H$637,"&lt;" &amp;$B52)</f>
        <v>0</v>
      </c>
      <c r="G51">
        <f>COUNTIFS('WP 2 2023 Usage CF wp'!I$11:I$637,"&gt;" &amp;$B51,'WP 2 2023 Usage CF wp'!I$11:I$637,"&lt;" &amp;$B52)</f>
        <v>0</v>
      </c>
      <c r="H51">
        <f>COUNTIFS('WP 2 2023 Usage CF wp'!J$11:J$637,"&gt;" &amp;$B51,'WP 2 2023 Usage CF wp'!J$11:J$637,"&lt;" &amp;$B52)</f>
        <v>1</v>
      </c>
      <c r="I51">
        <f>COUNTIFS('WP 2 2023 Usage CF wp'!K$11:K$637,"&gt;" &amp;$B51,'WP 2 2023 Usage CF wp'!K$11:K$637,"&lt;" &amp;$B52)</f>
        <v>0</v>
      </c>
      <c r="J51">
        <f>COUNTIFS('WP 2 2023 Usage CF wp'!L$11:L$637,"&gt;" &amp;$B51,'WP 2 2023 Usage CF wp'!L$11:L$637,"&lt;" &amp;$B52)</f>
        <v>0</v>
      </c>
      <c r="K51">
        <f>COUNTIFS('WP 2 2023 Usage CF wp'!M$11:M$637,"&gt;" &amp;$B51,'WP 2 2023 Usage CF wp'!M$11:M$637,"&lt;" &amp;$B52)</f>
        <v>0</v>
      </c>
      <c r="L51">
        <f>COUNTIFS('WP 2 2023 Usage CF wp'!N$11:N$637,"&gt;" &amp;$B51,'WP 2 2023 Usage CF wp'!N$11:N$637,"&lt;" &amp;$B52)</f>
        <v>0</v>
      </c>
      <c r="M51">
        <f>COUNTIFS('WP 2 2023 Usage CF wp'!O$11:O$637,"&gt;" &amp;$B51,'WP 2 2023 Usage CF wp'!O$11:O$637,"&lt;" &amp;$B52)</f>
        <v>0</v>
      </c>
      <c r="N51">
        <f>COUNTIFS('WP 2 2023 Usage CF wp'!P$11:P$637,"&gt;" &amp;$B51,'WP 2 2023 Usage CF wp'!P$11:P$637,"&lt;" &amp;$B52)</f>
        <v>0</v>
      </c>
      <c r="Q51">
        <f t="shared" si="3"/>
        <v>4000</v>
      </c>
      <c r="R51">
        <f>COUNTIFS('WP 2 2023 Usage CF wp'!E$8:E$10,"&gt;" &amp;$Q51,'WP 2 2023 Usage CF wp'!E$8:E$10,"&lt;" &amp;$Q52)</f>
        <v>0</v>
      </c>
      <c r="S51">
        <f>COUNTIFS('WP 2 2023 Usage CF wp'!F$8:F$10,"&gt;" &amp;$Q51,'WP 2 2023 Usage CF wp'!F$8:F$10,"&lt;" &amp;$Q52)</f>
        <v>0</v>
      </c>
      <c r="T51">
        <f>COUNTIFS('WP 2 2023 Usage CF wp'!G$8:G$10,"&gt;" &amp;$Q51,'WP 2 2023 Usage CF wp'!G$8:G$10,"&lt;" &amp;$Q52)</f>
        <v>0</v>
      </c>
      <c r="U51">
        <f>COUNTIFS('WP 2 2023 Usage CF wp'!H$8:H$10,"&gt;" &amp;$Q51,'WP 2 2023 Usage CF wp'!H$8:H$10,"&lt;" &amp;$Q52)</f>
        <v>0</v>
      </c>
      <c r="V51">
        <f>COUNTIFS('WP 2 2023 Usage CF wp'!I$8:I$10,"&gt;" &amp;$Q51,'WP 2 2023 Usage CF wp'!I$8:I$10,"&lt;" &amp;$Q52)</f>
        <v>0</v>
      </c>
      <c r="W51">
        <f>COUNTIFS('WP 2 2023 Usage CF wp'!J$8:J$10,"&gt;" &amp;$Q51,'WP 2 2023 Usage CF wp'!J$8:J$10,"&lt;" &amp;$Q52)</f>
        <v>0</v>
      </c>
      <c r="X51">
        <f>COUNTIFS('WP 2 2023 Usage CF wp'!K$8:K$10,"&gt;" &amp;$Q51,'WP 2 2023 Usage CF wp'!K$8:K$10,"&lt;" &amp;$Q52)</f>
        <v>0</v>
      </c>
      <c r="Y51">
        <f>COUNTIFS('WP 2 2023 Usage CF wp'!L$8:L$10,"&gt;" &amp;$Q51,'WP 2 2023 Usage CF wp'!L$8:L$10,"&lt;" &amp;$Q52)</f>
        <v>0</v>
      </c>
      <c r="Z51">
        <f>COUNTIFS('WP 2 2023 Usage CF wp'!M$8:M$10,"&gt;" &amp;$Q51,'WP 2 2023 Usage CF wp'!M$8:M$10,"&lt;" &amp;$Q52)</f>
        <v>0</v>
      </c>
      <c r="AA51">
        <f>COUNTIFS('WP 2 2023 Usage CF wp'!N$8:N$10,"&gt;" &amp;$Q51,'WP 2 2023 Usage CF wp'!N$8:N$10,"&lt;" &amp;$Q52)</f>
        <v>0</v>
      </c>
      <c r="AB51">
        <f>COUNTIFS('WP 2 2023 Usage CF wp'!O$8:O$10,"&gt;" &amp;$Q51,'WP 2 2023 Usage CF wp'!O$8:O$10,"&lt;" &amp;$Q52)</f>
        <v>0</v>
      </c>
      <c r="AC51">
        <f>COUNTIFS('WP 2 2023 Usage CF wp'!P$8:P$10,"&gt;" &amp;$Q51,'WP 2 2023 Usage CF wp'!P$8:P$10,"&lt;" &amp;$Q52)</f>
        <v>0</v>
      </c>
    </row>
    <row r="52" spans="2:29" x14ac:dyDescent="0.25">
      <c r="B52">
        <f t="shared" si="4"/>
        <v>4100</v>
      </c>
      <c r="C52">
        <f>COUNTIFS('WP 2 2023 Usage CF wp'!E$11:E$637,"&gt;" &amp;$B52,'WP 2 2023 Usage CF wp'!E$11:E$637,"&lt;" &amp;$B53)</f>
        <v>0</v>
      </c>
      <c r="D52">
        <f>COUNTIFS('WP 2 2023 Usage CF wp'!F$11:F$637,"&gt;" &amp;$B52,'WP 2 2023 Usage CF wp'!F$11:F$637,"&lt;" &amp;$B53)</f>
        <v>0</v>
      </c>
      <c r="E52">
        <f>COUNTIFS('WP 2 2023 Usage CF wp'!G$11:G$637,"&gt;" &amp;$B52,'WP 2 2023 Usage CF wp'!G$11:G$637,"&lt;" &amp;$B53)</f>
        <v>0</v>
      </c>
      <c r="F52">
        <f>COUNTIFS('WP 2 2023 Usage CF wp'!H$11:H$637,"&gt;" &amp;$B52,'WP 2 2023 Usage CF wp'!H$11:H$637,"&lt;" &amp;$B53)</f>
        <v>0</v>
      </c>
      <c r="G52">
        <f>COUNTIFS('WP 2 2023 Usage CF wp'!I$11:I$637,"&gt;" &amp;$B52,'WP 2 2023 Usage CF wp'!I$11:I$637,"&lt;" &amp;$B53)</f>
        <v>1</v>
      </c>
      <c r="H52">
        <f>COUNTIFS('WP 2 2023 Usage CF wp'!J$11:J$637,"&gt;" &amp;$B52,'WP 2 2023 Usage CF wp'!J$11:J$637,"&lt;" &amp;$B53)</f>
        <v>0</v>
      </c>
      <c r="I52">
        <f>COUNTIFS('WP 2 2023 Usage CF wp'!K$11:K$637,"&gt;" &amp;$B52,'WP 2 2023 Usage CF wp'!K$11:K$637,"&lt;" &amp;$B53)</f>
        <v>0</v>
      </c>
      <c r="J52">
        <f>COUNTIFS('WP 2 2023 Usage CF wp'!L$11:L$637,"&gt;" &amp;$B52,'WP 2 2023 Usage CF wp'!L$11:L$637,"&lt;" &amp;$B53)</f>
        <v>0</v>
      </c>
      <c r="K52">
        <f>COUNTIFS('WP 2 2023 Usage CF wp'!M$11:M$637,"&gt;" &amp;$B52,'WP 2 2023 Usage CF wp'!M$11:M$637,"&lt;" &amp;$B53)</f>
        <v>0</v>
      </c>
      <c r="L52">
        <f>COUNTIFS('WP 2 2023 Usage CF wp'!N$11:N$637,"&gt;" &amp;$B52,'WP 2 2023 Usage CF wp'!N$11:N$637,"&lt;" &amp;$B53)</f>
        <v>0</v>
      </c>
      <c r="M52">
        <f>COUNTIFS('WP 2 2023 Usage CF wp'!O$11:O$637,"&gt;" &amp;$B52,'WP 2 2023 Usage CF wp'!O$11:O$637,"&lt;" &amp;$B53)</f>
        <v>0</v>
      </c>
      <c r="N52">
        <f>COUNTIFS('WP 2 2023 Usage CF wp'!P$11:P$637,"&gt;" &amp;$B52,'WP 2 2023 Usage CF wp'!P$11:P$637,"&lt;" &amp;$B53)</f>
        <v>0</v>
      </c>
      <c r="Q52">
        <f t="shared" si="3"/>
        <v>4100</v>
      </c>
      <c r="R52">
        <f>COUNTIFS('WP 2 2023 Usage CF wp'!E$8:E$10,"&gt;" &amp;$Q52,'WP 2 2023 Usage CF wp'!E$8:E$10,"&lt;" &amp;$Q53)</f>
        <v>0</v>
      </c>
      <c r="S52">
        <f>COUNTIFS('WP 2 2023 Usage CF wp'!F$8:F$10,"&gt;" &amp;$Q52,'WP 2 2023 Usage CF wp'!F$8:F$10,"&lt;" &amp;$Q53)</f>
        <v>0</v>
      </c>
      <c r="T52">
        <f>COUNTIFS('WP 2 2023 Usage CF wp'!G$8:G$10,"&gt;" &amp;$Q52,'WP 2 2023 Usage CF wp'!G$8:G$10,"&lt;" &amp;$Q53)</f>
        <v>0</v>
      </c>
      <c r="U52">
        <f>COUNTIFS('WP 2 2023 Usage CF wp'!H$8:H$10,"&gt;" &amp;$Q52,'WP 2 2023 Usage CF wp'!H$8:H$10,"&lt;" &amp;$Q53)</f>
        <v>0</v>
      </c>
      <c r="V52">
        <f>COUNTIFS('WP 2 2023 Usage CF wp'!I$8:I$10,"&gt;" &amp;$Q52,'WP 2 2023 Usage CF wp'!I$8:I$10,"&lt;" &amp;$Q53)</f>
        <v>0</v>
      </c>
      <c r="W52">
        <f>COUNTIFS('WP 2 2023 Usage CF wp'!J$8:J$10,"&gt;" &amp;$Q52,'WP 2 2023 Usage CF wp'!J$8:J$10,"&lt;" &amp;$Q53)</f>
        <v>0</v>
      </c>
      <c r="X52">
        <f>COUNTIFS('WP 2 2023 Usage CF wp'!K$8:K$10,"&gt;" &amp;$Q52,'WP 2 2023 Usage CF wp'!K$8:K$10,"&lt;" &amp;$Q53)</f>
        <v>0</v>
      </c>
      <c r="Y52">
        <f>COUNTIFS('WP 2 2023 Usage CF wp'!L$8:L$10,"&gt;" &amp;$Q52,'WP 2 2023 Usage CF wp'!L$8:L$10,"&lt;" &amp;$Q53)</f>
        <v>0</v>
      </c>
      <c r="Z52">
        <f>COUNTIFS('WP 2 2023 Usage CF wp'!M$8:M$10,"&gt;" &amp;$Q52,'WP 2 2023 Usage CF wp'!M$8:M$10,"&lt;" &amp;$Q53)</f>
        <v>0</v>
      </c>
      <c r="AA52">
        <f>COUNTIFS('WP 2 2023 Usage CF wp'!N$8:N$10,"&gt;" &amp;$Q52,'WP 2 2023 Usage CF wp'!N$8:N$10,"&lt;" &amp;$Q53)</f>
        <v>0</v>
      </c>
      <c r="AB52">
        <f>COUNTIFS('WP 2 2023 Usage CF wp'!O$8:O$10,"&gt;" &amp;$Q52,'WP 2 2023 Usage CF wp'!O$8:O$10,"&lt;" &amp;$Q53)</f>
        <v>0</v>
      </c>
      <c r="AC52">
        <f>COUNTIFS('WP 2 2023 Usage CF wp'!P$8:P$10,"&gt;" &amp;$Q52,'WP 2 2023 Usage CF wp'!P$8:P$10,"&lt;" &amp;$Q53)</f>
        <v>0</v>
      </c>
    </row>
    <row r="53" spans="2:29" x14ac:dyDescent="0.25">
      <c r="B53">
        <f t="shared" si="4"/>
        <v>4200</v>
      </c>
      <c r="C53">
        <f>COUNTIFS('WP 2 2023 Usage CF wp'!E$11:E$637,"&gt;" &amp;$B53,'WP 2 2023 Usage CF wp'!E$11:E$637,"&lt;" &amp;$B54)</f>
        <v>1</v>
      </c>
      <c r="D53">
        <f>COUNTIFS('WP 2 2023 Usage CF wp'!F$11:F$637,"&gt;" &amp;$B53,'WP 2 2023 Usage CF wp'!F$11:F$637,"&lt;" &amp;$B54)</f>
        <v>0</v>
      </c>
      <c r="E53">
        <f>COUNTIFS('WP 2 2023 Usage CF wp'!G$11:G$637,"&gt;" &amp;$B53,'WP 2 2023 Usage CF wp'!G$11:G$637,"&lt;" &amp;$B54)</f>
        <v>0</v>
      </c>
      <c r="F53">
        <f>COUNTIFS('WP 2 2023 Usage CF wp'!H$11:H$637,"&gt;" &amp;$B53,'WP 2 2023 Usage CF wp'!H$11:H$637,"&lt;" &amp;$B54)</f>
        <v>0</v>
      </c>
      <c r="G53">
        <f>COUNTIFS('WP 2 2023 Usage CF wp'!I$11:I$637,"&gt;" &amp;$B53,'WP 2 2023 Usage CF wp'!I$11:I$637,"&lt;" &amp;$B54)</f>
        <v>0</v>
      </c>
      <c r="H53">
        <f>COUNTIFS('WP 2 2023 Usage CF wp'!J$11:J$637,"&gt;" &amp;$B53,'WP 2 2023 Usage CF wp'!J$11:J$637,"&lt;" &amp;$B54)</f>
        <v>0</v>
      </c>
      <c r="I53">
        <f>COUNTIFS('WP 2 2023 Usage CF wp'!K$11:K$637,"&gt;" &amp;$B53,'WP 2 2023 Usage CF wp'!K$11:K$637,"&lt;" &amp;$B54)</f>
        <v>1</v>
      </c>
      <c r="J53">
        <f>COUNTIFS('WP 2 2023 Usage CF wp'!L$11:L$637,"&gt;" &amp;$B53,'WP 2 2023 Usage CF wp'!L$11:L$637,"&lt;" &amp;$B54)</f>
        <v>1</v>
      </c>
      <c r="K53">
        <f>COUNTIFS('WP 2 2023 Usage CF wp'!M$11:M$637,"&gt;" &amp;$B53,'WP 2 2023 Usage CF wp'!M$11:M$637,"&lt;" &amp;$B54)</f>
        <v>0</v>
      </c>
      <c r="L53">
        <f>COUNTIFS('WP 2 2023 Usage CF wp'!N$11:N$637,"&gt;" &amp;$B53,'WP 2 2023 Usage CF wp'!N$11:N$637,"&lt;" &amp;$B54)</f>
        <v>0</v>
      </c>
      <c r="M53">
        <f>COUNTIFS('WP 2 2023 Usage CF wp'!O$11:O$637,"&gt;" &amp;$B53,'WP 2 2023 Usage CF wp'!O$11:O$637,"&lt;" &amp;$B54)</f>
        <v>0</v>
      </c>
      <c r="N53">
        <f>COUNTIFS('WP 2 2023 Usage CF wp'!P$11:P$637,"&gt;" &amp;$B53,'WP 2 2023 Usage CF wp'!P$11:P$637,"&lt;" &amp;$B54)</f>
        <v>0</v>
      </c>
      <c r="Q53">
        <f t="shared" si="3"/>
        <v>4200</v>
      </c>
      <c r="R53">
        <f>COUNTIFS('WP 2 2023 Usage CF wp'!E$8:E$10,"&gt;" &amp;$Q53,'WP 2 2023 Usage CF wp'!E$8:E$10,"&lt;" &amp;$Q54)</f>
        <v>0</v>
      </c>
      <c r="S53">
        <f>COUNTIFS('WP 2 2023 Usage CF wp'!F$8:F$10,"&gt;" &amp;$Q53,'WP 2 2023 Usage CF wp'!F$8:F$10,"&lt;" &amp;$Q54)</f>
        <v>0</v>
      </c>
      <c r="T53">
        <f>COUNTIFS('WP 2 2023 Usage CF wp'!G$8:G$10,"&gt;" &amp;$Q53,'WP 2 2023 Usage CF wp'!G$8:G$10,"&lt;" &amp;$Q54)</f>
        <v>0</v>
      </c>
      <c r="U53">
        <f>COUNTIFS('WP 2 2023 Usage CF wp'!H$8:H$10,"&gt;" &amp;$Q53,'WP 2 2023 Usage CF wp'!H$8:H$10,"&lt;" &amp;$Q54)</f>
        <v>0</v>
      </c>
      <c r="V53">
        <f>COUNTIFS('WP 2 2023 Usage CF wp'!I$8:I$10,"&gt;" &amp;$Q53,'WP 2 2023 Usage CF wp'!I$8:I$10,"&lt;" &amp;$Q54)</f>
        <v>0</v>
      </c>
      <c r="W53">
        <f>COUNTIFS('WP 2 2023 Usage CF wp'!J$8:J$10,"&gt;" &amp;$Q53,'WP 2 2023 Usage CF wp'!J$8:J$10,"&lt;" &amp;$Q54)</f>
        <v>0</v>
      </c>
      <c r="X53">
        <f>COUNTIFS('WP 2 2023 Usage CF wp'!K$8:K$10,"&gt;" &amp;$Q53,'WP 2 2023 Usage CF wp'!K$8:K$10,"&lt;" &amp;$Q54)</f>
        <v>0</v>
      </c>
      <c r="Y53">
        <f>COUNTIFS('WP 2 2023 Usage CF wp'!L$8:L$10,"&gt;" &amp;$Q53,'WP 2 2023 Usage CF wp'!L$8:L$10,"&lt;" &amp;$Q54)</f>
        <v>0</v>
      </c>
      <c r="Z53">
        <f>COUNTIFS('WP 2 2023 Usage CF wp'!M$8:M$10,"&gt;" &amp;$Q53,'WP 2 2023 Usage CF wp'!M$8:M$10,"&lt;" &amp;$Q54)</f>
        <v>0</v>
      </c>
      <c r="AA53">
        <f>COUNTIFS('WP 2 2023 Usage CF wp'!N$8:N$10,"&gt;" &amp;$Q53,'WP 2 2023 Usage CF wp'!N$8:N$10,"&lt;" &amp;$Q54)</f>
        <v>0</v>
      </c>
      <c r="AB53">
        <f>COUNTIFS('WP 2 2023 Usage CF wp'!O$8:O$10,"&gt;" &amp;$Q53,'WP 2 2023 Usage CF wp'!O$8:O$10,"&lt;" &amp;$Q54)</f>
        <v>0</v>
      </c>
      <c r="AC53">
        <f>COUNTIFS('WP 2 2023 Usage CF wp'!P$8:P$10,"&gt;" &amp;$Q53,'WP 2 2023 Usage CF wp'!P$8:P$10,"&lt;" &amp;$Q54)</f>
        <v>0</v>
      </c>
    </row>
    <row r="54" spans="2:29" x14ac:dyDescent="0.25">
      <c r="B54">
        <f t="shared" si="4"/>
        <v>4300</v>
      </c>
      <c r="C54">
        <f>COUNTIFS('WP 2 2023 Usage CF wp'!E$11:E$637,"&gt;" &amp;$B54,'WP 2 2023 Usage CF wp'!E$11:E$637,"&lt;" &amp;$B55)</f>
        <v>0</v>
      </c>
      <c r="D54">
        <f>COUNTIFS('WP 2 2023 Usage CF wp'!F$11:F$637,"&gt;" &amp;$B54,'WP 2 2023 Usage CF wp'!F$11:F$637,"&lt;" &amp;$B55)</f>
        <v>0</v>
      </c>
      <c r="E54">
        <f>COUNTIFS('WP 2 2023 Usage CF wp'!G$11:G$637,"&gt;" &amp;$B54,'WP 2 2023 Usage CF wp'!G$11:G$637,"&lt;" &amp;$B55)</f>
        <v>0</v>
      </c>
      <c r="F54">
        <f>COUNTIFS('WP 2 2023 Usage CF wp'!H$11:H$637,"&gt;" &amp;$B54,'WP 2 2023 Usage CF wp'!H$11:H$637,"&lt;" &amp;$B55)</f>
        <v>0</v>
      </c>
      <c r="G54">
        <f>COUNTIFS('WP 2 2023 Usage CF wp'!I$11:I$637,"&gt;" &amp;$B54,'WP 2 2023 Usage CF wp'!I$11:I$637,"&lt;" &amp;$B55)</f>
        <v>0</v>
      </c>
      <c r="H54">
        <f>COUNTIFS('WP 2 2023 Usage CF wp'!J$11:J$637,"&gt;" &amp;$B54,'WP 2 2023 Usage CF wp'!J$11:J$637,"&lt;" &amp;$B55)</f>
        <v>1</v>
      </c>
      <c r="I54">
        <f>COUNTIFS('WP 2 2023 Usage CF wp'!K$11:K$637,"&gt;" &amp;$B54,'WP 2 2023 Usage CF wp'!K$11:K$637,"&lt;" &amp;$B55)</f>
        <v>0</v>
      </c>
      <c r="J54">
        <f>COUNTIFS('WP 2 2023 Usage CF wp'!L$11:L$637,"&gt;" &amp;$B54,'WP 2 2023 Usage CF wp'!L$11:L$637,"&lt;" &amp;$B55)</f>
        <v>0</v>
      </c>
      <c r="K54">
        <f>COUNTIFS('WP 2 2023 Usage CF wp'!M$11:M$637,"&gt;" &amp;$B54,'WP 2 2023 Usage CF wp'!M$11:M$637,"&lt;" &amp;$B55)</f>
        <v>0</v>
      </c>
      <c r="L54">
        <f>COUNTIFS('WP 2 2023 Usage CF wp'!N$11:N$637,"&gt;" &amp;$B54,'WP 2 2023 Usage CF wp'!N$11:N$637,"&lt;" &amp;$B55)</f>
        <v>1</v>
      </c>
      <c r="M54">
        <f>COUNTIFS('WP 2 2023 Usage CF wp'!O$11:O$637,"&gt;" &amp;$B54,'WP 2 2023 Usage CF wp'!O$11:O$637,"&lt;" &amp;$B55)</f>
        <v>0</v>
      </c>
      <c r="N54">
        <f>COUNTIFS('WP 2 2023 Usage CF wp'!P$11:P$637,"&gt;" &amp;$B54,'WP 2 2023 Usage CF wp'!P$11:P$637,"&lt;" &amp;$B55)</f>
        <v>0</v>
      </c>
      <c r="Q54">
        <f t="shared" si="3"/>
        <v>4300</v>
      </c>
      <c r="R54">
        <f>COUNTIFS('WP 2 2023 Usage CF wp'!E$8:E$10,"&gt;" &amp;$Q54,'WP 2 2023 Usage CF wp'!E$8:E$10,"&lt;" &amp;$Q55)</f>
        <v>0</v>
      </c>
      <c r="S54">
        <f>COUNTIFS('WP 2 2023 Usage CF wp'!F$8:F$10,"&gt;" &amp;$Q54,'WP 2 2023 Usage CF wp'!F$8:F$10,"&lt;" &amp;$Q55)</f>
        <v>0</v>
      </c>
      <c r="T54">
        <f>COUNTIFS('WP 2 2023 Usage CF wp'!G$8:G$10,"&gt;" &amp;$Q54,'WP 2 2023 Usage CF wp'!G$8:G$10,"&lt;" &amp;$Q55)</f>
        <v>0</v>
      </c>
      <c r="U54">
        <f>COUNTIFS('WP 2 2023 Usage CF wp'!H$8:H$10,"&gt;" &amp;$Q54,'WP 2 2023 Usage CF wp'!H$8:H$10,"&lt;" &amp;$Q55)</f>
        <v>0</v>
      </c>
      <c r="V54">
        <f>COUNTIFS('WP 2 2023 Usage CF wp'!I$8:I$10,"&gt;" &amp;$Q54,'WP 2 2023 Usage CF wp'!I$8:I$10,"&lt;" &amp;$Q55)</f>
        <v>0</v>
      </c>
      <c r="W54">
        <f>COUNTIFS('WP 2 2023 Usage CF wp'!J$8:J$10,"&gt;" &amp;$Q54,'WP 2 2023 Usage CF wp'!J$8:J$10,"&lt;" &amp;$Q55)</f>
        <v>0</v>
      </c>
      <c r="X54">
        <f>COUNTIFS('WP 2 2023 Usage CF wp'!K$8:K$10,"&gt;" &amp;$Q54,'WP 2 2023 Usage CF wp'!K$8:K$10,"&lt;" &amp;$Q55)</f>
        <v>0</v>
      </c>
      <c r="Y54">
        <f>COUNTIFS('WP 2 2023 Usage CF wp'!L$8:L$10,"&gt;" &amp;$Q54,'WP 2 2023 Usage CF wp'!L$8:L$10,"&lt;" &amp;$Q55)</f>
        <v>0</v>
      </c>
      <c r="Z54">
        <f>COUNTIFS('WP 2 2023 Usage CF wp'!M$8:M$10,"&gt;" &amp;$Q54,'WP 2 2023 Usage CF wp'!M$8:M$10,"&lt;" &amp;$Q55)</f>
        <v>0</v>
      </c>
      <c r="AA54">
        <f>COUNTIFS('WP 2 2023 Usage CF wp'!N$8:N$10,"&gt;" &amp;$Q54,'WP 2 2023 Usage CF wp'!N$8:N$10,"&lt;" &amp;$Q55)</f>
        <v>0</v>
      </c>
      <c r="AB54">
        <f>COUNTIFS('WP 2 2023 Usage CF wp'!O$8:O$10,"&gt;" &amp;$Q54,'WP 2 2023 Usage CF wp'!O$8:O$10,"&lt;" &amp;$Q55)</f>
        <v>0</v>
      </c>
      <c r="AC54">
        <f>COUNTIFS('WP 2 2023 Usage CF wp'!P$8:P$10,"&gt;" &amp;$Q54,'WP 2 2023 Usage CF wp'!P$8:P$10,"&lt;" &amp;$Q55)</f>
        <v>0</v>
      </c>
    </row>
    <row r="55" spans="2:29" x14ac:dyDescent="0.25">
      <c r="B55">
        <f t="shared" si="4"/>
        <v>4400</v>
      </c>
      <c r="C55">
        <f>COUNTIFS('WP 2 2023 Usage CF wp'!E$11:E$637,"&gt;" &amp;$B55,'WP 2 2023 Usage CF wp'!E$11:E$637,"&lt;" &amp;$B56)</f>
        <v>0</v>
      </c>
      <c r="D55">
        <f>COUNTIFS('WP 2 2023 Usage CF wp'!F$11:F$637,"&gt;" &amp;$B55,'WP 2 2023 Usage CF wp'!F$11:F$637,"&lt;" &amp;$B56)</f>
        <v>1</v>
      </c>
      <c r="E55">
        <f>COUNTIFS('WP 2 2023 Usage CF wp'!G$11:G$637,"&gt;" &amp;$B55,'WP 2 2023 Usage CF wp'!G$11:G$637,"&lt;" &amp;$B56)</f>
        <v>0</v>
      </c>
      <c r="F55">
        <f>COUNTIFS('WP 2 2023 Usage CF wp'!H$11:H$637,"&gt;" &amp;$B55,'WP 2 2023 Usage CF wp'!H$11:H$637,"&lt;" &amp;$B56)</f>
        <v>0</v>
      </c>
      <c r="G55">
        <f>COUNTIFS('WP 2 2023 Usage CF wp'!I$11:I$637,"&gt;" &amp;$B55,'WP 2 2023 Usage CF wp'!I$11:I$637,"&lt;" &amp;$B56)</f>
        <v>0</v>
      </c>
      <c r="H55">
        <f>COUNTIFS('WP 2 2023 Usage CF wp'!J$11:J$637,"&gt;" &amp;$B55,'WP 2 2023 Usage CF wp'!J$11:J$637,"&lt;" &amp;$B56)</f>
        <v>1</v>
      </c>
      <c r="I55">
        <f>COUNTIFS('WP 2 2023 Usage CF wp'!K$11:K$637,"&gt;" &amp;$B55,'WP 2 2023 Usage CF wp'!K$11:K$637,"&lt;" &amp;$B56)</f>
        <v>0</v>
      </c>
      <c r="J55">
        <f>COUNTIFS('WP 2 2023 Usage CF wp'!L$11:L$637,"&gt;" &amp;$B55,'WP 2 2023 Usage CF wp'!L$11:L$637,"&lt;" &amp;$B56)</f>
        <v>1</v>
      </c>
      <c r="K55">
        <f>COUNTIFS('WP 2 2023 Usage CF wp'!M$11:M$637,"&gt;" &amp;$B55,'WP 2 2023 Usage CF wp'!M$11:M$637,"&lt;" &amp;$B56)</f>
        <v>0</v>
      </c>
      <c r="L55">
        <f>COUNTIFS('WP 2 2023 Usage CF wp'!N$11:N$637,"&gt;" &amp;$B55,'WP 2 2023 Usage CF wp'!N$11:N$637,"&lt;" &amp;$B56)</f>
        <v>0</v>
      </c>
      <c r="M55">
        <f>COUNTIFS('WP 2 2023 Usage CF wp'!O$11:O$637,"&gt;" &amp;$B55,'WP 2 2023 Usage CF wp'!O$11:O$637,"&lt;" &amp;$B56)</f>
        <v>0</v>
      </c>
      <c r="N55">
        <f>COUNTIFS('WP 2 2023 Usage CF wp'!P$11:P$637,"&gt;" &amp;$B55,'WP 2 2023 Usage CF wp'!P$11:P$637,"&lt;" &amp;$B56)</f>
        <v>1</v>
      </c>
      <c r="Q55">
        <f t="shared" si="3"/>
        <v>4400</v>
      </c>
      <c r="R55">
        <f>COUNTIFS('WP 2 2023 Usage CF wp'!E$8:E$10,"&gt;" &amp;$Q55,'WP 2 2023 Usage CF wp'!E$8:E$10,"&lt;" &amp;$Q56)</f>
        <v>0</v>
      </c>
      <c r="S55">
        <f>COUNTIFS('WP 2 2023 Usage CF wp'!F$8:F$10,"&gt;" &amp;$Q55,'WP 2 2023 Usage CF wp'!F$8:F$10,"&lt;" &amp;$Q56)</f>
        <v>0</v>
      </c>
      <c r="T55">
        <f>COUNTIFS('WP 2 2023 Usage CF wp'!G$8:G$10,"&gt;" &amp;$Q55,'WP 2 2023 Usage CF wp'!G$8:G$10,"&lt;" &amp;$Q56)</f>
        <v>0</v>
      </c>
      <c r="U55">
        <f>COUNTIFS('WP 2 2023 Usage CF wp'!H$8:H$10,"&gt;" &amp;$Q55,'WP 2 2023 Usage CF wp'!H$8:H$10,"&lt;" &amp;$Q56)</f>
        <v>0</v>
      </c>
      <c r="V55">
        <f>COUNTIFS('WP 2 2023 Usage CF wp'!I$8:I$10,"&gt;" &amp;$Q55,'WP 2 2023 Usage CF wp'!I$8:I$10,"&lt;" &amp;$Q56)</f>
        <v>0</v>
      </c>
      <c r="W55">
        <f>COUNTIFS('WP 2 2023 Usage CF wp'!J$8:J$10,"&gt;" &amp;$Q55,'WP 2 2023 Usage CF wp'!J$8:J$10,"&lt;" &amp;$Q56)</f>
        <v>0</v>
      </c>
      <c r="X55">
        <f>COUNTIFS('WP 2 2023 Usage CF wp'!K$8:K$10,"&gt;" &amp;$Q55,'WP 2 2023 Usage CF wp'!K$8:K$10,"&lt;" &amp;$Q56)</f>
        <v>0</v>
      </c>
      <c r="Y55">
        <f>COUNTIFS('WP 2 2023 Usage CF wp'!L$8:L$10,"&gt;" &amp;$Q55,'WP 2 2023 Usage CF wp'!L$8:L$10,"&lt;" &amp;$Q56)</f>
        <v>0</v>
      </c>
      <c r="Z55">
        <f>COUNTIFS('WP 2 2023 Usage CF wp'!M$8:M$10,"&gt;" &amp;$Q55,'WP 2 2023 Usage CF wp'!M$8:M$10,"&lt;" &amp;$Q56)</f>
        <v>0</v>
      </c>
      <c r="AA55">
        <f>COUNTIFS('WP 2 2023 Usage CF wp'!N$8:N$10,"&gt;" &amp;$Q55,'WP 2 2023 Usage CF wp'!N$8:N$10,"&lt;" &amp;$Q56)</f>
        <v>0</v>
      </c>
      <c r="AB55">
        <f>COUNTIFS('WP 2 2023 Usage CF wp'!O$8:O$10,"&gt;" &amp;$Q55,'WP 2 2023 Usage CF wp'!O$8:O$10,"&lt;" &amp;$Q56)</f>
        <v>0</v>
      </c>
      <c r="AC55">
        <f>COUNTIFS('WP 2 2023 Usage CF wp'!P$8:P$10,"&gt;" &amp;$Q55,'WP 2 2023 Usage CF wp'!P$8:P$10,"&lt;" &amp;$Q56)</f>
        <v>0</v>
      </c>
    </row>
    <row r="56" spans="2:29" x14ac:dyDescent="0.25">
      <c r="B56">
        <f t="shared" si="4"/>
        <v>4500</v>
      </c>
      <c r="C56">
        <f>COUNTIFS('WP 2 2023 Usage CF wp'!E$11:E$637,"&gt;" &amp;$B56,'WP 2 2023 Usage CF wp'!E$11:E$637,"&lt;" &amp;$B57)</f>
        <v>0</v>
      </c>
      <c r="D56">
        <f>COUNTIFS('WP 2 2023 Usage CF wp'!F$11:F$637,"&gt;" &amp;$B56,'WP 2 2023 Usage CF wp'!F$11:F$637,"&lt;" &amp;$B57)</f>
        <v>0</v>
      </c>
      <c r="E56">
        <f>COUNTIFS('WP 2 2023 Usage CF wp'!G$11:G$637,"&gt;" &amp;$B56,'WP 2 2023 Usage CF wp'!G$11:G$637,"&lt;" &amp;$B57)</f>
        <v>0</v>
      </c>
      <c r="F56">
        <f>COUNTIFS('WP 2 2023 Usage CF wp'!H$11:H$637,"&gt;" &amp;$B56,'WP 2 2023 Usage CF wp'!H$11:H$637,"&lt;" &amp;$B57)</f>
        <v>0</v>
      </c>
      <c r="G56">
        <f>COUNTIFS('WP 2 2023 Usage CF wp'!I$11:I$637,"&gt;" &amp;$B56,'WP 2 2023 Usage CF wp'!I$11:I$637,"&lt;" &amp;$B57)</f>
        <v>0</v>
      </c>
      <c r="H56">
        <f>COUNTIFS('WP 2 2023 Usage CF wp'!J$11:J$637,"&gt;" &amp;$B56,'WP 2 2023 Usage CF wp'!J$11:J$637,"&lt;" &amp;$B57)</f>
        <v>0</v>
      </c>
      <c r="I56">
        <f>COUNTIFS('WP 2 2023 Usage CF wp'!K$11:K$637,"&gt;" &amp;$B56,'WP 2 2023 Usage CF wp'!K$11:K$637,"&lt;" &amp;$B57)</f>
        <v>0</v>
      </c>
      <c r="J56">
        <f>COUNTIFS('WP 2 2023 Usage CF wp'!L$11:L$637,"&gt;" &amp;$B56,'WP 2 2023 Usage CF wp'!L$11:L$637,"&lt;" &amp;$B57)</f>
        <v>1</v>
      </c>
      <c r="K56">
        <f>COUNTIFS('WP 2 2023 Usage CF wp'!M$11:M$637,"&gt;" &amp;$B56,'WP 2 2023 Usage CF wp'!M$11:M$637,"&lt;" &amp;$B57)</f>
        <v>0</v>
      </c>
      <c r="L56">
        <f>COUNTIFS('WP 2 2023 Usage CF wp'!N$11:N$637,"&gt;" &amp;$B56,'WP 2 2023 Usage CF wp'!N$11:N$637,"&lt;" &amp;$B57)</f>
        <v>0</v>
      </c>
      <c r="M56">
        <f>COUNTIFS('WP 2 2023 Usage CF wp'!O$11:O$637,"&gt;" &amp;$B56,'WP 2 2023 Usage CF wp'!O$11:O$637,"&lt;" &amp;$B57)</f>
        <v>0</v>
      </c>
      <c r="N56">
        <f>COUNTIFS('WP 2 2023 Usage CF wp'!P$11:P$637,"&gt;" &amp;$B56,'WP 2 2023 Usage CF wp'!P$11:P$637,"&lt;" &amp;$B57)</f>
        <v>0</v>
      </c>
      <c r="Q56">
        <f t="shared" si="3"/>
        <v>4500</v>
      </c>
      <c r="R56">
        <f>COUNTIFS('WP 2 2023 Usage CF wp'!E$8:E$10,"&gt;" &amp;$Q56,'WP 2 2023 Usage CF wp'!E$8:E$10,"&lt;" &amp;$Q57)</f>
        <v>0</v>
      </c>
      <c r="S56">
        <f>COUNTIFS('WP 2 2023 Usage CF wp'!F$8:F$10,"&gt;" &amp;$Q56,'WP 2 2023 Usage CF wp'!F$8:F$10,"&lt;" &amp;$Q57)</f>
        <v>0</v>
      </c>
      <c r="T56">
        <f>COUNTIFS('WP 2 2023 Usage CF wp'!G$8:G$10,"&gt;" &amp;$Q56,'WP 2 2023 Usage CF wp'!G$8:G$10,"&lt;" &amp;$Q57)</f>
        <v>0</v>
      </c>
      <c r="U56">
        <f>COUNTIFS('WP 2 2023 Usage CF wp'!H$8:H$10,"&gt;" &amp;$Q56,'WP 2 2023 Usage CF wp'!H$8:H$10,"&lt;" &amp;$Q57)</f>
        <v>0</v>
      </c>
      <c r="V56">
        <f>COUNTIFS('WP 2 2023 Usage CF wp'!I$8:I$10,"&gt;" &amp;$Q56,'WP 2 2023 Usage CF wp'!I$8:I$10,"&lt;" &amp;$Q57)</f>
        <v>0</v>
      </c>
      <c r="W56">
        <f>COUNTIFS('WP 2 2023 Usage CF wp'!J$8:J$10,"&gt;" &amp;$Q56,'WP 2 2023 Usage CF wp'!J$8:J$10,"&lt;" &amp;$Q57)</f>
        <v>0</v>
      </c>
      <c r="X56">
        <f>COUNTIFS('WP 2 2023 Usage CF wp'!K$8:K$10,"&gt;" &amp;$Q56,'WP 2 2023 Usage CF wp'!K$8:K$10,"&lt;" &amp;$Q57)</f>
        <v>0</v>
      </c>
      <c r="Y56">
        <f>COUNTIFS('WP 2 2023 Usage CF wp'!L$8:L$10,"&gt;" &amp;$Q56,'WP 2 2023 Usage CF wp'!L$8:L$10,"&lt;" &amp;$Q57)</f>
        <v>0</v>
      </c>
      <c r="Z56">
        <f>COUNTIFS('WP 2 2023 Usage CF wp'!M$8:M$10,"&gt;" &amp;$Q56,'WP 2 2023 Usage CF wp'!M$8:M$10,"&lt;" &amp;$Q57)</f>
        <v>0</v>
      </c>
      <c r="AA56">
        <f>COUNTIFS('WP 2 2023 Usage CF wp'!N$8:N$10,"&gt;" &amp;$Q56,'WP 2 2023 Usage CF wp'!N$8:N$10,"&lt;" &amp;$Q57)</f>
        <v>0</v>
      </c>
      <c r="AB56">
        <f>COUNTIFS('WP 2 2023 Usage CF wp'!O$8:O$10,"&gt;" &amp;$Q56,'WP 2 2023 Usage CF wp'!O$8:O$10,"&lt;" &amp;$Q57)</f>
        <v>0</v>
      </c>
      <c r="AC56">
        <f>COUNTIFS('WP 2 2023 Usage CF wp'!P$8:P$10,"&gt;" &amp;$Q56,'WP 2 2023 Usage CF wp'!P$8:P$10,"&lt;" &amp;$Q57)</f>
        <v>0</v>
      </c>
    </row>
    <row r="57" spans="2:29" x14ac:dyDescent="0.25">
      <c r="B57">
        <f t="shared" si="4"/>
        <v>4600</v>
      </c>
      <c r="C57">
        <f>COUNTIFS('WP 2 2023 Usage CF wp'!E$11:E$637,"&gt;" &amp;$B57,'WP 2 2023 Usage CF wp'!E$11:E$637,"&lt;" &amp;$B58)</f>
        <v>0</v>
      </c>
      <c r="D57">
        <f>COUNTIFS('WP 2 2023 Usage CF wp'!F$11:F$637,"&gt;" &amp;$B57,'WP 2 2023 Usage CF wp'!F$11:F$637,"&lt;" &amp;$B58)</f>
        <v>0</v>
      </c>
      <c r="E57">
        <f>COUNTIFS('WP 2 2023 Usage CF wp'!G$11:G$637,"&gt;" &amp;$B57,'WP 2 2023 Usage CF wp'!G$11:G$637,"&lt;" &amp;$B58)</f>
        <v>1</v>
      </c>
      <c r="F57">
        <f>COUNTIFS('WP 2 2023 Usage CF wp'!H$11:H$637,"&gt;" &amp;$B57,'WP 2 2023 Usage CF wp'!H$11:H$637,"&lt;" &amp;$B58)</f>
        <v>0</v>
      </c>
      <c r="G57">
        <f>COUNTIFS('WP 2 2023 Usage CF wp'!I$11:I$637,"&gt;" &amp;$B57,'WP 2 2023 Usage CF wp'!I$11:I$637,"&lt;" &amp;$B58)</f>
        <v>0</v>
      </c>
      <c r="H57">
        <f>COUNTIFS('WP 2 2023 Usage CF wp'!J$11:J$637,"&gt;" &amp;$B57,'WP 2 2023 Usage CF wp'!J$11:J$637,"&lt;" &amp;$B58)</f>
        <v>0</v>
      </c>
      <c r="I57">
        <f>COUNTIFS('WP 2 2023 Usage CF wp'!K$11:K$637,"&gt;" &amp;$B57,'WP 2 2023 Usage CF wp'!K$11:K$637,"&lt;" &amp;$B58)</f>
        <v>1</v>
      </c>
      <c r="J57">
        <f>COUNTIFS('WP 2 2023 Usage CF wp'!L$11:L$637,"&gt;" &amp;$B57,'WP 2 2023 Usage CF wp'!L$11:L$637,"&lt;" &amp;$B58)</f>
        <v>0</v>
      </c>
      <c r="K57">
        <f>COUNTIFS('WP 2 2023 Usage CF wp'!M$11:M$637,"&gt;" &amp;$B57,'WP 2 2023 Usage CF wp'!M$11:M$637,"&lt;" &amp;$B58)</f>
        <v>0</v>
      </c>
      <c r="L57">
        <f>COUNTIFS('WP 2 2023 Usage CF wp'!N$11:N$637,"&gt;" &amp;$B57,'WP 2 2023 Usage CF wp'!N$11:N$637,"&lt;" &amp;$B58)</f>
        <v>0</v>
      </c>
      <c r="M57">
        <f>COUNTIFS('WP 2 2023 Usage CF wp'!O$11:O$637,"&gt;" &amp;$B57,'WP 2 2023 Usage CF wp'!O$11:O$637,"&lt;" &amp;$B58)</f>
        <v>0</v>
      </c>
      <c r="N57">
        <f>COUNTIFS('WP 2 2023 Usage CF wp'!P$11:P$637,"&gt;" &amp;$B57,'WP 2 2023 Usage CF wp'!P$11:P$637,"&lt;" &amp;$B58)</f>
        <v>0</v>
      </c>
      <c r="Q57">
        <f t="shared" si="3"/>
        <v>4600</v>
      </c>
      <c r="R57">
        <f>COUNTIFS('WP 2 2023 Usage CF wp'!E$8:E$10,"&gt;" &amp;$Q57,'WP 2 2023 Usage CF wp'!E$8:E$10,"&lt;" &amp;$Q58)</f>
        <v>0</v>
      </c>
      <c r="S57">
        <f>COUNTIFS('WP 2 2023 Usage CF wp'!F$8:F$10,"&gt;" &amp;$Q57,'WP 2 2023 Usage CF wp'!F$8:F$10,"&lt;" &amp;$Q58)</f>
        <v>0</v>
      </c>
      <c r="T57">
        <f>COUNTIFS('WP 2 2023 Usage CF wp'!G$8:G$10,"&gt;" &amp;$Q57,'WP 2 2023 Usage CF wp'!G$8:G$10,"&lt;" &amp;$Q58)</f>
        <v>0</v>
      </c>
      <c r="U57">
        <f>COUNTIFS('WP 2 2023 Usage CF wp'!H$8:H$10,"&gt;" &amp;$Q57,'WP 2 2023 Usage CF wp'!H$8:H$10,"&lt;" &amp;$Q58)</f>
        <v>0</v>
      </c>
      <c r="V57">
        <f>COUNTIFS('WP 2 2023 Usage CF wp'!I$8:I$10,"&gt;" &amp;$Q57,'WP 2 2023 Usage CF wp'!I$8:I$10,"&lt;" &amp;$Q58)</f>
        <v>0</v>
      </c>
      <c r="W57">
        <f>COUNTIFS('WP 2 2023 Usage CF wp'!J$8:J$10,"&gt;" &amp;$Q57,'WP 2 2023 Usage CF wp'!J$8:J$10,"&lt;" &amp;$Q58)</f>
        <v>0</v>
      </c>
      <c r="X57">
        <f>COUNTIFS('WP 2 2023 Usage CF wp'!K$8:K$10,"&gt;" &amp;$Q57,'WP 2 2023 Usage CF wp'!K$8:K$10,"&lt;" &amp;$Q58)</f>
        <v>0</v>
      </c>
      <c r="Y57">
        <f>COUNTIFS('WP 2 2023 Usage CF wp'!L$8:L$10,"&gt;" &amp;$Q57,'WP 2 2023 Usage CF wp'!L$8:L$10,"&lt;" &amp;$Q58)</f>
        <v>0</v>
      </c>
      <c r="Z57">
        <f>COUNTIFS('WP 2 2023 Usage CF wp'!M$8:M$10,"&gt;" &amp;$Q57,'WP 2 2023 Usage CF wp'!M$8:M$10,"&lt;" &amp;$Q58)</f>
        <v>0</v>
      </c>
      <c r="AA57">
        <f>COUNTIFS('WP 2 2023 Usage CF wp'!N$8:N$10,"&gt;" &amp;$Q57,'WP 2 2023 Usage CF wp'!N$8:N$10,"&lt;" &amp;$Q58)</f>
        <v>0</v>
      </c>
      <c r="AB57">
        <f>COUNTIFS('WP 2 2023 Usage CF wp'!O$8:O$10,"&gt;" &amp;$Q57,'WP 2 2023 Usage CF wp'!O$8:O$10,"&lt;" &amp;$Q58)</f>
        <v>0</v>
      </c>
      <c r="AC57">
        <f>COUNTIFS('WP 2 2023 Usage CF wp'!P$8:P$10,"&gt;" &amp;$Q57,'WP 2 2023 Usage CF wp'!P$8:P$10,"&lt;" &amp;$Q58)</f>
        <v>0</v>
      </c>
    </row>
    <row r="58" spans="2:29" x14ac:dyDescent="0.25">
      <c r="B58">
        <f t="shared" si="4"/>
        <v>4700</v>
      </c>
      <c r="C58">
        <f>COUNTIFS('WP 2 2023 Usage CF wp'!E$11:E$637,"&gt;" &amp;$B58,'WP 2 2023 Usage CF wp'!E$11:E$637,"&lt;" &amp;$B59)</f>
        <v>0</v>
      </c>
      <c r="D58">
        <f>COUNTIFS('WP 2 2023 Usage CF wp'!F$11:F$637,"&gt;" &amp;$B58,'WP 2 2023 Usage CF wp'!F$11:F$637,"&lt;" &amp;$B59)</f>
        <v>0</v>
      </c>
      <c r="E58">
        <f>COUNTIFS('WP 2 2023 Usage CF wp'!G$11:G$637,"&gt;" &amp;$B58,'WP 2 2023 Usage CF wp'!G$11:G$637,"&lt;" &amp;$B59)</f>
        <v>0</v>
      </c>
      <c r="F58">
        <f>COUNTIFS('WP 2 2023 Usage CF wp'!H$11:H$637,"&gt;" &amp;$B58,'WP 2 2023 Usage CF wp'!H$11:H$637,"&lt;" &amp;$B59)</f>
        <v>1</v>
      </c>
      <c r="G58">
        <f>COUNTIFS('WP 2 2023 Usage CF wp'!I$11:I$637,"&gt;" &amp;$B58,'WP 2 2023 Usage CF wp'!I$11:I$637,"&lt;" &amp;$B59)</f>
        <v>0</v>
      </c>
      <c r="H58">
        <f>COUNTIFS('WP 2 2023 Usage CF wp'!J$11:J$637,"&gt;" &amp;$B58,'WP 2 2023 Usage CF wp'!J$11:J$637,"&lt;" &amp;$B59)</f>
        <v>0</v>
      </c>
      <c r="I58">
        <f>COUNTIFS('WP 2 2023 Usage CF wp'!K$11:K$637,"&gt;" &amp;$B58,'WP 2 2023 Usage CF wp'!K$11:K$637,"&lt;" &amp;$B59)</f>
        <v>0</v>
      </c>
      <c r="J58">
        <f>COUNTIFS('WP 2 2023 Usage CF wp'!L$11:L$637,"&gt;" &amp;$B58,'WP 2 2023 Usage CF wp'!L$11:L$637,"&lt;" &amp;$B59)</f>
        <v>0</v>
      </c>
      <c r="K58">
        <f>COUNTIFS('WP 2 2023 Usage CF wp'!M$11:M$637,"&gt;" &amp;$B58,'WP 2 2023 Usage CF wp'!M$11:M$637,"&lt;" &amp;$B59)</f>
        <v>0</v>
      </c>
      <c r="L58">
        <f>COUNTIFS('WP 2 2023 Usage CF wp'!N$11:N$637,"&gt;" &amp;$B58,'WP 2 2023 Usage CF wp'!N$11:N$637,"&lt;" &amp;$B59)</f>
        <v>0</v>
      </c>
      <c r="M58">
        <f>COUNTIFS('WP 2 2023 Usage CF wp'!O$11:O$637,"&gt;" &amp;$B58,'WP 2 2023 Usage CF wp'!O$11:O$637,"&lt;" &amp;$B59)</f>
        <v>0</v>
      </c>
      <c r="N58">
        <f>COUNTIFS('WP 2 2023 Usage CF wp'!P$11:P$637,"&gt;" &amp;$B58,'WP 2 2023 Usage CF wp'!P$11:P$637,"&lt;" &amp;$B59)</f>
        <v>0</v>
      </c>
      <c r="Q58">
        <f t="shared" si="3"/>
        <v>4700</v>
      </c>
      <c r="R58">
        <f>COUNTIFS('WP 2 2023 Usage CF wp'!E$8:E$10,"&gt;" &amp;$Q58,'WP 2 2023 Usage CF wp'!E$8:E$10,"&lt;" &amp;$Q59)</f>
        <v>0</v>
      </c>
      <c r="S58">
        <f>COUNTIFS('WP 2 2023 Usage CF wp'!F$8:F$10,"&gt;" &amp;$Q58,'WP 2 2023 Usage CF wp'!F$8:F$10,"&lt;" &amp;$Q59)</f>
        <v>0</v>
      </c>
      <c r="T58">
        <f>COUNTIFS('WP 2 2023 Usage CF wp'!G$8:G$10,"&gt;" &amp;$Q58,'WP 2 2023 Usage CF wp'!G$8:G$10,"&lt;" &amp;$Q59)</f>
        <v>0</v>
      </c>
      <c r="U58">
        <f>COUNTIFS('WP 2 2023 Usage CF wp'!H$8:H$10,"&gt;" &amp;$Q58,'WP 2 2023 Usage CF wp'!H$8:H$10,"&lt;" &amp;$Q59)</f>
        <v>0</v>
      </c>
      <c r="V58">
        <f>COUNTIFS('WP 2 2023 Usage CF wp'!I$8:I$10,"&gt;" &amp;$Q58,'WP 2 2023 Usage CF wp'!I$8:I$10,"&lt;" &amp;$Q59)</f>
        <v>0</v>
      </c>
      <c r="W58">
        <f>COUNTIFS('WP 2 2023 Usage CF wp'!J$8:J$10,"&gt;" &amp;$Q58,'WP 2 2023 Usage CF wp'!J$8:J$10,"&lt;" &amp;$Q59)</f>
        <v>0</v>
      </c>
      <c r="X58">
        <f>COUNTIFS('WP 2 2023 Usage CF wp'!K$8:K$10,"&gt;" &amp;$Q58,'WP 2 2023 Usage CF wp'!K$8:K$10,"&lt;" &amp;$Q59)</f>
        <v>0</v>
      </c>
      <c r="Y58">
        <f>COUNTIFS('WP 2 2023 Usage CF wp'!L$8:L$10,"&gt;" &amp;$Q58,'WP 2 2023 Usage CF wp'!L$8:L$10,"&lt;" &amp;$Q59)</f>
        <v>0</v>
      </c>
      <c r="Z58">
        <f>COUNTIFS('WP 2 2023 Usage CF wp'!M$8:M$10,"&gt;" &amp;$Q58,'WP 2 2023 Usage CF wp'!M$8:M$10,"&lt;" &amp;$Q59)</f>
        <v>0</v>
      </c>
      <c r="AA58">
        <f>COUNTIFS('WP 2 2023 Usage CF wp'!N$8:N$10,"&gt;" &amp;$Q58,'WP 2 2023 Usage CF wp'!N$8:N$10,"&lt;" &amp;$Q59)</f>
        <v>0</v>
      </c>
      <c r="AB58">
        <f>COUNTIFS('WP 2 2023 Usage CF wp'!O$8:O$10,"&gt;" &amp;$Q58,'WP 2 2023 Usage CF wp'!O$8:O$10,"&lt;" &amp;$Q59)</f>
        <v>0</v>
      </c>
      <c r="AC58">
        <f>COUNTIFS('WP 2 2023 Usage CF wp'!P$8:P$10,"&gt;" &amp;$Q58,'WP 2 2023 Usage CF wp'!P$8:P$10,"&lt;" &amp;$Q59)</f>
        <v>0</v>
      </c>
    </row>
    <row r="59" spans="2:29" x14ac:dyDescent="0.25">
      <c r="B59">
        <f t="shared" si="4"/>
        <v>4800</v>
      </c>
      <c r="C59">
        <f>COUNTIFS('WP 2 2023 Usage CF wp'!E$11:E$637,"&gt;" &amp;$B59,'WP 2 2023 Usage CF wp'!E$11:E$637,"&lt;" &amp;$B60)</f>
        <v>0</v>
      </c>
      <c r="D59">
        <f>COUNTIFS('WP 2 2023 Usage CF wp'!F$11:F$637,"&gt;" &amp;$B59,'WP 2 2023 Usage CF wp'!F$11:F$637,"&lt;" &amp;$B60)</f>
        <v>0</v>
      </c>
      <c r="E59">
        <f>COUNTIFS('WP 2 2023 Usage CF wp'!G$11:G$637,"&gt;" &amp;$B59,'WP 2 2023 Usage CF wp'!G$11:G$637,"&lt;" &amp;$B60)</f>
        <v>0</v>
      </c>
      <c r="F59">
        <f>COUNTIFS('WP 2 2023 Usage CF wp'!H$11:H$637,"&gt;" &amp;$B59,'WP 2 2023 Usage CF wp'!H$11:H$637,"&lt;" &amp;$B60)</f>
        <v>0</v>
      </c>
      <c r="G59">
        <f>COUNTIFS('WP 2 2023 Usage CF wp'!I$11:I$637,"&gt;" &amp;$B59,'WP 2 2023 Usage CF wp'!I$11:I$637,"&lt;" &amp;$B60)</f>
        <v>0</v>
      </c>
      <c r="H59">
        <f>COUNTIFS('WP 2 2023 Usage CF wp'!J$11:J$637,"&gt;" &amp;$B59,'WP 2 2023 Usage CF wp'!J$11:J$637,"&lt;" &amp;$B60)</f>
        <v>1</v>
      </c>
      <c r="I59">
        <f>COUNTIFS('WP 2 2023 Usage CF wp'!K$11:K$637,"&gt;" &amp;$B59,'WP 2 2023 Usage CF wp'!K$11:K$637,"&lt;" &amp;$B60)</f>
        <v>0</v>
      </c>
      <c r="J59">
        <f>COUNTIFS('WP 2 2023 Usage CF wp'!L$11:L$637,"&gt;" &amp;$B59,'WP 2 2023 Usage CF wp'!L$11:L$637,"&lt;" &amp;$B60)</f>
        <v>0</v>
      </c>
      <c r="K59">
        <f>COUNTIFS('WP 2 2023 Usage CF wp'!M$11:M$637,"&gt;" &amp;$B59,'WP 2 2023 Usage CF wp'!M$11:M$637,"&lt;" &amp;$B60)</f>
        <v>0</v>
      </c>
      <c r="L59">
        <f>COUNTIFS('WP 2 2023 Usage CF wp'!N$11:N$637,"&gt;" &amp;$B59,'WP 2 2023 Usage CF wp'!N$11:N$637,"&lt;" &amp;$B60)</f>
        <v>0</v>
      </c>
      <c r="M59">
        <f>COUNTIFS('WP 2 2023 Usage CF wp'!O$11:O$637,"&gt;" &amp;$B59,'WP 2 2023 Usage CF wp'!O$11:O$637,"&lt;" &amp;$B60)</f>
        <v>0</v>
      </c>
      <c r="N59">
        <f>COUNTIFS('WP 2 2023 Usage CF wp'!P$11:P$637,"&gt;" &amp;$B59,'WP 2 2023 Usage CF wp'!P$11:P$637,"&lt;" &amp;$B60)</f>
        <v>0</v>
      </c>
      <c r="Q59">
        <f t="shared" si="3"/>
        <v>4800</v>
      </c>
      <c r="R59">
        <f>COUNTIFS('WP 2 2023 Usage CF wp'!E$8:E$10,"&gt;" &amp;$Q59,'WP 2 2023 Usage CF wp'!E$8:E$10,"&lt;" &amp;$Q60)</f>
        <v>0</v>
      </c>
      <c r="S59">
        <f>COUNTIFS('WP 2 2023 Usage CF wp'!F$8:F$10,"&gt;" &amp;$Q59,'WP 2 2023 Usage CF wp'!F$8:F$10,"&lt;" &amp;$Q60)</f>
        <v>0</v>
      </c>
      <c r="T59">
        <f>COUNTIFS('WP 2 2023 Usage CF wp'!G$8:G$10,"&gt;" &amp;$Q59,'WP 2 2023 Usage CF wp'!G$8:G$10,"&lt;" &amp;$Q60)</f>
        <v>0</v>
      </c>
      <c r="U59">
        <f>COUNTIFS('WP 2 2023 Usage CF wp'!H$8:H$10,"&gt;" &amp;$Q59,'WP 2 2023 Usage CF wp'!H$8:H$10,"&lt;" &amp;$Q60)</f>
        <v>0</v>
      </c>
      <c r="V59">
        <f>COUNTIFS('WP 2 2023 Usage CF wp'!I$8:I$10,"&gt;" &amp;$Q59,'WP 2 2023 Usage CF wp'!I$8:I$10,"&lt;" &amp;$Q60)</f>
        <v>0</v>
      </c>
      <c r="W59">
        <f>COUNTIFS('WP 2 2023 Usage CF wp'!J$8:J$10,"&gt;" &amp;$Q59,'WP 2 2023 Usage CF wp'!J$8:J$10,"&lt;" &amp;$Q60)</f>
        <v>0</v>
      </c>
      <c r="X59">
        <f>COUNTIFS('WP 2 2023 Usage CF wp'!K$8:K$10,"&gt;" &amp;$Q59,'WP 2 2023 Usage CF wp'!K$8:K$10,"&lt;" &amp;$Q60)</f>
        <v>0</v>
      </c>
      <c r="Y59">
        <f>COUNTIFS('WP 2 2023 Usage CF wp'!L$8:L$10,"&gt;" &amp;$Q59,'WP 2 2023 Usage CF wp'!L$8:L$10,"&lt;" &amp;$Q60)</f>
        <v>0</v>
      </c>
      <c r="Z59">
        <f>COUNTIFS('WP 2 2023 Usage CF wp'!M$8:M$10,"&gt;" &amp;$Q59,'WP 2 2023 Usage CF wp'!M$8:M$10,"&lt;" &amp;$Q60)</f>
        <v>0</v>
      </c>
      <c r="AA59">
        <f>COUNTIFS('WP 2 2023 Usage CF wp'!N$8:N$10,"&gt;" &amp;$Q59,'WP 2 2023 Usage CF wp'!N$8:N$10,"&lt;" &amp;$Q60)</f>
        <v>0</v>
      </c>
      <c r="AB59">
        <f>COUNTIFS('WP 2 2023 Usage CF wp'!O$8:O$10,"&gt;" &amp;$Q59,'WP 2 2023 Usage CF wp'!O$8:O$10,"&lt;" &amp;$Q60)</f>
        <v>0</v>
      </c>
      <c r="AC59">
        <f>COUNTIFS('WP 2 2023 Usage CF wp'!P$8:P$10,"&gt;" &amp;$Q59,'WP 2 2023 Usage CF wp'!P$8:P$10,"&lt;" &amp;$Q60)</f>
        <v>0</v>
      </c>
    </row>
    <row r="60" spans="2:29" x14ac:dyDescent="0.25">
      <c r="B60">
        <f t="shared" si="4"/>
        <v>4900</v>
      </c>
      <c r="C60">
        <f>COUNTIFS('WP 2 2023 Usage CF wp'!E$11:E$637,"&gt;" &amp;$B60,'WP 2 2023 Usage CF wp'!E$11:E$637,"&lt;" &amp;$B61)</f>
        <v>1</v>
      </c>
      <c r="D60">
        <f>COUNTIFS('WP 2 2023 Usage CF wp'!F$11:F$637,"&gt;" &amp;$B60,'WP 2 2023 Usage CF wp'!F$11:F$637,"&lt;" &amp;$B61)</f>
        <v>0</v>
      </c>
      <c r="E60">
        <f>COUNTIFS('WP 2 2023 Usage CF wp'!G$11:G$637,"&gt;" &amp;$B60,'WP 2 2023 Usage CF wp'!G$11:G$637,"&lt;" &amp;$B61)</f>
        <v>0</v>
      </c>
      <c r="F60">
        <f>COUNTIFS('WP 2 2023 Usage CF wp'!H$11:H$637,"&gt;" &amp;$B60,'WP 2 2023 Usage CF wp'!H$11:H$637,"&lt;" &amp;$B61)</f>
        <v>0</v>
      </c>
      <c r="G60">
        <f>COUNTIFS('WP 2 2023 Usage CF wp'!I$11:I$637,"&gt;" &amp;$B60,'WP 2 2023 Usage CF wp'!I$11:I$637,"&lt;" &amp;$B61)</f>
        <v>0</v>
      </c>
      <c r="H60">
        <f>COUNTIFS('WP 2 2023 Usage CF wp'!J$11:J$637,"&gt;" &amp;$B60,'WP 2 2023 Usage CF wp'!J$11:J$637,"&lt;" &amp;$B61)</f>
        <v>0</v>
      </c>
      <c r="I60">
        <f>COUNTIFS('WP 2 2023 Usage CF wp'!K$11:K$637,"&gt;" &amp;$B60,'WP 2 2023 Usage CF wp'!K$11:K$637,"&lt;" &amp;$B61)</f>
        <v>0</v>
      </c>
      <c r="J60">
        <f>COUNTIFS('WP 2 2023 Usage CF wp'!L$11:L$637,"&gt;" &amp;$B60,'WP 2 2023 Usage CF wp'!L$11:L$637,"&lt;" &amp;$B61)</f>
        <v>0</v>
      </c>
      <c r="K60">
        <f>COUNTIFS('WP 2 2023 Usage CF wp'!M$11:M$637,"&gt;" &amp;$B60,'WP 2 2023 Usage CF wp'!M$11:M$637,"&lt;" &amp;$B61)</f>
        <v>0</v>
      </c>
      <c r="L60">
        <f>COUNTIFS('WP 2 2023 Usage CF wp'!N$11:N$637,"&gt;" &amp;$B60,'WP 2 2023 Usage CF wp'!N$11:N$637,"&lt;" &amp;$B61)</f>
        <v>0</v>
      </c>
      <c r="M60">
        <f>COUNTIFS('WP 2 2023 Usage CF wp'!O$11:O$637,"&gt;" &amp;$B60,'WP 2 2023 Usage CF wp'!O$11:O$637,"&lt;" &amp;$B61)</f>
        <v>1</v>
      </c>
      <c r="N60">
        <f>COUNTIFS('WP 2 2023 Usage CF wp'!P$11:P$637,"&gt;" &amp;$B60,'WP 2 2023 Usage CF wp'!P$11:P$637,"&lt;" &amp;$B61)</f>
        <v>0</v>
      </c>
      <c r="Q60">
        <f t="shared" si="3"/>
        <v>4900</v>
      </c>
      <c r="R60">
        <f>COUNTIFS('WP 2 2023 Usage CF wp'!E$8:E$10,"&gt;" &amp;$Q60,'WP 2 2023 Usage CF wp'!E$8:E$10,"&lt;" &amp;$Q61)</f>
        <v>0</v>
      </c>
      <c r="S60">
        <f>COUNTIFS('WP 2 2023 Usage CF wp'!F$8:F$10,"&gt;" &amp;$Q60,'WP 2 2023 Usage CF wp'!F$8:F$10,"&lt;" &amp;$Q61)</f>
        <v>0</v>
      </c>
      <c r="T60">
        <f>COUNTIFS('WP 2 2023 Usage CF wp'!G$8:G$10,"&gt;" &amp;$Q60,'WP 2 2023 Usage CF wp'!G$8:G$10,"&lt;" &amp;$Q61)</f>
        <v>0</v>
      </c>
      <c r="U60">
        <f>COUNTIFS('WP 2 2023 Usage CF wp'!H$8:H$10,"&gt;" &amp;$Q60,'WP 2 2023 Usage CF wp'!H$8:H$10,"&lt;" &amp;$Q61)</f>
        <v>0</v>
      </c>
      <c r="V60">
        <f>COUNTIFS('WP 2 2023 Usage CF wp'!I$8:I$10,"&gt;" &amp;$Q60,'WP 2 2023 Usage CF wp'!I$8:I$10,"&lt;" &amp;$Q61)</f>
        <v>0</v>
      </c>
      <c r="W60">
        <f>COUNTIFS('WP 2 2023 Usage CF wp'!J$8:J$10,"&gt;" &amp;$Q60,'WP 2 2023 Usage CF wp'!J$8:J$10,"&lt;" &amp;$Q61)</f>
        <v>0</v>
      </c>
      <c r="X60">
        <f>COUNTIFS('WP 2 2023 Usage CF wp'!K$8:K$10,"&gt;" &amp;$Q60,'WP 2 2023 Usage CF wp'!K$8:K$10,"&lt;" &amp;$Q61)</f>
        <v>0</v>
      </c>
      <c r="Y60">
        <f>COUNTIFS('WP 2 2023 Usage CF wp'!L$8:L$10,"&gt;" &amp;$Q60,'WP 2 2023 Usage CF wp'!L$8:L$10,"&lt;" &amp;$Q61)</f>
        <v>0</v>
      </c>
      <c r="Z60">
        <f>COUNTIFS('WP 2 2023 Usage CF wp'!M$8:M$10,"&gt;" &amp;$Q60,'WP 2 2023 Usage CF wp'!M$8:M$10,"&lt;" &amp;$Q61)</f>
        <v>0</v>
      </c>
      <c r="AA60">
        <f>COUNTIFS('WP 2 2023 Usage CF wp'!N$8:N$10,"&gt;" &amp;$Q60,'WP 2 2023 Usage CF wp'!N$8:N$10,"&lt;" &amp;$Q61)</f>
        <v>0</v>
      </c>
      <c r="AB60">
        <f>COUNTIFS('WP 2 2023 Usage CF wp'!O$8:O$10,"&gt;" &amp;$Q60,'WP 2 2023 Usage CF wp'!O$8:O$10,"&lt;" &amp;$Q61)</f>
        <v>0</v>
      </c>
      <c r="AC60">
        <f>COUNTIFS('WP 2 2023 Usage CF wp'!P$8:P$10,"&gt;" &amp;$Q60,'WP 2 2023 Usage CF wp'!P$8:P$10,"&lt;" &amp;$Q61)</f>
        <v>0</v>
      </c>
    </row>
    <row r="61" spans="2:29" x14ac:dyDescent="0.25">
      <c r="B61">
        <f t="shared" si="4"/>
        <v>5000</v>
      </c>
      <c r="C61">
        <f>COUNTIFS('WP 2 2023 Usage CF wp'!E$11:E$637,"&gt;" &amp;$B61,'WP 2 2023 Usage CF wp'!E$11:E$637,"&lt;" &amp;$B62)</f>
        <v>0</v>
      </c>
      <c r="D61">
        <f>COUNTIFS('WP 2 2023 Usage CF wp'!F$11:F$637,"&gt;" &amp;$B61,'WP 2 2023 Usage CF wp'!F$11:F$637,"&lt;" &amp;$B62)</f>
        <v>0</v>
      </c>
      <c r="E61">
        <f>COUNTIFS('WP 2 2023 Usage CF wp'!G$11:G$637,"&gt;" &amp;$B61,'WP 2 2023 Usage CF wp'!G$11:G$637,"&lt;" &amp;$B62)</f>
        <v>0</v>
      </c>
      <c r="F61">
        <f>COUNTIFS('WP 2 2023 Usage CF wp'!H$11:H$637,"&gt;" &amp;$B61,'WP 2 2023 Usage CF wp'!H$11:H$637,"&lt;" &amp;$B62)</f>
        <v>1</v>
      </c>
      <c r="G61">
        <f>COUNTIFS('WP 2 2023 Usage CF wp'!I$11:I$637,"&gt;" &amp;$B61,'WP 2 2023 Usage CF wp'!I$11:I$637,"&lt;" &amp;$B62)</f>
        <v>0</v>
      </c>
      <c r="H61">
        <f>COUNTIFS('WP 2 2023 Usage CF wp'!J$11:J$637,"&gt;" &amp;$B61,'WP 2 2023 Usage CF wp'!J$11:J$637,"&lt;" &amp;$B62)</f>
        <v>0</v>
      </c>
      <c r="I61">
        <f>COUNTIFS('WP 2 2023 Usage CF wp'!K$11:K$637,"&gt;" &amp;$B61,'WP 2 2023 Usage CF wp'!K$11:K$637,"&lt;" &amp;$B62)</f>
        <v>0</v>
      </c>
      <c r="J61">
        <f>COUNTIFS('WP 2 2023 Usage CF wp'!L$11:L$637,"&gt;" &amp;$B61,'WP 2 2023 Usage CF wp'!L$11:L$637,"&lt;" &amp;$B62)</f>
        <v>0</v>
      </c>
      <c r="K61">
        <f>COUNTIFS('WP 2 2023 Usage CF wp'!M$11:M$637,"&gt;" &amp;$B61,'WP 2 2023 Usage CF wp'!M$11:M$637,"&lt;" &amp;$B62)</f>
        <v>1</v>
      </c>
      <c r="L61">
        <f>COUNTIFS('WP 2 2023 Usage CF wp'!N$11:N$637,"&gt;" &amp;$B61,'WP 2 2023 Usage CF wp'!N$11:N$637,"&lt;" &amp;$B62)</f>
        <v>0</v>
      </c>
      <c r="M61">
        <f>COUNTIFS('WP 2 2023 Usage CF wp'!O$11:O$637,"&gt;" &amp;$B61,'WP 2 2023 Usage CF wp'!O$11:O$637,"&lt;" &amp;$B62)</f>
        <v>0</v>
      </c>
      <c r="N61">
        <f>COUNTIFS('WP 2 2023 Usage CF wp'!P$11:P$637,"&gt;" &amp;$B61,'WP 2 2023 Usage CF wp'!P$11:P$637,"&lt;" &amp;$B62)</f>
        <v>0</v>
      </c>
      <c r="Q61">
        <f t="shared" si="3"/>
        <v>5000</v>
      </c>
      <c r="R61">
        <f>COUNTIFS('WP 2 2023 Usage CF wp'!E$8:E$10,"&gt;" &amp;$Q61,'WP 2 2023 Usage CF wp'!E$8:E$10,"&lt;" &amp;$Q62)</f>
        <v>0</v>
      </c>
      <c r="S61">
        <f>COUNTIFS('WP 2 2023 Usage CF wp'!F$8:F$10,"&gt;" &amp;$Q61,'WP 2 2023 Usage CF wp'!F$8:F$10,"&lt;" &amp;$Q62)</f>
        <v>0</v>
      </c>
      <c r="T61">
        <f>COUNTIFS('WP 2 2023 Usage CF wp'!G$8:G$10,"&gt;" &amp;$Q61,'WP 2 2023 Usage CF wp'!G$8:G$10,"&lt;" &amp;$Q62)</f>
        <v>0</v>
      </c>
      <c r="U61">
        <f>COUNTIFS('WP 2 2023 Usage CF wp'!H$8:H$10,"&gt;" &amp;$Q61,'WP 2 2023 Usage CF wp'!H$8:H$10,"&lt;" &amp;$Q62)</f>
        <v>0</v>
      </c>
      <c r="V61">
        <f>COUNTIFS('WP 2 2023 Usage CF wp'!I$8:I$10,"&gt;" &amp;$Q61,'WP 2 2023 Usage CF wp'!I$8:I$10,"&lt;" &amp;$Q62)</f>
        <v>0</v>
      </c>
      <c r="W61">
        <f>COUNTIFS('WP 2 2023 Usage CF wp'!J$8:J$10,"&gt;" &amp;$Q61,'WP 2 2023 Usage CF wp'!J$8:J$10,"&lt;" &amp;$Q62)</f>
        <v>0</v>
      </c>
      <c r="X61">
        <f>COUNTIFS('WP 2 2023 Usage CF wp'!K$8:K$10,"&gt;" &amp;$Q61,'WP 2 2023 Usage CF wp'!K$8:K$10,"&lt;" &amp;$Q62)</f>
        <v>0</v>
      </c>
      <c r="Y61">
        <f>COUNTIFS('WP 2 2023 Usage CF wp'!L$8:L$10,"&gt;" &amp;$Q61,'WP 2 2023 Usage CF wp'!L$8:L$10,"&lt;" &amp;$Q62)</f>
        <v>0</v>
      </c>
      <c r="Z61">
        <f>COUNTIFS('WP 2 2023 Usage CF wp'!M$8:M$10,"&gt;" &amp;$Q61,'WP 2 2023 Usage CF wp'!M$8:M$10,"&lt;" &amp;$Q62)</f>
        <v>0</v>
      </c>
      <c r="AA61">
        <f>COUNTIFS('WP 2 2023 Usage CF wp'!N$8:N$10,"&gt;" &amp;$Q61,'WP 2 2023 Usage CF wp'!N$8:N$10,"&lt;" &amp;$Q62)</f>
        <v>0</v>
      </c>
      <c r="AB61">
        <f>COUNTIFS('WP 2 2023 Usage CF wp'!O$8:O$10,"&gt;" &amp;$Q61,'WP 2 2023 Usage CF wp'!O$8:O$10,"&lt;" &amp;$Q62)</f>
        <v>0</v>
      </c>
      <c r="AC61">
        <f>COUNTIFS('WP 2 2023 Usage CF wp'!P$8:P$10,"&gt;" &amp;$Q61,'WP 2 2023 Usage CF wp'!P$8:P$10,"&lt;" &amp;$Q62)</f>
        <v>0</v>
      </c>
    </row>
    <row r="62" spans="2:29" x14ac:dyDescent="0.25">
      <c r="B62">
        <f t="shared" si="4"/>
        <v>5100</v>
      </c>
      <c r="C62">
        <f>COUNTIFS('WP 2 2023 Usage CF wp'!E$11:E$637,"&gt;" &amp;$B62,'WP 2 2023 Usage CF wp'!E$11:E$637,"&lt;" &amp;$B63)</f>
        <v>0</v>
      </c>
      <c r="D62">
        <f>COUNTIFS('WP 2 2023 Usage CF wp'!F$11:F$637,"&gt;" &amp;$B62,'WP 2 2023 Usage CF wp'!F$11:F$637,"&lt;" &amp;$B63)</f>
        <v>1</v>
      </c>
      <c r="E62">
        <f>COUNTIFS('WP 2 2023 Usage CF wp'!G$11:G$637,"&gt;" &amp;$B62,'WP 2 2023 Usage CF wp'!G$11:G$637,"&lt;" &amp;$B63)</f>
        <v>0</v>
      </c>
      <c r="F62">
        <f>COUNTIFS('WP 2 2023 Usage CF wp'!H$11:H$637,"&gt;" &amp;$B62,'WP 2 2023 Usage CF wp'!H$11:H$637,"&lt;" &amp;$B63)</f>
        <v>0</v>
      </c>
      <c r="G62">
        <f>COUNTIFS('WP 2 2023 Usage CF wp'!I$11:I$637,"&gt;" &amp;$B62,'WP 2 2023 Usage CF wp'!I$11:I$637,"&lt;" &amp;$B63)</f>
        <v>1</v>
      </c>
      <c r="H62">
        <f>COUNTIFS('WP 2 2023 Usage CF wp'!J$11:J$637,"&gt;" &amp;$B62,'WP 2 2023 Usage CF wp'!J$11:J$637,"&lt;" &amp;$B63)</f>
        <v>0</v>
      </c>
      <c r="I62">
        <f>COUNTIFS('WP 2 2023 Usage CF wp'!K$11:K$637,"&gt;" &amp;$B62,'WP 2 2023 Usage CF wp'!K$11:K$637,"&lt;" &amp;$B63)</f>
        <v>1</v>
      </c>
      <c r="J62">
        <f>COUNTIFS('WP 2 2023 Usage CF wp'!L$11:L$637,"&gt;" &amp;$B62,'WP 2 2023 Usage CF wp'!L$11:L$637,"&lt;" &amp;$B63)</f>
        <v>1</v>
      </c>
      <c r="K62">
        <f>COUNTIFS('WP 2 2023 Usage CF wp'!M$11:M$637,"&gt;" &amp;$B62,'WP 2 2023 Usage CF wp'!M$11:M$637,"&lt;" &amp;$B63)</f>
        <v>0</v>
      </c>
      <c r="L62">
        <f>COUNTIFS('WP 2 2023 Usage CF wp'!N$11:N$637,"&gt;" &amp;$B62,'WP 2 2023 Usage CF wp'!N$11:N$637,"&lt;" &amp;$B63)</f>
        <v>1</v>
      </c>
      <c r="M62">
        <f>COUNTIFS('WP 2 2023 Usage CF wp'!O$11:O$637,"&gt;" &amp;$B62,'WP 2 2023 Usage CF wp'!O$11:O$637,"&lt;" &amp;$B63)</f>
        <v>0</v>
      </c>
      <c r="N62">
        <f>COUNTIFS('WP 2 2023 Usage CF wp'!P$11:P$637,"&gt;" &amp;$B62,'WP 2 2023 Usage CF wp'!P$11:P$637,"&lt;" &amp;$B63)</f>
        <v>0</v>
      </c>
      <c r="Q62">
        <f t="shared" si="3"/>
        <v>5100</v>
      </c>
      <c r="R62">
        <f>COUNTIFS('WP 2 2023 Usage CF wp'!E$8:E$10,"&gt;" &amp;$Q62,'WP 2 2023 Usage CF wp'!E$8:E$10,"&lt;" &amp;$Q63)</f>
        <v>0</v>
      </c>
      <c r="S62">
        <f>COUNTIFS('WP 2 2023 Usage CF wp'!F$8:F$10,"&gt;" &amp;$Q62,'WP 2 2023 Usage CF wp'!F$8:F$10,"&lt;" &amp;$Q63)</f>
        <v>0</v>
      </c>
      <c r="T62">
        <f>COUNTIFS('WP 2 2023 Usage CF wp'!G$8:G$10,"&gt;" &amp;$Q62,'WP 2 2023 Usage CF wp'!G$8:G$10,"&lt;" &amp;$Q63)</f>
        <v>0</v>
      </c>
      <c r="U62">
        <f>COUNTIFS('WP 2 2023 Usage CF wp'!H$8:H$10,"&gt;" &amp;$Q62,'WP 2 2023 Usage CF wp'!H$8:H$10,"&lt;" &amp;$Q63)</f>
        <v>0</v>
      </c>
      <c r="V62">
        <f>COUNTIFS('WP 2 2023 Usage CF wp'!I$8:I$10,"&gt;" &amp;$Q62,'WP 2 2023 Usage CF wp'!I$8:I$10,"&lt;" &amp;$Q63)</f>
        <v>0</v>
      </c>
      <c r="W62">
        <f>COUNTIFS('WP 2 2023 Usage CF wp'!J$8:J$10,"&gt;" &amp;$Q62,'WP 2 2023 Usage CF wp'!J$8:J$10,"&lt;" &amp;$Q63)</f>
        <v>0</v>
      </c>
      <c r="X62">
        <f>COUNTIFS('WP 2 2023 Usage CF wp'!K$8:K$10,"&gt;" &amp;$Q62,'WP 2 2023 Usage CF wp'!K$8:K$10,"&lt;" &amp;$Q63)</f>
        <v>0</v>
      </c>
      <c r="Y62">
        <f>COUNTIFS('WP 2 2023 Usage CF wp'!L$8:L$10,"&gt;" &amp;$Q62,'WP 2 2023 Usage CF wp'!L$8:L$10,"&lt;" &amp;$Q63)</f>
        <v>0</v>
      </c>
      <c r="Z62">
        <f>COUNTIFS('WP 2 2023 Usage CF wp'!M$8:M$10,"&gt;" &amp;$Q62,'WP 2 2023 Usage CF wp'!M$8:M$10,"&lt;" &amp;$Q63)</f>
        <v>0</v>
      </c>
      <c r="AA62">
        <f>COUNTIFS('WP 2 2023 Usage CF wp'!N$8:N$10,"&gt;" &amp;$Q62,'WP 2 2023 Usage CF wp'!N$8:N$10,"&lt;" &amp;$Q63)</f>
        <v>0</v>
      </c>
      <c r="AB62">
        <f>COUNTIFS('WP 2 2023 Usage CF wp'!O$8:O$10,"&gt;" &amp;$Q62,'WP 2 2023 Usage CF wp'!O$8:O$10,"&lt;" &amp;$Q63)</f>
        <v>0</v>
      </c>
      <c r="AC62">
        <f>COUNTIFS('WP 2 2023 Usage CF wp'!P$8:P$10,"&gt;" &amp;$Q62,'WP 2 2023 Usage CF wp'!P$8:P$10,"&lt;" &amp;$Q63)</f>
        <v>0</v>
      </c>
    </row>
    <row r="63" spans="2:29" x14ac:dyDescent="0.25">
      <c r="B63">
        <f t="shared" si="4"/>
        <v>5200</v>
      </c>
      <c r="C63">
        <f>COUNTIFS('WP 2 2023 Usage CF wp'!E$11:E$637,"&gt;" &amp;$B63,'WP 2 2023 Usage CF wp'!E$11:E$637,"&lt;" &amp;$B64)</f>
        <v>0</v>
      </c>
      <c r="D63">
        <f>COUNTIFS('WP 2 2023 Usage CF wp'!F$11:F$637,"&gt;" &amp;$B63,'WP 2 2023 Usage CF wp'!F$11:F$637,"&lt;" &amp;$B64)</f>
        <v>0</v>
      </c>
      <c r="E63">
        <f>COUNTIFS('WP 2 2023 Usage CF wp'!G$11:G$637,"&gt;" &amp;$B63,'WP 2 2023 Usage CF wp'!G$11:G$637,"&lt;" &amp;$B64)</f>
        <v>0</v>
      </c>
      <c r="F63">
        <f>COUNTIFS('WP 2 2023 Usage CF wp'!H$11:H$637,"&gt;" &amp;$B63,'WP 2 2023 Usage CF wp'!H$11:H$637,"&lt;" &amp;$B64)</f>
        <v>1</v>
      </c>
      <c r="G63">
        <f>COUNTIFS('WP 2 2023 Usage CF wp'!I$11:I$637,"&gt;" &amp;$B63,'WP 2 2023 Usage CF wp'!I$11:I$637,"&lt;" &amp;$B64)</f>
        <v>0</v>
      </c>
      <c r="H63">
        <f>COUNTIFS('WP 2 2023 Usage CF wp'!J$11:J$637,"&gt;" &amp;$B63,'WP 2 2023 Usage CF wp'!J$11:J$637,"&lt;" &amp;$B64)</f>
        <v>0</v>
      </c>
      <c r="I63">
        <f>COUNTIFS('WP 2 2023 Usage CF wp'!K$11:K$637,"&gt;" &amp;$B63,'WP 2 2023 Usage CF wp'!K$11:K$637,"&lt;" &amp;$B64)</f>
        <v>0</v>
      </c>
      <c r="J63">
        <f>COUNTIFS('WP 2 2023 Usage CF wp'!L$11:L$637,"&gt;" &amp;$B63,'WP 2 2023 Usage CF wp'!L$11:L$637,"&lt;" &amp;$B64)</f>
        <v>0</v>
      </c>
      <c r="K63">
        <f>COUNTIFS('WP 2 2023 Usage CF wp'!M$11:M$637,"&gt;" &amp;$B63,'WP 2 2023 Usage CF wp'!M$11:M$637,"&lt;" &amp;$B64)</f>
        <v>0</v>
      </c>
      <c r="L63">
        <f>COUNTIFS('WP 2 2023 Usage CF wp'!N$11:N$637,"&gt;" &amp;$B63,'WP 2 2023 Usage CF wp'!N$11:N$637,"&lt;" &amp;$B64)</f>
        <v>0</v>
      </c>
      <c r="M63">
        <f>COUNTIFS('WP 2 2023 Usage CF wp'!O$11:O$637,"&gt;" &amp;$B63,'WP 2 2023 Usage CF wp'!O$11:O$637,"&lt;" &amp;$B64)</f>
        <v>0</v>
      </c>
      <c r="N63">
        <f>COUNTIFS('WP 2 2023 Usage CF wp'!P$11:P$637,"&gt;" &amp;$B63,'WP 2 2023 Usage CF wp'!P$11:P$637,"&lt;" &amp;$B64)</f>
        <v>0</v>
      </c>
      <c r="Q63">
        <f t="shared" si="3"/>
        <v>5200</v>
      </c>
      <c r="R63">
        <f>COUNTIFS('WP 2 2023 Usage CF wp'!E$8:E$10,"&gt;" &amp;$Q63,'WP 2 2023 Usage CF wp'!E$8:E$10,"&lt;" &amp;$Q64)</f>
        <v>0</v>
      </c>
      <c r="S63">
        <f>COUNTIFS('WP 2 2023 Usage CF wp'!F$8:F$10,"&gt;" &amp;$Q63,'WP 2 2023 Usage CF wp'!F$8:F$10,"&lt;" &amp;$Q64)</f>
        <v>0</v>
      </c>
      <c r="T63">
        <f>COUNTIFS('WP 2 2023 Usage CF wp'!G$8:G$10,"&gt;" &amp;$Q63,'WP 2 2023 Usage CF wp'!G$8:G$10,"&lt;" &amp;$Q64)</f>
        <v>0</v>
      </c>
      <c r="U63">
        <f>COUNTIFS('WP 2 2023 Usage CF wp'!H$8:H$10,"&gt;" &amp;$Q63,'WP 2 2023 Usage CF wp'!H$8:H$10,"&lt;" &amp;$Q64)</f>
        <v>0</v>
      </c>
      <c r="V63">
        <f>COUNTIFS('WP 2 2023 Usage CF wp'!I$8:I$10,"&gt;" &amp;$Q63,'WP 2 2023 Usage CF wp'!I$8:I$10,"&lt;" &amp;$Q64)</f>
        <v>0</v>
      </c>
      <c r="W63">
        <f>COUNTIFS('WP 2 2023 Usage CF wp'!J$8:J$10,"&gt;" &amp;$Q63,'WP 2 2023 Usage CF wp'!J$8:J$10,"&lt;" &amp;$Q64)</f>
        <v>0</v>
      </c>
      <c r="X63">
        <f>COUNTIFS('WP 2 2023 Usage CF wp'!K$8:K$10,"&gt;" &amp;$Q63,'WP 2 2023 Usage CF wp'!K$8:K$10,"&lt;" &amp;$Q64)</f>
        <v>0</v>
      </c>
      <c r="Y63">
        <f>COUNTIFS('WP 2 2023 Usage CF wp'!L$8:L$10,"&gt;" &amp;$Q63,'WP 2 2023 Usage CF wp'!L$8:L$10,"&lt;" &amp;$Q64)</f>
        <v>0</v>
      </c>
      <c r="Z63">
        <f>COUNTIFS('WP 2 2023 Usage CF wp'!M$8:M$10,"&gt;" &amp;$Q63,'WP 2 2023 Usage CF wp'!M$8:M$10,"&lt;" &amp;$Q64)</f>
        <v>0</v>
      </c>
      <c r="AA63">
        <f>COUNTIFS('WP 2 2023 Usage CF wp'!N$8:N$10,"&gt;" &amp;$Q63,'WP 2 2023 Usage CF wp'!N$8:N$10,"&lt;" &amp;$Q64)</f>
        <v>0</v>
      </c>
      <c r="AB63">
        <f>COUNTIFS('WP 2 2023 Usage CF wp'!O$8:O$10,"&gt;" &amp;$Q63,'WP 2 2023 Usage CF wp'!O$8:O$10,"&lt;" &amp;$Q64)</f>
        <v>0</v>
      </c>
      <c r="AC63">
        <f>COUNTIFS('WP 2 2023 Usage CF wp'!P$8:P$10,"&gt;" &amp;$Q63,'WP 2 2023 Usage CF wp'!P$8:P$10,"&lt;" &amp;$Q64)</f>
        <v>0</v>
      </c>
    </row>
    <row r="64" spans="2:29" x14ac:dyDescent="0.25">
      <c r="B64">
        <f t="shared" si="4"/>
        <v>5300</v>
      </c>
      <c r="C64">
        <f>COUNTIFS('WP 2 2023 Usage CF wp'!E$11:E$637,"&gt;" &amp;$B64,'WP 2 2023 Usage CF wp'!E$11:E$637,"&lt;" &amp;$B65)</f>
        <v>0</v>
      </c>
      <c r="D64">
        <f>COUNTIFS('WP 2 2023 Usage CF wp'!F$11:F$637,"&gt;" &amp;$B64,'WP 2 2023 Usage CF wp'!F$11:F$637,"&lt;" &amp;$B65)</f>
        <v>0</v>
      </c>
      <c r="E64">
        <f>COUNTIFS('WP 2 2023 Usage CF wp'!G$11:G$637,"&gt;" &amp;$B64,'WP 2 2023 Usage CF wp'!G$11:G$637,"&lt;" &amp;$B65)</f>
        <v>0</v>
      </c>
      <c r="F64">
        <f>COUNTIFS('WP 2 2023 Usage CF wp'!H$11:H$637,"&gt;" &amp;$B64,'WP 2 2023 Usage CF wp'!H$11:H$637,"&lt;" &amp;$B65)</f>
        <v>0</v>
      </c>
      <c r="G64">
        <f>COUNTIFS('WP 2 2023 Usage CF wp'!I$11:I$637,"&gt;" &amp;$B64,'WP 2 2023 Usage CF wp'!I$11:I$637,"&lt;" &amp;$B65)</f>
        <v>0</v>
      </c>
      <c r="H64">
        <f>COUNTIFS('WP 2 2023 Usage CF wp'!J$11:J$637,"&gt;" &amp;$B64,'WP 2 2023 Usage CF wp'!J$11:J$637,"&lt;" &amp;$B65)</f>
        <v>0</v>
      </c>
      <c r="I64">
        <f>COUNTIFS('WP 2 2023 Usage CF wp'!K$11:K$637,"&gt;" &amp;$B64,'WP 2 2023 Usage CF wp'!K$11:K$637,"&lt;" &amp;$B65)</f>
        <v>3</v>
      </c>
      <c r="J64">
        <f>COUNTIFS('WP 2 2023 Usage CF wp'!L$11:L$637,"&gt;" &amp;$B64,'WP 2 2023 Usage CF wp'!L$11:L$637,"&lt;" &amp;$B65)</f>
        <v>0</v>
      </c>
      <c r="K64">
        <f>COUNTIFS('WP 2 2023 Usage CF wp'!M$11:M$637,"&gt;" &amp;$B64,'WP 2 2023 Usage CF wp'!M$11:M$637,"&lt;" &amp;$B65)</f>
        <v>0</v>
      </c>
      <c r="L64">
        <f>COUNTIFS('WP 2 2023 Usage CF wp'!N$11:N$637,"&gt;" &amp;$B64,'WP 2 2023 Usage CF wp'!N$11:N$637,"&lt;" &amp;$B65)</f>
        <v>0</v>
      </c>
      <c r="M64">
        <f>COUNTIFS('WP 2 2023 Usage CF wp'!O$11:O$637,"&gt;" &amp;$B64,'WP 2 2023 Usage CF wp'!O$11:O$637,"&lt;" &amp;$B65)</f>
        <v>0</v>
      </c>
      <c r="N64">
        <f>COUNTIFS('WP 2 2023 Usage CF wp'!P$11:P$637,"&gt;" &amp;$B64,'WP 2 2023 Usage CF wp'!P$11:P$637,"&lt;" &amp;$B65)</f>
        <v>0</v>
      </c>
      <c r="Q64">
        <f t="shared" si="3"/>
        <v>5300</v>
      </c>
      <c r="R64">
        <f>COUNTIFS('WP 2 2023 Usage CF wp'!E$8:E$10,"&gt;" &amp;$Q64,'WP 2 2023 Usage CF wp'!E$8:E$10,"&lt;" &amp;$Q65)</f>
        <v>0</v>
      </c>
      <c r="S64">
        <f>COUNTIFS('WP 2 2023 Usage CF wp'!F$8:F$10,"&gt;" &amp;$Q64,'WP 2 2023 Usage CF wp'!F$8:F$10,"&lt;" &amp;$Q65)</f>
        <v>0</v>
      </c>
      <c r="T64">
        <f>COUNTIFS('WP 2 2023 Usage CF wp'!G$8:G$10,"&gt;" &amp;$Q64,'WP 2 2023 Usage CF wp'!G$8:G$10,"&lt;" &amp;$Q65)</f>
        <v>0</v>
      </c>
      <c r="U64">
        <f>COUNTIFS('WP 2 2023 Usage CF wp'!H$8:H$10,"&gt;" &amp;$Q64,'WP 2 2023 Usage CF wp'!H$8:H$10,"&lt;" &amp;$Q65)</f>
        <v>0</v>
      </c>
      <c r="V64">
        <f>COUNTIFS('WP 2 2023 Usage CF wp'!I$8:I$10,"&gt;" &amp;$Q64,'WP 2 2023 Usage CF wp'!I$8:I$10,"&lt;" &amp;$Q65)</f>
        <v>0</v>
      </c>
      <c r="W64">
        <f>COUNTIFS('WP 2 2023 Usage CF wp'!J$8:J$10,"&gt;" &amp;$Q64,'WP 2 2023 Usage CF wp'!J$8:J$10,"&lt;" &amp;$Q65)</f>
        <v>0</v>
      </c>
      <c r="X64">
        <f>COUNTIFS('WP 2 2023 Usage CF wp'!K$8:K$10,"&gt;" &amp;$Q64,'WP 2 2023 Usage CF wp'!K$8:K$10,"&lt;" &amp;$Q65)</f>
        <v>0</v>
      </c>
      <c r="Y64">
        <f>COUNTIFS('WP 2 2023 Usage CF wp'!L$8:L$10,"&gt;" &amp;$Q64,'WP 2 2023 Usage CF wp'!L$8:L$10,"&lt;" &amp;$Q65)</f>
        <v>0</v>
      </c>
      <c r="Z64">
        <f>COUNTIFS('WP 2 2023 Usage CF wp'!M$8:M$10,"&gt;" &amp;$Q64,'WP 2 2023 Usage CF wp'!M$8:M$10,"&lt;" &amp;$Q65)</f>
        <v>0</v>
      </c>
      <c r="AA64">
        <f>COUNTIFS('WP 2 2023 Usage CF wp'!N$8:N$10,"&gt;" &amp;$Q64,'WP 2 2023 Usage CF wp'!N$8:N$10,"&lt;" &amp;$Q65)</f>
        <v>0</v>
      </c>
      <c r="AB64">
        <f>COUNTIFS('WP 2 2023 Usage CF wp'!O$8:O$10,"&gt;" &amp;$Q64,'WP 2 2023 Usage CF wp'!O$8:O$10,"&lt;" &amp;$Q65)</f>
        <v>0</v>
      </c>
      <c r="AC64">
        <f>COUNTIFS('WP 2 2023 Usage CF wp'!P$8:P$10,"&gt;" &amp;$Q64,'WP 2 2023 Usage CF wp'!P$8:P$10,"&lt;" &amp;$Q65)</f>
        <v>0</v>
      </c>
    </row>
    <row r="65" spans="2:29" x14ac:dyDescent="0.25">
      <c r="B65">
        <f t="shared" si="4"/>
        <v>5400</v>
      </c>
      <c r="C65">
        <f>COUNTIFS('WP 2 2023 Usage CF wp'!E$11:E$637,"&gt;" &amp;$B65,'WP 2 2023 Usage CF wp'!E$11:E$637,"&lt;" &amp;$B66)</f>
        <v>0</v>
      </c>
      <c r="D65">
        <f>COUNTIFS('WP 2 2023 Usage CF wp'!F$11:F$637,"&gt;" &amp;$B65,'WP 2 2023 Usage CF wp'!F$11:F$637,"&lt;" &amp;$B66)</f>
        <v>0</v>
      </c>
      <c r="E65">
        <f>COUNTIFS('WP 2 2023 Usage CF wp'!G$11:G$637,"&gt;" &amp;$B65,'WP 2 2023 Usage CF wp'!G$11:G$637,"&lt;" &amp;$B66)</f>
        <v>0</v>
      </c>
      <c r="F65">
        <f>COUNTIFS('WP 2 2023 Usage CF wp'!H$11:H$637,"&gt;" &amp;$B65,'WP 2 2023 Usage CF wp'!H$11:H$637,"&lt;" &amp;$B66)</f>
        <v>0</v>
      </c>
      <c r="G65">
        <f>COUNTIFS('WP 2 2023 Usage CF wp'!I$11:I$637,"&gt;" &amp;$B65,'WP 2 2023 Usage CF wp'!I$11:I$637,"&lt;" &amp;$B66)</f>
        <v>0</v>
      </c>
      <c r="H65">
        <f>COUNTIFS('WP 2 2023 Usage CF wp'!J$11:J$637,"&gt;" &amp;$B65,'WP 2 2023 Usage CF wp'!J$11:J$637,"&lt;" &amp;$B66)</f>
        <v>0</v>
      </c>
      <c r="I65">
        <f>COUNTIFS('WP 2 2023 Usage CF wp'!K$11:K$637,"&gt;" &amp;$B65,'WP 2 2023 Usage CF wp'!K$11:K$637,"&lt;" &amp;$B66)</f>
        <v>0</v>
      </c>
      <c r="J65">
        <f>COUNTIFS('WP 2 2023 Usage CF wp'!L$11:L$637,"&gt;" &amp;$B65,'WP 2 2023 Usage CF wp'!L$11:L$637,"&lt;" &amp;$B66)</f>
        <v>0</v>
      </c>
      <c r="K65">
        <f>COUNTIFS('WP 2 2023 Usage CF wp'!M$11:M$637,"&gt;" &amp;$B65,'WP 2 2023 Usage CF wp'!M$11:M$637,"&lt;" &amp;$B66)</f>
        <v>0</v>
      </c>
      <c r="L65">
        <f>COUNTIFS('WP 2 2023 Usage CF wp'!N$11:N$637,"&gt;" &amp;$B65,'WP 2 2023 Usage CF wp'!N$11:N$637,"&lt;" &amp;$B66)</f>
        <v>0</v>
      </c>
      <c r="M65">
        <f>COUNTIFS('WP 2 2023 Usage CF wp'!O$11:O$637,"&gt;" &amp;$B65,'WP 2 2023 Usage CF wp'!O$11:O$637,"&lt;" &amp;$B66)</f>
        <v>0</v>
      </c>
      <c r="N65">
        <f>COUNTIFS('WP 2 2023 Usage CF wp'!P$11:P$637,"&gt;" &amp;$B65,'WP 2 2023 Usage CF wp'!P$11:P$637,"&lt;" &amp;$B66)</f>
        <v>0</v>
      </c>
      <c r="Q65">
        <f t="shared" si="3"/>
        <v>5400</v>
      </c>
      <c r="R65">
        <f>COUNTIFS('WP 2 2023 Usage CF wp'!E$8:E$10,"&gt;" &amp;$Q65,'WP 2 2023 Usage CF wp'!E$8:E$10,"&lt;" &amp;$Q66)</f>
        <v>0</v>
      </c>
      <c r="S65">
        <f>COUNTIFS('WP 2 2023 Usage CF wp'!F$8:F$10,"&gt;" &amp;$Q65,'WP 2 2023 Usage CF wp'!F$8:F$10,"&lt;" &amp;$Q66)</f>
        <v>0</v>
      </c>
      <c r="T65">
        <f>COUNTIFS('WP 2 2023 Usage CF wp'!G$8:G$10,"&gt;" &amp;$Q65,'WP 2 2023 Usage CF wp'!G$8:G$10,"&lt;" &amp;$Q66)</f>
        <v>0</v>
      </c>
      <c r="U65">
        <f>COUNTIFS('WP 2 2023 Usage CF wp'!H$8:H$10,"&gt;" &amp;$Q65,'WP 2 2023 Usage CF wp'!H$8:H$10,"&lt;" &amp;$Q66)</f>
        <v>0</v>
      </c>
      <c r="V65">
        <f>COUNTIFS('WP 2 2023 Usage CF wp'!I$8:I$10,"&gt;" &amp;$Q65,'WP 2 2023 Usage CF wp'!I$8:I$10,"&lt;" &amp;$Q66)</f>
        <v>0</v>
      </c>
      <c r="W65">
        <f>COUNTIFS('WP 2 2023 Usage CF wp'!J$8:J$10,"&gt;" &amp;$Q65,'WP 2 2023 Usage CF wp'!J$8:J$10,"&lt;" &amp;$Q66)</f>
        <v>0</v>
      </c>
      <c r="X65">
        <f>COUNTIFS('WP 2 2023 Usage CF wp'!K$8:K$10,"&gt;" &amp;$Q65,'WP 2 2023 Usage CF wp'!K$8:K$10,"&lt;" &amp;$Q66)</f>
        <v>0</v>
      </c>
      <c r="Y65">
        <f>COUNTIFS('WP 2 2023 Usage CF wp'!L$8:L$10,"&gt;" &amp;$Q65,'WP 2 2023 Usage CF wp'!L$8:L$10,"&lt;" &amp;$Q66)</f>
        <v>0</v>
      </c>
      <c r="Z65">
        <f>COUNTIFS('WP 2 2023 Usage CF wp'!M$8:M$10,"&gt;" &amp;$Q65,'WP 2 2023 Usage CF wp'!M$8:M$10,"&lt;" &amp;$Q66)</f>
        <v>0</v>
      </c>
      <c r="AA65">
        <f>COUNTIFS('WP 2 2023 Usage CF wp'!N$8:N$10,"&gt;" &amp;$Q65,'WP 2 2023 Usage CF wp'!N$8:N$10,"&lt;" &amp;$Q66)</f>
        <v>0</v>
      </c>
      <c r="AB65">
        <f>COUNTIFS('WP 2 2023 Usage CF wp'!O$8:O$10,"&gt;" &amp;$Q65,'WP 2 2023 Usage CF wp'!O$8:O$10,"&lt;" &amp;$Q66)</f>
        <v>0</v>
      </c>
      <c r="AC65">
        <f>COUNTIFS('WP 2 2023 Usage CF wp'!P$8:P$10,"&gt;" &amp;$Q65,'WP 2 2023 Usage CF wp'!P$8:P$10,"&lt;" &amp;$Q66)</f>
        <v>0</v>
      </c>
    </row>
    <row r="66" spans="2:29" x14ac:dyDescent="0.25">
      <c r="B66">
        <f t="shared" si="4"/>
        <v>5500</v>
      </c>
      <c r="C66">
        <f>COUNTIFS('WP 2 2023 Usage CF wp'!E$11:E$637,"&gt;" &amp;$B66,'WP 2 2023 Usage CF wp'!E$11:E$637,"&lt;" &amp;$B67)</f>
        <v>0</v>
      </c>
      <c r="D66">
        <f>COUNTIFS('WP 2 2023 Usage CF wp'!F$11:F$637,"&gt;" &amp;$B66,'WP 2 2023 Usage CF wp'!F$11:F$637,"&lt;" &amp;$B67)</f>
        <v>0</v>
      </c>
      <c r="E66">
        <f>COUNTIFS('WP 2 2023 Usage CF wp'!G$11:G$637,"&gt;" &amp;$B66,'WP 2 2023 Usage CF wp'!G$11:G$637,"&lt;" &amp;$B67)</f>
        <v>0</v>
      </c>
      <c r="F66">
        <f>COUNTIFS('WP 2 2023 Usage CF wp'!H$11:H$637,"&gt;" &amp;$B66,'WP 2 2023 Usage CF wp'!H$11:H$637,"&lt;" &amp;$B67)</f>
        <v>0</v>
      </c>
      <c r="G66">
        <f>COUNTIFS('WP 2 2023 Usage CF wp'!I$11:I$637,"&gt;" &amp;$B66,'WP 2 2023 Usage CF wp'!I$11:I$637,"&lt;" &amp;$B67)</f>
        <v>0</v>
      </c>
      <c r="H66">
        <f>COUNTIFS('WP 2 2023 Usage CF wp'!J$11:J$637,"&gt;" &amp;$B66,'WP 2 2023 Usage CF wp'!J$11:J$637,"&lt;" &amp;$B67)</f>
        <v>0</v>
      </c>
      <c r="I66">
        <f>COUNTIFS('WP 2 2023 Usage CF wp'!K$11:K$637,"&gt;" &amp;$B66,'WP 2 2023 Usage CF wp'!K$11:K$637,"&lt;" &amp;$B67)</f>
        <v>0</v>
      </c>
      <c r="J66">
        <f>COUNTIFS('WP 2 2023 Usage CF wp'!L$11:L$637,"&gt;" &amp;$B66,'WP 2 2023 Usage CF wp'!L$11:L$637,"&lt;" &amp;$B67)</f>
        <v>0</v>
      </c>
      <c r="K66">
        <f>COUNTIFS('WP 2 2023 Usage CF wp'!M$11:M$637,"&gt;" &amp;$B66,'WP 2 2023 Usage CF wp'!M$11:M$637,"&lt;" &amp;$B67)</f>
        <v>0</v>
      </c>
      <c r="L66">
        <f>COUNTIFS('WP 2 2023 Usage CF wp'!N$11:N$637,"&gt;" &amp;$B66,'WP 2 2023 Usage CF wp'!N$11:N$637,"&lt;" &amp;$B67)</f>
        <v>0</v>
      </c>
      <c r="M66">
        <f>COUNTIFS('WP 2 2023 Usage CF wp'!O$11:O$637,"&gt;" &amp;$B66,'WP 2 2023 Usage CF wp'!O$11:O$637,"&lt;" &amp;$B67)</f>
        <v>0</v>
      </c>
      <c r="N66">
        <f>COUNTIFS('WP 2 2023 Usage CF wp'!P$11:P$637,"&gt;" &amp;$B66,'WP 2 2023 Usage CF wp'!P$11:P$637,"&lt;" &amp;$B67)</f>
        <v>0</v>
      </c>
      <c r="Q66">
        <f t="shared" si="3"/>
        <v>5500</v>
      </c>
      <c r="R66">
        <f>COUNTIFS('WP 2 2023 Usage CF wp'!E$8:E$10,"&gt;" &amp;$Q66,'WP 2 2023 Usage CF wp'!E$8:E$10,"&lt;" &amp;$Q67)</f>
        <v>0</v>
      </c>
      <c r="S66">
        <f>COUNTIFS('WP 2 2023 Usage CF wp'!F$8:F$10,"&gt;" &amp;$Q66,'WP 2 2023 Usage CF wp'!F$8:F$10,"&lt;" &amp;$Q67)</f>
        <v>0</v>
      </c>
      <c r="T66">
        <f>COUNTIFS('WP 2 2023 Usage CF wp'!G$8:G$10,"&gt;" &amp;$Q66,'WP 2 2023 Usage CF wp'!G$8:G$10,"&lt;" &amp;$Q67)</f>
        <v>0</v>
      </c>
      <c r="U66">
        <f>COUNTIFS('WP 2 2023 Usage CF wp'!H$8:H$10,"&gt;" &amp;$Q66,'WP 2 2023 Usage CF wp'!H$8:H$10,"&lt;" &amp;$Q67)</f>
        <v>0</v>
      </c>
      <c r="V66">
        <f>COUNTIFS('WP 2 2023 Usage CF wp'!I$8:I$10,"&gt;" &amp;$Q66,'WP 2 2023 Usage CF wp'!I$8:I$10,"&lt;" &amp;$Q67)</f>
        <v>0</v>
      </c>
      <c r="W66">
        <f>COUNTIFS('WP 2 2023 Usage CF wp'!J$8:J$10,"&gt;" &amp;$Q66,'WP 2 2023 Usage CF wp'!J$8:J$10,"&lt;" &amp;$Q67)</f>
        <v>0</v>
      </c>
      <c r="X66">
        <f>COUNTIFS('WP 2 2023 Usage CF wp'!K$8:K$10,"&gt;" &amp;$Q66,'WP 2 2023 Usage CF wp'!K$8:K$10,"&lt;" &amp;$Q67)</f>
        <v>0</v>
      </c>
      <c r="Y66">
        <f>COUNTIFS('WP 2 2023 Usage CF wp'!L$8:L$10,"&gt;" &amp;$Q66,'WP 2 2023 Usage CF wp'!L$8:L$10,"&lt;" &amp;$Q67)</f>
        <v>0</v>
      </c>
      <c r="Z66">
        <f>COUNTIFS('WP 2 2023 Usage CF wp'!M$8:M$10,"&gt;" &amp;$Q66,'WP 2 2023 Usage CF wp'!M$8:M$10,"&lt;" &amp;$Q67)</f>
        <v>0</v>
      </c>
      <c r="AA66">
        <f>COUNTIFS('WP 2 2023 Usage CF wp'!N$8:N$10,"&gt;" &amp;$Q66,'WP 2 2023 Usage CF wp'!N$8:N$10,"&lt;" &amp;$Q67)</f>
        <v>0</v>
      </c>
      <c r="AB66">
        <f>COUNTIFS('WP 2 2023 Usage CF wp'!O$8:O$10,"&gt;" &amp;$Q66,'WP 2 2023 Usage CF wp'!O$8:O$10,"&lt;" &amp;$Q67)</f>
        <v>0</v>
      </c>
      <c r="AC66">
        <f>COUNTIFS('WP 2 2023 Usage CF wp'!P$8:P$10,"&gt;" &amp;$Q66,'WP 2 2023 Usage CF wp'!P$8:P$10,"&lt;" &amp;$Q67)</f>
        <v>0</v>
      </c>
    </row>
    <row r="67" spans="2:29" x14ac:dyDescent="0.25">
      <c r="B67">
        <f t="shared" si="4"/>
        <v>5600</v>
      </c>
      <c r="C67">
        <f>COUNTIFS('WP 2 2023 Usage CF wp'!E$11:E$637,"&gt;" &amp;$B67,'WP 2 2023 Usage CF wp'!E$11:E$637,"&lt;" &amp;$B68)</f>
        <v>0</v>
      </c>
      <c r="D67">
        <f>COUNTIFS('WP 2 2023 Usage CF wp'!F$11:F$637,"&gt;" &amp;$B67,'WP 2 2023 Usage CF wp'!F$11:F$637,"&lt;" &amp;$B68)</f>
        <v>0</v>
      </c>
      <c r="E67">
        <f>COUNTIFS('WP 2 2023 Usage CF wp'!G$11:G$637,"&gt;" &amp;$B67,'WP 2 2023 Usage CF wp'!G$11:G$637,"&lt;" &amp;$B68)</f>
        <v>0</v>
      </c>
      <c r="F67">
        <f>COUNTIFS('WP 2 2023 Usage CF wp'!H$11:H$637,"&gt;" &amp;$B67,'WP 2 2023 Usage CF wp'!H$11:H$637,"&lt;" &amp;$B68)</f>
        <v>0</v>
      </c>
      <c r="G67">
        <f>COUNTIFS('WP 2 2023 Usage CF wp'!I$11:I$637,"&gt;" &amp;$B67,'WP 2 2023 Usage CF wp'!I$11:I$637,"&lt;" &amp;$B68)</f>
        <v>1</v>
      </c>
      <c r="H67">
        <f>COUNTIFS('WP 2 2023 Usage CF wp'!J$11:J$637,"&gt;" &amp;$B67,'WP 2 2023 Usage CF wp'!J$11:J$637,"&lt;" &amp;$B68)</f>
        <v>0</v>
      </c>
      <c r="I67">
        <f>COUNTIFS('WP 2 2023 Usage CF wp'!K$11:K$637,"&gt;" &amp;$B67,'WP 2 2023 Usage CF wp'!K$11:K$637,"&lt;" &amp;$B68)</f>
        <v>0</v>
      </c>
      <c r="J67">
        <f>COUNTIFS('WP 2 2023 Usage CF wp'!L$11:L$637,"&gt;" &amp;$B67,'WP 2 2023 Usage CF wp'!L$11:L$637,"&lt;" &amp;$B68)</f>
        <v>0</v>
      </c>
      <c r="K67">
        <f>COUNTIFS('WP 2 2023 Usage CF wp'!M$11:M$637,"&gt;" &amp;$B67,'WP 2 2023 Usage CF wp'!M$11:M$637,"&lt;" &amp;$B68)</f>
        <v>0</v>
      </c>
      <c r="L67">
        <f>COUNTIFS('WP 2 2023 Usage CF wp'!N$11:N$637,"&gt;" &amp;$B67,'WP 2 2023 Usage CF wp'!N$11:N$637,"&lt;" &amp;$B68)</f>
        <v>0</v>
      </c>
      <c r="M67">
        <f>COUNTIFS('WP 2 2023 Usage CF wp'!O$11:O$637,"&gt;" &amp;$B67,'WP 2 2023 Usage CF wp'!O$11:O$637,"&lt;" &amp;$B68)</f>
        <v>0</v>
      </c>
      <c r="N67">
        <f>COUNTIFS('WP 2 2023 Usage CF wp'!P$11:P$637,"&gt;" &amp;$B67,'WP 2 2023 Usage CF wp'!P$11:P$637,"&lt;" &amp;$B68)</f>
        <v>0</v>
      </c>
      <c r="Q67">
        <f t="shared" si="3"/>
        <v>5600</v>
      </c>
      <c r="R67">
        <f>COUNTIFS('WP 2 2023 Usage CF wp'!E$8:E$10,"&gt;" &amp;$Q67,'WP 2 2023 Usage CF wp'!E$8:E$10,"&lt;" &amp;$Q68)</f>
        <v>0</v>
      </c>
      <c r="S67">
        <f>COUNTIFS('WP 2 2023 Usage CF wp'!F$8:F$10,"&gt;" &amp;$Q67,'WP 2 2023 Usage CF wp'!F$8:F$10,"&lt;" &amp;$Q68)</f>
        <v>0</v>
      </c>
      <c r="T67">
        <f>COUNTIFS('WP 2 2023 Usage CF wp'!G$8:G$10,"&gt;" &amp;$Q67,'WP 2 2023 Usage CF wp'!G$8:G$10,"&lt;" &amp;$Q68)</f>
        <v>0</v>
      </c>
      <c r="U67">
        <f>COUNTIFS('WP 2 2023 Usage CF wp'!H$8:H$10,"&gt;" &amp;$Q67,'WP 2 2023 Usage CF wp'!H$8:H$10,"&lt;" &amp;$Q68)</f>
        <v>0</v>
      </c>
      <c r="V67">
        <f>COUNTIFS('WP 2 2023 Usage CF wp'!I$8:I$10,"&gt;" &amp;$Q67,'WP 2 2023 Usage CF wp'!I$8:I$10,"&lt;" &amp;$Q68)</f>
        <v>0</v>
      </c>
      <c r="W67">
        <f>COUNTIFS('WP 2 2023 Usage CF wp'!J$8:J$10,"&gt;" &amp;$Q67,'WP 2 2023 Usage CF wp'!J$8:J$10,"&lt;" &amp;$Q68)</f>
        <v>0</v>
      </c>
      <c r="X67">
        <f>COUNTIFS('WP 2 2023 Usage CF wp'!K$8:K$10,"&gt;" &amp;$Q67,'WP 2 2023 Usage CF wp'!K$8:K$10,"&lt;" &amp;$Q68)</f>
        <v>0</v>
      </c>
      <c r="Y67">
        <f>COUNTIFS('WP 2 2023 Usage CF wp'!L$8:L$10,"&gt;" &amp;$Q67,'WP 2 2023 Usage CF wp'!L$8:L$10,"&lt;" &amp;$Q68)</f>
        <v>0</v>
      </c>
      <c r="Z67">
        <f>COUNTIFS('WP 2 2023 Usage CF wp'!M$8:M$10,"&gt;" &amp;$Q67,'WP 2 2023 Usage CF wp'!M$8:M$10,"&lt;" &amp;$Q68)</f>
        <v>0</v>
      </c>
      <c r="AA67">
        <f>COUNTIFS('WP 2 2023 Usage CF wp'!N$8:N$10,"&gt;" &amp;$Q67,'WP 2 2023 Usage CF wp'!N$8:N$10,"&lt;" &amp;$Q68)</f>
        <v>0</v>
      </c>
      <c r="AB67">
        <f>COUNTIFS('WP 2 2023 Usage CF wp'!O$8:O$10,"&gt;" &amp;$Q67,'WP 2 2023 Usage CF wp'!O$8:O$10,"&lt;" &amp;$Q68)</f>
        <v>0</v>
      </c>
      <c r="AC67">
        <f>COUNTIFS('WP 2 2023 Usage CF wp'!P$8:P$10,"&gt;" &amp;$Q67,'WP 2 2023 Usage CF wp'!P$8:P$10,"&lt;" &amp;$Q68)</f>
        <v>0</v>
      </c>
    </row>
    <row r="68" spans="2:29" x14ac:dyDescent="0.25">
      <c r="B68">
        <f t="shared" si="4"/>
        <v>5700</v>
      </c>
      <c r="C68">
        <f>COUNTIFS('WP 2 2023 Usage CF wp'!E$11:E$637,"&gt;" &amp;$B68,'WP 2 2023 Usage CF wp'!E$11:E$637,"&lt;" &amp;$B69)</f>
        <v>0</v>
      </c>
      <c r="D68">
        <f>COUNTIFS('WP 2 2023 Usage CF wp'!F$11:F$637,"&gt;" &amp;$B68,'WP 2 2023 Usage CF wp'!F$11:F$637,"&lt;" &amp;$B69)</f>
        <v>1</v>
      </c>
      <c r="E68">
        <f>COUNTIFS('WP 2 2023 Usage CF wp'!G$11:G$637,"&gt;" &amp;$B68,'WP 2 2023 Usage CF wp'!G$11:G$637,"&lt;" &amp;$B69)</f>
        <v>0</v>
      </c>
      <c r="F68">
        <f>COUNTIFS('WP 2 2023 Usage CF wp'!H$11:H$637,"&gt;" &amp;$B68,'WP 2 2023 Usage CF wp'!H$11:H$637,"&lt;" &amp;$B69)</f>
        <v>0</v>
      </c>
      <c r="G68">
        <f>COUNTIFS('WP 2 2023 Usage CF wp'!I$11:I$637,"&gt;" &amp;$B68,'WP 2 2023 Usage CF wp'!I$11:I$637,"&lt;" &amp;$B69)</f>
        <v>0</v>
      </c>
      <c r="H68">
        <f>COUNTIFS('WP 2 2023 Usage CF wp'!J$11:J$637,"&gt;" &amp;$B68,'WP 2 2023 Usage CF wp'!J$11:J$637,"&lt;" &amp;$B69)</f>
        <v>1</v>
      </c>
      <c r="I68">
        <f>COUNTIFS('WP 2 2023 Usage CF wp'!K$11:K$637,"&gt;" &amp;$B68,'WP 2 2023 Usage CF wp'!K$11:K$637,"&lt;" &amp;$B69)</f>
        <v>0</v>
      </c>
      <c r="J68">
        <f>COUNTIFS('WP 2 2023 Usage CF wp'!L$11:L$637,"&gt;" &amp;$B68,'WP 2 2023 Usage CF wp'!L$11:L$637,"&lt;" &amp;$B69)</f>
        <v>0</v>
      </c>
      <c r="K68">
        <f>COUNTIFS('WP 2 2023 Usage CF wp'!M$11:M$637,"&gt;" &amp;$B68,'WP 2 2023 Usage CF wp'!M$11:M$637,"&lt;" &amp;$B69)</f>
        <v>0</v>
      </c>
      <c r="L68">
        <f>COUNTIFS('WP 2 2023 Usage CF wp'!N$11:N$637,"&gt;" &amp;$B68,'WP 2 2023 Usage CF wp'!N$11:N$637,"&lt;" &amp;$B69)</f>
        <v>0</v>
      </c>
      <c r="M68">
        <f>COUNTIFS('WP 2 2023 Usage CF wp'!O$11:O$637,"&gt;" &amp;$B68,'WP 2 2023 Usage CF wp'!O$11:O$637,"&lt;" &amp;$B69)</f>
        <v>1</v>
      </c>
      <c r="N68">
        <f>COUNTIFS('WP 2 2023 Usage CF wp'!P$11:P$637,"&gt;" &amp;$B68,'WP 2 2023 Usage CF wp'!P$11:P$637,"&lt;" &amp;$B69)</f>
        <v>0</v>
      </c>
      <c r="Q68">
        <f t="shared" si="3"/>
        <v>5700</v>
      </c>
      <c r="R68">
        <f>COUNTIFS('WP 2 2023 Usage CF wp'!E$8:E$10,"&gt;" &amp;$Q68,'WP 2 2023 Usage CF wp'!E$8:E$10,"&lt;" &amp;$Q69)</f>
        <v>0</v>
      </c>
      <c r="S68">
        <f>COUNTIFS('WP 2 2023 Usage CF wp'!F$8:F$10,"&gt;" &amp;$Q68,'WP 2 2023 Usage CF wp'!F$8:F$10,"&lt;" &amp;$Q69)</f>
        <v>0</v>
      </c>
      <c r="T68">
        <f>COUNTIFS('WP 2 2023 Usage CF wp'!G$8:G$10,"&gt;" &amp;$Q68,'WP 2 2023 Usage CF wp'!G$8:G$10,"&lt;" &amp;$Q69)</f>
        <v>0</v>
      </c>
      <c r="U68">
        <f>COUNTIFS('WP 2 2023 Usage CF wp'!H$8:H$10,"&gt;" &amp;$Q68,'WP 2 2023 Usage CF wp'!H$8:H$10,"&lt;" &amp;$Q69)</f>
        <v>0</v>
      </c>
      <c r="V68">
        <f>COUNTIFS('WP 2 2023 Usage CF wp'!I$8:I$10,"&gt;" &amp;$Q68,'WP 2 2023 Usage CF wp'!I$8:I$10,"&lt;" &amp;$Q69)</f>
        <v>0</v>
      </c>
      <c r="W68">
        <f>COUNTIFS('WP 2 2023 Usage CF wp'!J$8:J$10,"&gt;" &amp;$Q68,'WP 2 2023 Usage CF wp'!J$8:J$10,"&lt;" &amp;$Q69)</f>
        <v>0</v>
      </c>
      <c r="X68">
        <f>COUNTIFS('WP 2 2023 Usage CF wp'!K$8:K$10,"&gt;" &amp;$Q68,'WP 2 2023 Usage CF wp'!K$8:K$10,"&lt;" &amp;$Q69)</f>
        <v>0</v>
      </c>
      <c r="Y68">
        <f>COUNTIFS('WP 2 2023 Usage CF wp'!L$8:L$10,"&gt;" &amp;$Q68,'WP 2 2023 Usage CF wp'!L$8:L$10,"&lt;" &amp;$Q69)</f>
        <v>0</v>
      </c>
      <c r="Z68">
        <f>COUNTIFS('WP 2 2023 Usage CF wp'!M$8:M$10,"&gt;" &amp;$Q68,'WP 2 2023 Usage CF wp'!M$8:M$10,"&lt;" &amp;$Q69)</f>
        <v>0</v>
      </c>
      <c r="AA68">
        <f>COUNTIFS('WP 2 2023 Usage CF wp'!N$8:N$10,"&gt;" &amp;$Q68,'WP 2 2023 Usage CF wp'!N$8:N$10,"&lt;" &amp;$Q69)</f>
        <v>0</v>
      </c>
      <c r="AB68">
        <f>COUNTIFS('WP 2 2023 Usage CF wp'!O$8:O$10,"&gt;" &amp;$Q68,'WP 2 2023 Usage CF wp'!O$8:O$10,"&lt;" &amp;$Q69)</f>
        <v>0</v>
      </c>
      <c r="AC68">
        <f>COUNTIFS('WP 2 2023 Usage CF wp'!P$8:P$10,"&gt;" &amp;$Q68,'WP 2 2023 Usage CF wp'!P$8:P$10,"&lt;" &amp;$Q69)</f>
        <v>0</v>
      </c>
    </row>
    <row r="69" spans="2:29" x14ac:dyDescent="0.25">
      <c r="B69">
        <f t="shared" si="4"/>
        <v>5800</v>
      </c>
      <c r="C69">
        <f>COUNTIFS('WP 2 2023 Usage CF wp'!E$11:E$637,"&gt;" &amp;$B69,'WP 2 2023 Usage CF wp'!E$11:E$637,"&lt;" &amp;$B70)</f>
        <v>0</v>
      </c>
      <c r="D69">
        <f>COUNTIFS('WP 2 2023 Usage CF wp'!F$11:F$637,"&gt;" &amp;$B69,'WP 2 2023 Usage CF wp'!F$11:F$637,"&lt;" &amp;$B70)</f>
        <v>0</v>
      </c>
      <c r="E69">
        <f>COUNTIFS('WP 2 2023 Usage CF wp'!G$11:G$637,"&gt;" &amp;$B69,'WP 2 2023 Usage CF wp'!G$11:G$637,"&lt;" &amp;$B70)</f>
        <v>0</v>
      </c>
      <c r="F69">
        <f>COUNTIFS('WP 2 2023 Usage CF wp'!H$11:H$637,"&gt;" &amp;$B69,'WP 2 2023 Usage CF wp'!H$11:H$637,"&lt;" &amp;$B70)</f>
        <v>0</v>
      </c>
      <c r="G69">
        <f>COUNTIFS('WP 2 2023 Usage CF wp'!I$11:I$637,"&gt;" &amp;$B69,'WP 2 2023 Usage CF wp'!I$11:I$637,"&lt;" &amp;$B70)</f>
        <v>0</v>
      </c>
      <c r="H69">
        <f>COUNTIFS('WP 2 2023 Usage CF wp'!J$11:J$637,"&gt;" &amp;$B69,'WP 2 2023 Usage CF wp'!J$11:J$637,"&lt;" &amp;$B70)</f>
        <v>1</v>
      </c>
      <c r="I69">
        <f>COUNTIFS('WP 2 2023 Usage CF wp'!K$11:K$637,"&gt;" &amp;$B69,'WP 2 2023 Usage CF wp'!K$11:K$637,"&lt;" &amp;$B70)</f>
        <v>0</v>
      </c>
      <c r="J69">
        <f>COUNTIFS('WP 2 2023 Usage CF wp'!L$11:L$637,"&gt;" &amp;$B69,'WP 2 2023 Usage CF wp'!L$11:L$637,"&lt;" &amp;$B70)</f>
        <v>1</v>
      </c>
      <c r="K69">
        <f>COUNTIFS('WP 2 2023 Usage CF wp'!M$11:M$637,"&gt;" &amp;$B69,'WP 2 2023 Usage CF wp'!M$11:M$637,"&lt;" &amp;$B70)</f>
        <v>0</v>
      </c>
      <c r="L69">
        <f>COUNTIFS('WP 2 2023 Usage CF wp'!N$11:N$637,"&gt;" &amp;$B69,'WP 2 2023 Usage CF wp'!N$11:N$637,"&lt;" &amp;$B70)</f>
        <v>0</v>
      </c>
      <c r="M69">
        <f>COUNTIFS('WP 2 2023 Usage CF wp'!O$11:O$637,"&gt;" &amp;$B69,'WP 2 2023 Usage CF wp'!O$11:O$637,"&lt;" &amp;$B70)</f>
        <v>0</v>
      </c>
      <c r="N69">
        <f>COUNTIFS('WP 2 2023 Usage CF wp'!P$11:P$637,"&gt;" &amp;$B69,'WP 2 2023 Usage CF wp'!P$11:P$637,"&lt;" &amp;$B70)</f>
        <v>0</v>
      </c>
      <c r="Q69">
        <f t="shared" si="3"/>
        <v>5800</v>
      </c>
      <c r="R69">
        <f>COUNTIFS('WP 2 2023 Usage CF wp'!E$8:E$10,"&gt;" &amp;$Q69,'WP 2 2023 Usage CF wp'!E$8:E$10,"&lt;" &amp;$Q70)</f>
        <v>0</v>
      </c>
      <c r="S69">
        <f>COUNTIFS('WP 2 2023 Usage CF wp'!F$8:F$10,"&gt;" &amp;$Q69,'WP 2 2023 Usage CF wp'!F$8:F$10,"&lt;" &amp;$Q70)</f>
        <v>0</v>
      </c>
      <c r="T69">
        <f>COUNTIFS('WP 2 2023 Usage CF wp'!G$8:G$10,"&gt;" &amp;$Q69,'WP 2 2023 Usage CF wp'!G$8:G$10,"&lt;" &amp;$Q70)</f>
        <v>0</v>
      </c>
      <c r="U69">
        <f>COUNTIFS('WP 2 2023 Usage CF wp'!H$8:H$10,"&gt;" &amp;$Q69,'WP 2 2023 Usage CF wp'!H$8:H$10,"&lt;" &amp;$Q70)</f>
        <v>0</v>
      </c>
      <c r="V69">
        <f>COUNTIFS('WP 2 2023 Usage CF wp'!I$8:I$10,"&gt;" &amp;$Q69,'WP 2 2023 Usage CF wp'!I$8:I$10,"&lt;" &amp;$Q70)</f>
        <v>0</v>
      </c>
      <c r="W69">
        <f>COUNTIFS('WP 2 2023 Usage CF wp'!J$8:J$10,"&gt;" &amp;$Q69,'WP 2 2023 Usage CF wp'!J$8:J$10,"&lt;" &amp;$Q70)</f>
        <v>0</v>
      </c>
      <c r="X69">
        <f>COUNTIFS('WP 2 2023 Usage CF wp'!K$8:K$10,"&gt;" &amp;$Q69,'WP 2 2023 Usage CF wp'!K$8:K$10,"&lt;" &amp;$Q70)</f>
        <v>0</v>
      </c>
      <c r="Y69">
        <f>COUNTIFS('WP 2 2023 Usage CF wp'!L$8:L$10,"&gt;" &amp;$Q69,'WP 2 2023 Usage CF wp'!L$8:L$10,"&lt;" &amp;$Q70)</f>
        <v>0</v>
      </c>
      <c r="Z69">
        <f>COUNTIFS('WP 2 2023 Usage CF wp'!M$8:M$10,"&gt;" &amp;$Q69,'WP 2 2023 Usage CF wp'!M$8:M$10,"&lt;" &amp;$Q70)</f>
        <v>0</v>
      </c>
      <c r="AA69">
        <f>COUNTIFS('WP 2 2023 Usage CF wp'!N$8:N$10,"&gt;" &amp;$Q69,'WP 2 2023 Usage CF wp'!N$8:N$10,"&lt;" &amp;$Q70)</f>
        <v>0</v>
      </c>
      <c r="AB69">
        <f>COUNTIFS('WP 2 2023 Usage CF wp'!O$8:O$10,"&gt;" &amp;$Q69,'WP 2 2023 Usage CF wp'!O$8:O$10,"&lt;" &amp;$Q70)</f>
        <v>0</v>
      </c>
      <c r="AC69">
        <f>COUNTIFS('WP 2 2023 Usage CF wp'!P$8:P$10,"&gt;" &amp;$Q69,'WP 2 2023 Usage CF wp'!P$8:P$10,"&lt;" &amp;$Q70)</f>
        <v>0</v>
      </c>
    </row>
    <row r="70" spans="2:29" x14ac:dyDescent="0.25">
      <c r="B70">
        <f t="shared" si="4"/>
        <v>5900</v>
      </c>
      <c r="C70">
        <f>COUNTIFS('WP 2 2023 Usage CF wp'!E$11:E$637,"&gt;" &amp;$B70,'WP 2 2023 Usage CF wp'!E$11:E$637,"&lt;" &amp;$B71)</f>
        <v>0</v>
      </c>
      <c r="D70">
        <f>COUNTIFS('WP 2 2023 Usage CF wp'!F$11:F$637,"&gt;" &amp;$B70,'WP 2 2023 Usage CF wp'!F$11:F$637,"&lt;" &amp;$B71)</f>
        <v>0</v>
      </c>
      <c r="E70">
        <f>COUNTIFS('WP 2 2023 Usage CF wp'!G$11:G$637,"&gt;" &amp;$B70,'WP 2 2023 Usage CF wp'!G$11:G$637,"&lt;" &amp;$B71)</f>
        <v>0</v>
      </c>
      <c r="F70">
        <f>COUNTIFS('WP 2 2023 Usage CF wp'!H$11:H$637,"&gt;" &amp;$B70,'WP 2 2023 Usage CF wp'!H$11:H$637,"&lt;" &amp;$B71)</f>
        <v>0</v>
      </c>
      <c r="G70">
        <f>COUNTIFS('WP 2 2023 Usage CF wp'!I$11:I$637,"&gt;" &amp;$B70,'WP 2 2023 Usage CF wp'!I$11:I$637,"&lt;" &amp;$B71)</f>
        <v>0</v>
      </c>
      <c r="H70">
        <f>COUNTIFS('WP 2 2023 Usage CF wp'!J$11:J$637,"&gt;" &amp;$B70,'WP 2 2023 Usage CF wp'!J$11:J$637,"&lt;" &amp;$B71)</f>
        <v>0</v>
      </c>
      <c r="I70">
        <f>COUNTIFS('WP 2 2023 Usage CF wp'!K$11:K$637,"&gt;" &amp;$B70,'WP 2 2023 Usage CF wp'!K$11:K$637,"&lt;" &amp;$B71)</f>
        <v>0</v>
      </c>
      <c r="J70">
        <f>COUNTIFS('WP 2 2023 Usage CF wp'!L$11:L$637,"&gt;" &amp;$B70,'WP 2 2023 Usage CF wp'!L$11:L$637,"&lt;" &amp;$B71)</f>
        <v>0</v>
      </c>
      <c r="K70">
        <f>COUNTIFS('WP 2 2023 Usage CF wp'!M$11:M$637,"&gt;" &amp;$B70,'WP 2 2023 Usage CF wp'!M$11:M$637,"&lt;" &amp;$B71)</f>
        <v>0</v>
      </c>
      <c r="L70">
        <f>COUNTIFS('WP 2 2023 Usage CF wp'!N$11:N$637,"&gt;" &amp;$B70,'WP 2 2023 Usage CF wp'!N$11:N$637,"&lt;" &amp;$B71)</f>
        <v>0</v>
      </c>
      <c r="M70">
        <f>COUNTIFS('WP 2 2023 Usage CF wp'!O$11:O$637,"&gt;" &amp;$B70,'WP 2 2023 Usage CF wp'!O$11:O$637,"&lt;" &amp;$B71)</f>
        <v>0</v>
      </c>
      <c r="N70">
        <f>COUNTIFS('WP 2 2023 Usage CF wp'!P$11:P$637,"&gt;" &amp;$B70,'WP 2 2023 Usage CF wp'!P$11:P$637,"&lt;" &amp;$B71)</f>
        <v>0</v>
      </c>
      <c r="Q70">
        <f t="shared" si="3"/>
        <v>5900</v>
      </c>
      <c r="R70">
        <f>COUNTIFS('WP 2 2023 Usage CF wp'!E$8:E$10,"&gt;" &amp;$Q70,'WP 2 2023 Usage CF wp'!E$8:E$10,"&lt;" &amp;$Q71)</f>
        <v>0</v>
      </c>
      <c r="S70">
        <f>COUNTIFS('WP 2 2023 Usage CF wp'!F$8:F$10,"&gt;" &amp;$Q70,'WP 2 2023 Usage CF wp'!F$8:F$10,"&lt;" &amp;$Q71)</f>
        <v>0</v>
      </c>
      <c r="T70">
        <f>COUNTIFS('WP 2 2023 Usage CF wp'!G$8:G$10,"&gt;" &amp;$Q70,'WP 2 2023 Usage CF wp'!G$8:G$10,"&lt;" &amp;$Q71)</f>
        <v>0</v>
      </c>
      <c r="U70">
        <f>COUNTIFS('WP 2 2023 Usage CF wp'!H$8:H$10,"&gt;" &amp;$Q70,'WP 2 2023 Usage CF wp'!H$8:H$10,"&lt;" &amp;$Q71)</f>
        <v>0</v>
      </c>
      <c r="V70">
        <f>COUNTIFS('WP 2 2023 Usage CF wp'!I$8:I$10,"&gt;" &amp;$Q70,'WP 2 2023 Usage CF wp'!I$8:I$10,"&lt;" &amp;$Q71)</f>
        <v>0</v>
      </c>
      <c r="W70">
        <f>COUNTIFS('WP 2 2023 Usage CF wp'!J$8:J$10,"&gt;" &amp;$Q70,'WP 2 2023 Usage CF wp'!J$8:J$10,"&lt;" &amp;$Q71)</f>
        <v>0</v>
      </c>
      <c r="X70">
        <f>COUNTIFS('WP 2 2023 Usage CF wp'!K$8:K$10,"&gt;" &amp;$Q70,'WP 2 2023 Usage CF wp'!K$8:K$10,"&lt;" &amp;$Q71)</f>
        <v>0</v>
      </c>
      <c r="Y70">
        <f>COUNTIFS('WP 2 2023 Usage CF wp'!L$8:L$10,"&gt;" &amp;$Q70,'WP 2 2023 Usage CF wp'!L$8:L$10,"&lt;" &amp;$Q71)</f>
        <v>0</v>
      </c>
      <c r="Z70">
        <f>COUNTIFS('WP 2 2023 Usage CF wp'!M$8:M$10,"&gt;" &amp;$Q70,'WP 2 2023 Usage CF wp'!M$8:M$10,"&lt;" &amp;$Q71)</f>
        <v>0</v>
      </c>
      <c r="AA70">
        <f>COUNTIFS('WP 2 2023 Usage CF wp'!N$8:N$10,"&gt;" &amp;$Q70,'WP 2 2023 Usage CF wp'!N$8:N$10,"&lt;" &amp;$Q71)</f>
        <v>0</v>
      </c>
      <c r="AB70">
        <f>COUNTIFS('WP 2 2023 Usage CF wp'!O$8:O$10,"&gt;" &amp;$Q70,'WP 2 2023 Usage CF wp'!O$8:O$10,"&lt;" &amp;$Q71)</f>
        <v>0</v>
      </c>
      <c r="AC70">
        <f>COUNTIFS('WP 2 2023 Usage CF wp'!P$8:P$10,"&gt;" &amp;$Q70,'WP 2 2023 Usage CF wp'!P$8:P$10,"&lt;" &amp;$Q71)</f>
        <v>0</v>
      </c>
    </row>
    <row r="71" spans="2:29" x14ac:dyDescent="0.25">
      <c r="B71">
        <f t="shared" si="4"/>
        <v>6000</v>
      </c>
      <c r="C71">
        <f>COUNTIFS('WP 2 2023 Usage CF wp'!E$11:E$637,"&gt;" &amp;$B71,'WP 2 2023 Usage CF wp'!E$11:E$637,"&lt;" &amp;$B72)</f>
        <v>0</v>
      </c>
      <c r="D71">
        <f>COUNTIFS('WP 2 2023 Usage CF wp'!F$11:F$637,"&gt;" &amp;$B71,'WP 2 2023 Usage CF wp'!F$11:F$637,"&lt;" &amp;$B72)</f>
        <v>0</v>
      </c>
      <c r="E71">
        <f>COUNTIFS('WP 2 2023 Usage CF wp'!G$11:G$637,"&gt;" &amp;$B71,'WP 2 2023 Usage CF wp'!G$11:G$637,"&lt;" &amp;$B72)</f>
        <v>0</v>
      </c>
      <c r="F71">
        <f>COUNTIFS('WP 2 2023 Usage CF wp'!H$11:H$637,"&gt;" &amp;$B71,'WP 2 2023 Usage CF wp'!H$11:H$637,"&lt;" &amp;$B72)</f>
        <v>0</v>
      </c>
      <c r="G71">
        <f>COUNTIFS('WP 2 2023 Usage CF wp'!I$11:I$637,"&gt;" &amp;$B71,'WP 2 2023 Usage CF wp'!I$11:I$637,"&lt;" &amp;$B72)</f>
        <v>0</v>
      </c>
      <c r="H71">
        <f>COUNTIFS('WP 2 2023 Usage CF wp'!J$11:J$637,"&gt;" &amp;$B71,'WP 2 2023 Usage CF wp'!J$11:J$637,"&lt;" &amp;$B72)</f>
        <v>0</v>
      </c>
      <c r="I71">
        <f>COUNTIFS('WP 2 2023 Usage CF wp'!K$11:K$637,"&gt;" &amp;$B71,'WP 2 2023 Usage CF wp'!K$11:K$637,"&lt;" &amp;$B72)</f>
        <v>0</v>
      </c>
      <c r="J71">
        <f>COUNTIFS('WP 2 2023 Usage CF wp'!L$11:L$637,"&gt;" &amp;$B71,'WP 2 2023 Usage CF wp'!L$11:L$637,"&lt;" &amp;$B72)</f>
        <v>0</v>
      </c>
      <c r="K71">
        <f>COUNTIFS('WP 2 2023 Usage CF wp'!M$11:M$637,"&gt;" &amp;$B71,'WP 2 2023 Usage CF wp'!M$11:M$637,"&lt;" &amp;$B72)</f>
        <v>0</v>
      </c>
      <c r="L71">
        <f>COUNTIFS('WP 2 2023 Usage CF wp'!N$11:N$637,"&gt;" &amp;$B71,'WP 2 2023 Usage CF wp'!N$11:N$637,"&lt;" &amp;$B72)</f>
        <v>0</v>
      </c>
      <c r="M71">
        <f>COUNTIFS('WP 2 2023 Usage CF wp'!O$11:O$637,"&gt;" &amp;$B71,'WP 2 2023 Usage CF wp'!O$11:O$637,"&lt;" &amp;$B72)</f>
        <v>0</v>
      </c>
      <c r="N71">
        <f>COUNTIFS('WP 2 2023 Usage CF wp'!P$11:P$637,"&gt;" &amp;$B71,'WP 2 2023 Usage CF wp'!P$11:P$637,"&lt;" &amp;$B72)</f>
        <v>0</v>
      </c>
      <c r="Q71">
        <f t="shared" si="3"/>
        <v>6000</v>
      </c>
      <c r="R71">
        <f>COUNTIFS('WP 2 2023 Usage CF wp'!E$8:E$10,"&gt;" &amp;$Q71,'WP 2 2023 Usage CF wp'!E$8:E$10,"&lt;" &amp;$Q72)</f>
        <v>0</v>
      </c>
      <c r="S71">
        <f>COUNTIFS('WP 2 2023 Usage CF wp'!F$8:F$10,"&gt;" &amp;$Q71,'WP 2 2023 Usage CF wp'!F$8:F$10,"&lt;" &amp;$Q72)</f>
        <v>0</v>
      </c>
      <c r="T71">
        <f>COUNTIFS('WP 2 2023 Usage CF wp'!G$8:G$10,"&gt;" &amp;$Q71,'WP 2 2023 Usage CF wp'!G$8:G$10,"&lt;" &amp;$Q72)</f>
        <v>0</v>
      </c>
      <c r="U71">
        <f>COUNTIFS('WP 2 2023 Usage CF wp'!H$8:H$10,"&gt;" &amp;$Q71,'WP 2 2023 Usage CF wp'!H$8:H$10,"&lt;" &amp;$Q72)</f>
        <v>0</v>
      </c>
      <c r="V71">
        <f>COUNTIFS('WP 2 2023 Usage CF wp'!I$8:I$10,"&gt;" &amp;$Q71,'WP 2 2023 Usage CF wp'!I$8:I$10,"&lt;" &amp;$Q72)</f>
        <v>0</v>
      </c>
      <c r="W71">
        <f>COUNTIFS('WP 2 2023 Usage CF wp'!J$8:J$10,"&gt;" &amp;$Q71,'WP 2 2023 Usage CF wp'!J$8:J$10,"&lt;" &amp;$Q72)</f>
        <v>0</v>
      </c>
      <c r="X71">
        <f>COUNTIFS('WP 2 2023 Usage CF wp'!K$8:K$10,"&gt;" &amp;$Q71,'WP 2 2023 Usage CF wp'!K$8:K$10,"&lt;" &amp;$Q72)</f>
        <v>0</v>
      </c>
      <c r="Y71">
        <f>COUNTIFS('WP 2 2023 Usage CF wp'!L$8:L$10,"&gt;" &amp;$Q71,'WP 2 2023 Usage CF wp'!L$8:L$10,"&lt;" &amp;$Q72)</f>
        <v>0</v>
      </c>
      <c r="Z71">
        <f>COUNTIFS('WP 2 2023 Usage CF wp'!M$8:M$10,"&gt;" &amp;$Q71,'WP 2 2023 Usage CF wp'!M$8:M$10,"&lt;" &amp;$Q72)</f>
        <v>0</v>
      </c>
      <c r="AA71">
        <f>COUNTIFS('WP 2 2023 Usage CF wp'!N$8:N$10,"&gt;" &amp;$Q71,'WP 2 2023 Usage CF wp'!N$8:N$10,"&lt;" &amp;$Q72)</f>
        <v>0</v>
      </c>
      <c r="AB71">
        <f>COUNTIFS('WP 2 2023 Usage CF wp'!O$8:O$10,"&gt;" &amp;$Q71,'WP 2 2023 Usage CF wp'!O$8:O$10,"&lt;" &amp;$Q72)</f>
        <v>0</v>
      </c>
      <c r="AC71">
        <f>COUNTIFS('WP 2 2023 Usage CF wp'!P$8:P$10,"&gt;" &amp;$Q71,'WP 2 2023 Usage CF wp'!P$8:P$10,"&lt;" &amp;$Q72)</f>
        <v>0</v>
      </c>
    </row>
    <row r="72" spans="2:29" x14ac:dyDescent="0.25">
      <c r="B72">
        <f t="shared" si="4"/>
        <v>6100</v>
      </c>
      <c r="C72">
        <f>COUNTIFS('WP 2 2023 Usage CF wp'!E$11:E$637,"&gt;" &amp;$B72,'WP 2 2023 Usage CF wp'!E$11:E$637,"&lt;" &amp;$B73)</f>
        <v>0</v>
      </c>
      <c r="D72">
        <f>COUNTIFS('WP 2 2023 Usage CF wp'!F$11:F$637,"&gt;" &amp;$B72,'WP 2 2023 Usage CF wp'!F$11:F$637,"&lt;" &amp;$B73)</f>
        <v>0</v>
      </c>
      <c r="E72">
        <f>COUNTIFS('WP 2 2023 Usage CF wp'!G$11:G$637,"&gt;" &amp;$B72,'WP 2 2023 Usage CF wp'!G$11:G$637,"&lt;" &amp;$B73)</f>
        <v>0</v>
      </c>
      <c r="F72">
        <f>COUNTIFS('WP 2 2023 Usage CF wp'!H$11:H$637,"&gt;" &amp;$B72,'WP 2 2023 Usage CF wp'!H$11:H$637,"&lt;" &amp;$B73)</f>
        <v>0</v>
      </c>
      <c r="G72">
        <f>COUNTIFS('WP 2 2023 Usage CF wp'!I$11:I$637,"&gt;" &amp;$B72,'WP 2 2023 Usage CF wp'!I$11:I$637,"&lt;" &amp;$B73)</f>
        <v>0</v>
      </c>
      <c r="H72">
        <f>COUNTIFS('WP 2 2023 Usage CF wp'!J$11:J$637,"&gt;" &amp;$B72,'WP 2 2023 Usage CF wp'!J$11:J$637,"&lt;" &amp;$B73)</f>
        <v>0</v>
      </c>
      <c r="I72">
        <f>COUNTIFS('WP 2 2023 Usage CF wp'!K$11:K$637,"&gt;" &amp;$B72,'WP 2 2023 Usage CF wp'!K$11:K$637,"&lt;" &amp;$B73)</f>
        <v>0</v>
      </c>
      <c r="J72">
        <f>COUNTIFS('WP 2 2023 Usage CF wp'!L$11:L$637,"&gt;" &amp;$B72,'WP 2 2023 Usage CF wp'!L$11:L$637,"&lt;" &amp;$B73)</f>
        <v>0</v>
      </c>
      <c r="K72">
        <f>COUNTIFS('WP 2 2023 Usage CF wp'!M$11:M$637,"&gt;" &amp;$B72,'WP 2 2023 Usage CF wp'!M$11:M$637,"&lt;" &amp;$B73)</f>
        <v>0</v>
      </c>
      <c r="L72">
        <f>COUNTIFS('WP 2 2023 Usage CF wp'!N$11:N$637,"&gt;" &amp;$B72,'WP 2 2023 Usage CF wp'!N$11:N$637,"&lt;" &amp;$B73)</f>
        <v>0</v>
      </c>
      <c r="M72">
        <f>COUNTIFS('WP 2 2023 Usage CF wp'!O$11:O$637,"&gt;" &amp;$B72,'WP 2 2023 Usage CF wp'!O$11:O$637,"&lt;" &amp;$B73)</f>
        <v>0</v>
      </c>
      <c r="N72">
        <f>COUNTIFS('WP 2 2023 Usage CF wp'!P$11:P$637,"&gt;" &amp;$B72,'WP 2 2023 Usage CF wp'!P$11:P$637,"&lt;" &amp;$B73)</f>
        <v>0</v>
      </c>
      <c r="Q72">
        <f t="shared" si="3"/>
        <v>6100</v>
      </c>
      <c r="R72">
        <f>COUNTIFS('WP 2 2023 Usage CF wp'!E$8:E$10,"&gt;" &amp;$Q72,'WP 2 2023 Usage CF wp'!E$8:E$10,"&lt;" &amp;$Q73)</f>
        <v>0</v>
      </c>
      <c r="S72">
        <f>COUNTIFS('WP 2 2023 Usage CF wp'!F$8:F$10,"&gt;" &amp;$Q72,'WP 2 2023 Usage CF wp'!F$8:F$10,"&lt;" &amp;$Q73)</f>
        <v>0</v>
      </c>
      <c r="T72">
        <f>COUNTIFS('WP 2 2023 Usage CF wp'!G$8:G$10,"&gt;" &amp;$Q72,'WP 2 2023 Usage CF wp'!G$8:G$10,"&lt;" &amp;$Q73)</f>
        <v>0</v>
      </c>
      <c r="U72">
        <f>COUNTIFS('WP 2 2023 Usage CF wp'!H$8:H$10,"&gt;" &amp;$Q72,'WP 2 2023 Usage CF wp'!H$8:H$10,"&lt;" &amp;$Q73)</f>
        <v>0</v>
      </c>
      <c r="V72">
        <f>COUNTIFS('WP 2 2023 Usage CF wp'!I$8:I$10,"&gt;" &amp;$Q72,'WP 2 2023 Usage CF wp'!I$8:I$10,"&lt;" &amp;$Q73)</f>
        <v>0</v>
      </c>
      <c r="W72">
        <f>COUNTIFS('WP 2 2023 Usage CF wp'!J$8:J$10,"&gt;" &amp;$Q72,'WP 2 2023 Usage CF wp'!J$8:J$10,"&lt;" &amp;$Q73)</f>
        <v>0</v>
      </c>
      <c r="X72">
        <f>COUNTIFS('WP 2 2023 Usage CF wp'!K$8:K$10,"&gt;" &amp;$Q72,'WP 2 2023 Usage CF wp'!K$8:K$10,"&lt;" &amp;$Q73)</f>
        <v>0</v>
      </c>
      <c r="Y72">
        <f>COUNTIFS('WP 2 2023 Usage CF wp'!L$8:L$10,"&gt;" &amp;$Q72,'WP 2 2023 Usage CF wp'!L$8:L$10,"&lt;" &amp;$Q73)</f>
        <v>0</v>
      </c>
      <c r="Z72">
        <f>COUNTIFS('WP 2 2023 Usage CF wp'!M$8:M$10,"&gt;" &amp;$Q72,'WP 2 2023 Usage CF wp'!M$8:M$10,"&lt;" &amp;$Q73)</f>
        <v>0</v>
      </c>
      <c r="AA72">
        <f>COUNTIFS('WP 2 2023 Usage CF wp'!N$8:N$10,"&gt;" &amp;$Q72,'WP 2 2023 Usage CF wp'!N$8:N$10,"&lt;" &amp;$Q73)</f>
        <v>0</v>
      </c>
      <c r="AB72">
        <f>COUNTIFS('WP 2 2023 Usage CF wp'!O$8:O$10,"&gt;" &amp;$Q72,'WP 2 2023 Usage CF wp'!O$8:O$10,"&lt;" &amp;$Q73)</f>
        <v>0</v>
      </c>
      <c r="AC72">
        <f>COUNTIFS('WP 2 2023 Usage CF wp'!P$8:P$10,"&gt;" &amp;$Q72,'WP 2 2023 Usage CF wp'!P$8:P$10,"&lt;" &amp;$Q73)</f>
        <v>0</v>
      </c>
    </row>
    <row r="73" spans="2:29" x14ac:dyDescent="0.25">
      <c r="B73">
        <f t="shared" si="4"/>
        <v>6200</v>
      </c>
      <c r="C73">
        <f>COUNTIFS('WP 2 2023 Usage CF wp'!E$11:E$637,"&gt;" &amp;$B73,'WP 2 2023 Usage CF wp'!E$11:E$637,"&lt;" &amp;$B74)</f>
        <v>1</v>
      </c>
      <c r="D73">
        <f>COUNTIFS('WP 2 2023 Usage CF wp'!F$11:F$637,"&gt;" &amp;$B73,'WP 2 2023 Usage CF wp'!F$11:F$637,"&lt;" &amp;$B74)</f>
        <v>0</v>
      </c>
      <c r="E73">
        <f>COUNTIFS('WP 2 2023 Usage CF wp'!G$11:G$637,"&gt;" &amp;$B73,'WP 2 2023 Usage CF wp'!G$11:G$637,"&lt;" &amp;$B74)</f>
        <v>0</v>
      </c>
      <c r="F73">
        <f>COUNTIFS('WP 2 2023 Usage CF wp'!H$11:H$637,"&gt;" &amp;$B73,'WP 2 2023 Usage CF wp'!H$11:H$637,"&lt;" &amp;$B74)</f>
        <v>0</v>
      </c>
      <c r="G73">
        <f>COUNTIFS('WP 2 2023 Usage CF wp'!I$11:I$637,"&gt;" &amp;$B73,'WP 2 2023 Usage CF wp'!I$11:I$637,"&lt;" &amp;$B74)</f>
        <v>0</v>
      </c>
      <c r="H73">
        <f>COUNTIFS('WP 2 2023 Usage CF wp'!J$11:J$637,"&gt;" &amp;$B73,'WP 2 2023 Usage CF wp'!J$11:J$637,"&lt;" &amp;$B74)</f>
        <v>0</v>
      </c>
      <c r="I73">
        <f>COUNTIFS('WP 2 2023 Usage CF wp'!K$11:K$637,"&gt;" &amp;$B73,'WP 2 2023 Usage CF wp'!K$11:K$637,"&lt;" &amp;$B74)</f>
        <v>0</v>
      </c>
      <c r="J73">
        <f>COUNTIFS('WP 2 2023 Usage CF wp'!L$11:L$637,"&gt;" &amp;$B73,'WP 2 2023 Usage CF wp'!L$11:L$637,"&lt;" &amp;$B74)</f>
        <v>0</v>
      </c>
      <c r="K73">
        <f>COUNTIFS('WP 2 2023 Usage CF wp'!M$11:M$637,"&gt;" &amp;$B73,'WP 2 2023 Usage CF wp'!M$11:M$637,"&lt;" &amp;$B74)</f>
        <v>0</v>
      </c>
      <c r="L73">
        <f>COUNTIFS('WP 2 2023 Usage CF wp'!N$11:N$637,"&gt;" &amp;$B73,'WP 2 2023 Usage CF wp'!N$11:N$637,"&lt;" &amp;$B74)</f>
        <v>0</v>
      </c>
      <c r="M73">
        <f>COUNTIFS('WP 2 2023 Usage CF wp'!O$11:O$637,"&gt;" &amp;$B73,'WP 2 2023 Usage CF wp'!O$11:O$637,"&lt;" &amp;$B74)</f>
        <v>0</v>
      </c>
      <c r="N73">
        <f>COUNTIFS('WP 2 2023 Usage CF wp'!P$11:P$637,"&gt;" &amp;$B73,'WP 2 2023 Usage CF wp'!P$11:P$637,"&lt;" &amp;$B74)</f>
        <v>0</v>
      </c>
      <c r="Q73">
        <f t="shared" si="3"/>
        <v>6200</v>
      </c>
      <c r="R73">
        <f>COUNTIFS('WP 2 2023 Usage CF wp'!E$8:E$10,"&gt;" &amp;$Q73,'WP 2 2023 Usage CF wp'!E$8:E$10,"&lt;" &amp;$Q74)</f>
        <v>0</v>
      </c>
      <c r="S73">
        <f>COUNTIFS('WP 2 2023 Usage CF wp'!F$8:F$10,"&gt;" &amp;$Q73,'WP 2 2023 Usage CF wp'!F$8:F$10,"&lt;" &amp;$Q74)</f>
        <v>0</v>
      </c>
      <c r="T73">
        <f>COUNTIFS('WP 2 2023 Usage CF wp'!G$8:G$10,"&gt;" &amp;$Q73,'WP 2 2023 Usage CF wp'!G$8:G$10,"&lt;" &amp;$Q74)</f>
        <v>0</v>
      </c>
      <c r="U73">
        <f>COUNTIFS('WP 2 2023 Usage CF wp'!H$8:H$10,"&gt;" &amp;$Q73,'WP 2 2023 Usage CF wp'!H$8:H$10,"&lt;" &amp;$Q74)</f>
        <v>0</v>
      </c>
      <c r="V73">
        <f>COUNTIFS('WP 2 2023 Usage CF wp'!I$8:I$10,"&gt;" &amp;$Q73,'WP 2 2023 Usage CF wp'!I$8:I$10,"&lt;" &amp;$Q74)</f>
        <v>0</v>
      </c>
      <c r="W73">
        <f>COUNTIFS('WP 2 2023 Usage CF wp'!J$8:J$10,"&gt;" &amp;$Q73,'WP 2 2023 Usage CF wp'!J$8:J$10,"&lt;" &amp;$Q74)</f>
        <v>0</v>
      </c>
      <c r="X73">
        <f>COUNTIFS('WP 2 2023 Usage CF wp'!K$8:K$10,"&gt;" &amp;$Q73,'WP 2 2023 Usage CF wp'!K$8:K$10,"&lt;" &amp;$Q74)</f>
        <v>0</v>
      </c>
      <c r="Y73">
        <f>COUNTIFS('WP 2 2023 Usage CF wp'!L$8:L$10,"&gt;" &amp;$Q73,'WP 2 2023 Usage CF wp'!L$8:L$10,"&lt;" &amp;$Q74)</f>
        <v>0</v>
      </c>
      <c r="Z73">
        <f>COUNTIFS('WP 2 2023 Usage CF wp'!M$8:M$10,"&gt;" &amp;$Q73,'WP 2 2023 Usage CF wp'!M$8:M$10,"&lt;" &amp;$Q74)</f>
        <v>0</v>
      </c>
      <c r="AA73">
        <f>COUNTIFS('WP 2 2023 Usage CF wp'!N$8:N$10,"&gt;" &amp;$Q73,'WP 2 2023 Usage CF wp'!N$8:N$10,"&lt;" &amp;$Q74)</f>
        <v>0</v>
      </c>
      <c r="AB73">
        <f>COUNTIFS('WP 2 2023 Usage CF wp'!O$8:O$10,"&gt;" &amp;$Q73,'WP 2 2023 Usage CF wp'!O$8:O$10,"&lt;" &amp;$Q74)</f>
        <v>0</v>
      </c>
      <c r="AC73">
        <f>COUNTIFS('WP 2 2023 Usage CF wp'!P$8:P$10,"&gt;" &amp;$Q73,'WP 2 2023 Usage CF wp'!P$8:P$10,"&lt;" &amp;$Q74)</f>
        <v>0</v>
      </c>
    </row>
    <row r="74" spans="2:29" x14ac:dyDescent="0.25">
      <c r="B74">
        <f t="shared" si="4"/>
        <v>6300</v>
      </c>
      <c r="C74">
        <f>COUNTIFS('WP 2 2023 Usage CF wp'!E$11:E$637,"&gt;" &amp;$B74,'WP 2 2023 Usage CF wp'!E$11:E$637,"&lt;" &amp;$B75)</f>
        <v>0</v>
      </c>
      <c r="D74">
        <f>COUNTIFS('WP 2 2023 Usage CF wp'!F$11:F$637,"&gt;" &amp;$B74,'WP 2 2023 Usage CF wp'!F$11:F$637,"&lt;" &amp;$B75)</f>
        <v>0</v>
      </c>
      <c r="E74">
        <f>COUNTIFS('WP 2 2023 Usage CF wp'!G$11:G$637,"&gt;" &amp;$B74,'WP 2 2023 Usage CF wp'!G$11:G$637,"&lt;" &amp;$B75)</f>
        <v>0</v>
      </c>
      <c r="F74">
        <f>COUNTIFS('WP 2 2023 Usage CF wp'!H$11:H$637,"&gt;" &amp;$B74,'WP 2 2023 Usage CF wp'!H$11:H$637,"&lt;" &amp;$B75)</f>
        <v>0</v>
      </c>
      <c r="G74">
        <f>COUNTIFS('WP 2 2023 Usage CF wp'!I$11:I$637,"&gt;" &amp;$B74,'WP 2 2023 Usage CF wp'!I$11:I$637,"&lt;" &amp;$B75)</f>
        <v>0</v>
      </c>
      <c r="H74">
        <f>COUNTIFS('WP 2 2023 Usage CF wp'!J$11:J$637,"&gt;" &amp;$B74,'WP 2 2023 Usage CF wp'!J$11:J$637,"&lt;" &amp;$B75)</f>
        <v>0</v>
      </c>
      <c r="I74">
        <f>COUNTIFS('WP 2 2023 Usage CF wp'!K$11:K$637,"&gt;" &amp;$B74,'WP 2 2023 Usage CF wp'!K$11:K$637,"&lt;" &amp;$B75)</f>
        <v>0</v>
      </c>
      <c r="J74">
        <f>COUNTIFS('WP 2 2023 Usage CF wp'!L$11:L$637,"&gt;" &amp;$B74,'WP 2 2023 Usage CF wp'!L$11:L$637,"&lt;" &amp;$B75)</f>
        <v>0</v>
      </c>
      <c r="K74">
        <f>COUNTIFS('WP 2 2023 Usage CF wp'!M$11:M$637,"&gt;" &amp;$B74,'WP 2 2023 Usage CF wp'!M$11:M$637,"&lt;" &amp;$B75)</f>
        <v>0</v>
      </c>
      <c r="L74">
        <f>COUNTIFS('WP 2 2023 Usage CF wp'!N$11:N$637,"&gt;" &amp;$B74,'WP 2 2023 Usage CF wp'!N$11:N$637,"&lt;" &amp;$B75)</f>
        <v>0</v>
      </c>
      <c r="M74">
        <f>COUNTIFS('WP 2 2023 Usage CF wp'!O$11:O$637,"&gt;" &amp;$B74,'WP 2 2023 Usage CF wp'!O$11:O$637,"&lt;" &amp;$B75)</f>
        <v>0</v>
      </c>
      <c r="N74">
        <f>COUNTIFS('WP 2 2023 Usage CF wp'!P$11:P$637,"&gt;" &amp;$B74,'WP 2 2023 Usage CF wp'!P$11:P$637,"&lt;" &amp;$B75)</f>
        <v>0</v>
      </c>
      <c r="Q74">
        <f t="shared" si="3"/>
        <v>6300</v>
      </c>
      <c r="R74">
        <f>COUNTIFS('WP 2 2023 Usage CF wp'!E$8:E$10,"&gt;" &amp;$Q74,'WP 2 2023 Usage CF wp'!E$8:E$10,"&lt;" &amp;$Q75)</f>
        <v>0</v>
      </c>
      <c r="S74">
        <f>COUNTIFS('WP 2 2023 Usage CF wp'!F$8:F$10,"&gt;" &amp;$Q74,'WP 2 2023 Usage CF wp'!F$8:F$10,"&lt;" &amp;$Q75)</f>
        <v>0</v>
      </c>
      <c r="T74">
        <f>COUNTIFS('WP 2 2023 Usage CF wp'!G$8:G$10,"&gt;" &amp;$Q74,'WP 2 2023 Usage CF wp'!G$8:G$10,"&lt;" &amp;$Q75)</f>
        <v>0</v>
      </c>
      <c r="U74">
        <f>COUNTIFS('WP 2 2023 Usage CF wp'!H$8:H$10,"&gt;" &amp;$Q74,'WP 2 2023 Usage CF wp'!H$8:H$10,"&lt;" &amp;$Q75)</f>
        <v>0</v>
      </c>
      <c r="V74">
        <f>COUNTIFS('WP 2 2023 Usage CF wp'!I$8:I$10,"&gt;" &amp;$Q74,'WP 2 2023 Usage CF wp'!I$8:I$10,"&lt;" &amp;$Q75)</f>
        <v>0</v>
      </c>
      <c r="W74">
        <f>COUNTIFS('WP 2 2023 Usage CF wp'!J$8:J$10,"&gt;" &amp;$Q74,'WP 2 2023 Usage CF wp'!J$8:J$10,"&lt;" &amp;$Q75)</f>
        <v>0</v>
      </c>
      <c r="X74">
        <f>COUNTIFS('WP 2 2023 Usage CF wp'!K$8:K$10,"&gt;" &amp;$Q74,'WP 2 2023 Usage CF wp'!K$8:K$10,"&lt;" &amp;$Q75)</f>
        <v>0</v>
      </c>
      <c r="Y74">
        <f>COUNTIFS('WP 2 2023 Usage CF wp'!L$8:L$10,"&gt;" &amp;$Q74,'WP 2 2023 Usage CF wp'!L$8:L$10,"&lt;" &amp;$Q75)</f>
        <v>0</v>
      </c>
      <c r="Z74">
        <f>COUNTIFS('WP 2 2023 Usage CF wp'!M$8:M$10,"&gt;" &amp;$Q74,'WP 2 2023 Usage CF wp'!M$8:M$10,"&lt;" &amp;$Q75)</f>
        <v>0</v>
      </c>
      <c r="AA74">
        <f>COUNTIFS('WP 2 2023 Usage CF wp'!N$8:N$10,"&gt;" &amp;$Q74,'WP 2 2023 Usage CF wp'!N$8:N$10,"&lt;" &amp;$Q75)</f>
        <v>0</v>
      </c>
      <c r="AB74">
        <f>COUNTIFS('WP 2 2023 Usage CF wp'!O$8:O$10,"&gt;" &amp;$Q74,'WP 2 2023 Usage CF wp'!O$8:O$10,"&lt;" &amp;$Q75)</f>
        <v>0</v>
      </c>
      <c r="AC74">
        <f>COUNTIFS('WP 2 2023 Usage CF wp'!P$8:P$10,"&gt;" &amp;$Q74,'WP 2 2023 Usage CF wp'!P$8:P$10,"&lt;" &amp;$Q75)</f>
        <v>0</v>
      </c>
    </row>
    <row r="75" spans="2:29" x14ac:dyDescent="0.25">
      <c r="B75">
        <f t="shared" si="4"/>
        <v>6400</v>
      </c>
      <c r="C75">
        <f>COUNTIFS('WP 2 2023 Usage CF wp'!E$11:E$637,"&gt;" &amp;$B75,'WP 2 2023 Usage CF wp'!E$11:E$637,"&lt;" &amp;$B76)</f>
        <v>0</v>
      </c>
      <c r="D75">
        <f>COUNTIFS('WP 2 2023 Usage CF wp'!F$11:F$637,"&gt;" &amp;$B75,'WP 2 2023 Usage CF wp'!F$11:F$637,"&lt;" &amp;$B76)</f>
        <v>0</v>
      </c>
      <c r="E75">
        <f>COUNTIFS('WP 2 2023 Usage CF wp'!G$11:G$637,"&gt;" &amp;$B75,'WP 2 2023 Usage CF wp'!G$11:G$637,"&lt;" &amp;$B76)</f>
        <v>0</v>
      </c>
      <c r="F75">
        <f>COUNTIFS('WP 2 2023 Usage CF wp'!H$11:H$637,"&gt;" &amp;$B75,'WP 2 2023 Usage CF wp'!H$11:H$637,"&lt;" &amp;$B76)</f>
        <v>0</v>
      </c>
      <c r="G75">
        <f>COUNTIFS('WP 2 2023 Usage CF wp'!I$11:I$637,"&gt;" &amp;$B75,'WP 2 2023 Usage CF wp'!I$11:I$637,"&lt;" &amp;$B76)</f>
        <v>0</v>
      </c>
      <c r="H75">
        <f>COUNTIFS('WP 2 2023 Usage CF wp'!J$11:J$637,"&gt;" &amp;$B75,'WP 2 2023 Usage CF wp'!J$11:J$637,"&lt;" &amp;$B76)</f>
        <v>0</v>
      </c>
      <c r="I75">
        <f>COUNTIFS('WP 2 2023 Usage CF wp'!K$11:K$637,"&gt;" &amp;$B75,'WP 2 2023 Usage CF wp'!K$11:K$637,"&lt;" &amp;$B76)</f>
        <v>0</v>
      </c>
      <c r="J75">
        <f>COUNTIFS('WP 2 2023 Usage CF wp'!L$11:L$637,"&gt;" &amp;$B75,'WP 2 2023 Usage CF wp'!L$11:L$637,"&lt;" &amp;$B76)</f>
        <v>1</v>
      </c>
      <c r="K75">
        <f>COUNTIFS('WP 2 2023 Usage CF wp'!M$11:M$637,"&gt;" &amp;$B75,'WP 2 2023 Usage CF wp'!M$11:M$637,"&lt;" &amp;$B76)</f>
        <v>0</v>
      </c>
      <c r="L75">
        <f>COUNTIFS('WP 2 2023 Usage CF wp'!N$11:N$637,"&gt;" &amp;$B75,'WP 2 2023 Usage CF wp'!N$11:N$637,"&lt;" &amp;$B76)</f>
        <v>0</v>
      </c>
      <c r="M75">
        <f>COUNTIFS('WP 2 2023 Usage CF wp'!O$11:O$637,"&gt;" &amp;$B75,'WP 2 2023 Usage CF wp'!O$11:O$637,"&lt;" &amp;$B76)</f>
        <v>0</v>
      </c>
      <c r="N75">
        <f>COUNTIFS('WP 2 2023 Usage CF wp'!P$11:P$637,"&gt;" &amp;$B75,'WP 2 2023 Usage CF wp'!P$11:P$637,"&lt;" &amp;$B76)</f>
        <v>0</v>
      </c>
      <c r="Q75">
        <f t="shared" si="3"/>
        <v>6400</v>
      </c>
      <c r="R75">
        <f>COUNTIFS('WP 2 2023 Usage CF wp'!E$8:E$10,"&gt;" &amp;$Q75,'WP 2 2023 Usage CF wp'!E$8:E$10,"&lt;" &amp;$Q76)</f>
        <v>0</v>
      </c>
      <c r="S75">
        <f>COUNTIFS('WP 2 2023 Usage CF wp'!F$8:F$10,"&gt;" &amp;$Q75,'WP 2 2023 Usage CF wp'!F$8:F$10,"&lt;" &amp;$Q76)</f>
        <v>0</v>
      </c>
      <c r="T75">
        <f>COUNTIFS('WP 2 2023 Usage CF wp'!G$8:G$10,"&gt;" &amp;$Q75,'WP 2 2023 Usage CF wp'!G$8:G$10,"&lt;" &amp;$Q76)</f>
        <v>0</v>
      </c>
      <c r="U75">
        <f>COUNTIFS('WP 2 2023 Usage CF wp'!H$8:H$10,"&gt;" &amp;$Q75,'WP 2 2023 Usage CF wp'!H$8:H$10,"&lt;" &amp;$Q76)</f>
        <v>0</v>
      </c>
      <c r="V75">
        <f>COUNTIFS('WP 2 2023 Usage CF wp'!I$8:I$10,"&gt;" &amp;$Q75,'WP 2 2023 Usage CF wp'!I$8:I$10,"&lt;" &amp;$Q76)</f>
        <v>0</v>
      </c>
      <c r="W75">
        <f>COUNTIFS('WP 2 2023 Usage CF wp'!J$8:J$10,"&gt;" &amp;$Q75,'WP 2 2023 Usage CF wp'!J$8:J$10,"&lt;" &amp;$Q76)</f>
        <v>0</v>
      </c>
      <c r="X75">
        <f>COUNTIFS('WP 2 2023 Usage CF wp'!K$8:K$10,"&gt;" &amp;$Q75,'WP 2 2023 Usage CF wp'!K$8:K$10,"&lt;" &amp;$Q76)</f>
        <v>0</v>
      </c>
      <c r="Y75">
        <f>COUNTIFS('WP 2 2023 Usage CF wp'!L$8:L$10,"&gt;" &amp;$Q75,'WP 2 2023 Usage CF wp'!L$8:L$10,"&lt;" &amp;$Q76)</f>
        <v>0</v>
      </c>
      <c r="Z75">
        <f>COUNTIFS('WP 2 2023 Usage CF wp'!M$8:M$10,"&gt;" &amp;$Q75,'WP 2 2023 Usage CF wp'!M$8:M$10,"&lt;" &amp;$Q76)</f>
        <v>0</v>
      </c>
      <c r="AA75">
        <f>COUNTIFS('WP 2 2023 Usage CF wp'!N$8:N$10,"&gt;" &amp;$Q75,'WP 2 2023 Usage CF wp'!N$8:N$10,"&lt;" &amp;$Q76)</f>
        <v>0</v>
      </c>
      <c r="AB75">
        <f>COUNTIFS('WP 2 2023 Usage CF wp'!O$8:O$10,"&gt;" &amp;$Q75,'WP 2 2023 Usage CF wp'!O$8:O$10,"&lt;" &amp;$Q76)</f>
        <v>0</v>
      </c>
      <c r="AC75">
        <f>COUNTIFS('WP 2 2023 Usage CF wp'!P$8:P$10,"&gt;" &amp;$Q75,'WP 2 2023 Usage CF wp'!P$8:P$10,"&lt;" &amp;$Q76)</f>
        <v>0</v>
      </c>
    </row>
    <row r="76" spans="2:29" x14ac:dyDescent="0.25">
      <c r="B76">
        <f t="shared" si="4"/>
        <v>6500</v>
      </c>
      <c r="C76">
        <f>COUNTIFS('WP 2 2023 Usage CF wp'!E$11:E$637,"&gt;" &amp;$B76,'WP 2 2023 Usage CF wp'!E$11:E$637,"&lt;" &amp;$B77)</f>
        <v>0</v>
      </c>
      <c r="D76">
        <f>COUNTIFS('WP 2 2023 Usage CF wp'!F$11:F$637,"&gt;" &amp;$B76,'WP 2 2023 Usage CF wp'!F$11:F$637,"&lt;" &amp;$B77)</f>
        <v>0</v>
      </c>
      <c r="E76">
        <f>COUNTIFS('WP 2 2023 Usage CF wp'!G$11:G$637,"&gt;" &amp;$B76,'WP 2 2023 Usage CF wp'!G$11:G$637,"&lt;" &amp;$B77)</f>
        <v>0</v>
      </c>
      <c r="F76">
        <f>COUNTIFS('WP 2 2023 Usage CF wp'!H$11:H$637,"&gt;" &amp;$B76,'WP 2 2023 Usage CF wp'!H$11:H$637,"&lt;" &amp;$B77)</f>
        <v>0</v>
      </c>
      <c r="G76">
        <f>COUNTIFS('WP 2 2023 Usage CF wp'!I$11:I$637,"&gt;" &amp;$B76,'WP 2 2023 Usage CF wp'!I$11:I$637,"&lt;" &amp;$B77)</f>
        <v>0</v>
      </c>
      <c r="H76">
        <f>COUNTIFS('WP 2 2023 Usage CF wp'!J$11:J$637,"&gt;" &amp;$B76,'WP 2 2023 Usage CF wp'!J$11:J$637,"&lt;" &amp;$B77)</f>
        <v>0</v>
      </c>
      <c r="I76">
        <f>COUNTIFS('WP 2 2023 Usage CF wp'!K$11:K$637,"&gt;" &amp;$B76,'WP 2 2023 Usage CF wp'!K$11:K$637,"&lt;" &amp;$B77)</f>
        <v>0</v>
      </c>
      <c r="J76">
        <f>COUNTIFS('WP 2 2023 Usage CF wp'!L$11:L$637,"&gt;" &amp;$B76,'WP 2 2023 Usage CF wp'!L$11:L$637,"&lt;" &amp;$B77)</f>
        <v>0</v>
      </c>
      <c r="K76">
        <f>COUNTIFS('WP 2 2023 Usage CF wp'!M$11:M$637,"&gt;" &amp;$B76,'WP 2 2023 Usage CF wp'!M$11:M$637,"&lt;" &amp;$B77)</f>
        <v>0</v>
      </c>
      <c r="L76">
        <f>COUNTIFS('WP 2 2023 Usage CF wp'!N$11:N$637,"&gt;" &amp;$B76,'WP 2 2023 Usage CF wp'!N$11:N$637,"&lt;" &amp;$B77)</f>
        <v>0</v>
      </c>
      <c r="M76">
        <f>COUNTIFS('WP 2 2023 Usage CF wp'!O$11:O$637,"&gt;" &amp;$B76,'WP 2 2023 Usage CF wp'!O$11:O$637,"&lt;" &amp;$B77)</f>
        <v>0</v>
      </c>
      <c r="N76">
        <f>COUNTIFS('WP 2 2023 Usage CF wp'!P$11:P$637,"&gt;" &amp;$B76,'WP 2 2023 Usage CF wp'!P$11:P$637,"&lt;" &amp;$B77)</f>
        <v>0</v>
      </c>
      <c r="Q76">
        <f t="shared" si="3"/>
        <v>6500</v>
      </c>
      <c r="R76">
        <f>COUNTIFS('WP 2 2023 Usage CF wp'!E$8:E$10,"&gt;" &amp;$Q76,'WP 2 2023 Usage CF wp'!E$8:E$10,"&lt;" &amp;$Q77)</f>
        <v>0</v>
      </c>
      <c r="S76">
        <f>COUNTIFS('WP 2 2023 Usage CF wp'!F$8:F$10,"&gt;" &amp;$Q76,'WP 2 2023 Usage CF wp'!F$8:F$10,"&lt;" &amp;$Q77)</f>
        <v>0</v>
      </c>
      <c r="T76">
        <f>COUNTIFS('WP 2 2023 Usage CF wp'!G$8:G$10,"&gt;" &amp;$Q76,'WP 2 2023 Usage CF wp'!G$8:G$10,"&lt;" &amp;$Q77)</f>
        <v>0</v>
      </c>
      <c r="U76">
        <f>COUNTIFS('WP 2 2023 Usage CF wp'!H$8:H$10,"&gt;" &amp;$Q76,'WP 2 2023 Usage CF wp'!H$8:H$10,"&lt;" &amp;$Q77)</f>
        <v>0</v>
      </c>
      <c r="V76">
        <f>COUNTIFS('WP 2 2023 Usage CF wp'!I$8:I$10,"&gt;" &amp;$Q76,'WP 2 2023 Usage CF wp'!I$8:I$10,"&lt;" &amp;$Q77)</f>
        <v>0</v>
      </c>
      <c r="W76">
        <f>COUNTIFS('WP 2 2023 Usage CF wp'!J$8:J$10,"&gt;" &amp;$Q76,'WP 2 2023 Usage CF wp'!J$8:J$10,"&lt;" &amp;$Q77)</f>
        <v>0</v>
      </c>
      <c r="X76">
        <f>COUNTIFS('WP 2 2023 Usage CF wp'!K$8:K$10,"&gt;" &amp;$Q76,'WP 2 2023 Usage CF wp'!K$8:K$10,"&lt;" &amp;$Q77)</f>
        <v>0</v>
      </c>
      <c r="Y76">
        <f>COUNTIFS('WP 2 2023 Usage CF wp'!L$8:L$10,"&gt;" &amp;$Q76,'WP 2 2023 Usage CF wp'!L$8:L$10,"&lt;" &amp;$Q77)</f>
        <v>0</v>
      </c>
      <c r="Z76">
        <f>COUNTIFS('WP 2 2023 Usage CF wp'!M$8:M$10,"&gt;" &amp;$Q76,'WP 2 2023 Usage CF wp'!M$8:M$10,"&lt;" &amp;$Q77)</f>
        <v>0</v>
      </c>
      <c r="AA76">
        <f>COUNTIFS('WP 2 2023 Usage CF wp'!N$8:N$10,"&gt;" &amp;$Q76,'WP 2 2023 Usage CF wp'!N$8:N$10,"&lt;" &amp;$Q77)</f>
        <v>0</v>
      </c>
      <c r="AB76">
        <f>COUNTIFS('WP 2 2023 Usage CF wp'!O$8:O$10,"&gt;" &amp;$Q76,'WP 2 2023 Usage CF wp'!O$8:O$10,"&lt;" &amp;$Q77)</f>
        <v>0</v>
      </c>
      <c r="AC76">
        <f>COUNTIFS('WP 2 2023 Usage CF wp'!P$8:P$10,"&gt;" &amp;$Q76,'WP 2 2023 Usage CF wp'!P$8:P$10,"&lt;" &amp;$Q77)</f>
        <v>0</v>
      </c>
    </row>
    <row r="77" spans="2:29" x14ac:dyDescent="0.25">
      <c r="B77">
        <f t="shared" si="4"/>
        <v>6600</v>
      </c>
      <c r="C77">
        <f>COUNTIFS('WP 2 2023 Usage CF wp'!E$11:E$637,"&gt;" &amp;$B77,'WP 2 2023 Usage CF wp'!E$11:E$637,"&lt;" &amp;$B78)</f>
        <v>0</v>
      </c>
      <c r="D77">
        <f>COUNTIFS('WP 2 2023 Usage CF wp'!F$11:F$637,"&gt;" &amp;$B77,'WP 2 2023 Usage CF wp'!F$11:F$637,"&lt;" &amp;$B78)</f>
        <v>0</v>
      </c>
      <c r="E77">
        <f>COUNTIFS('WP 2 2023 Usage CF wp'!G$11:G$637,"&gt;" &amp;$B77,'WP 2 2023 Usage CF wp'!G$11:G$637,"&lt;" &amp;$B78)</f>
        <v>0</v>
      </c>
      <c r="F77">
        <f>COUNTIFS('WP 2 2023 Usage CF wp'!H$11:H$637,"&gt;" &amp;$B77,'WP 2 2023 Usage CF wp'!H$11:H$637,"&lt;" &amp;$B78)</f>
        <v>0</v>
      </c>
      <c r="G77">
        <f>COUNTIFS('WP 2 2023 Usage CF wp'!I$11:I$637,"&gt;" &amp;$B77,'WP 2 2023 Usage CF wp'!I$11:I$637,"&lt;" &amp;$B78)</f>
        <v>0</v>
      </c>
      <c r="H77">
        <f>COUNTIFS('WP 2 2023 Usage CF wp'!J$11:J$637,"&gt;" &amp;$B77,'WP 2 2023 Usage CF wp'!J$11:J$637,"&lt;" &amp;$B78)</f>
        <v>0</v>
      </c>
      <c r="I77">
        <f>COUNTIFS('WP 2 2023 Usage CF wp'!K$11:K$637,"&gt;" &amp;$B77,'WP 2 2023 Usage CF wp'!K$11:K$637,"&lt;" &amp;$B78)</f>
        <v>0</v>
      </c>
      <c r="J77">
        <f>COUNTIFS('WP 2 2023 Usage CF wp'!L$11:L$637,"&gt;" &amp;$B77,'WP 2 2023 Usage CF wp'!L$11:L$637,"&lt;" &amp;$B78)</f>
        <v>0</v>
      </c>
      <c r="K77">
        <f>COUNTIFS('WP 2 2023 Usage CF wp'!M$11:M$637,"&gt;" &amp;$B77,'WP 2 2023 Usage CF wp'!M$11:M$637,"&lt;" &amp;$B78)</f>
        <v>0</v>
      </c>
      <c r="L77">
        <f>COUNTIFS('WP 2 2023 Usage CF wp'!N$11:N$637,"&gt;" &amp;$B77,'WP 2 2023 Usage CF wp'!N$11:N$637,"&lt;" &amp;$B78)</f>
        <v>0</v>
      </c>
      <c r="M77">
        <f>COUNTIFS('WP 2 2023 Usage CF wp'!O$11:O$637,"&gt;" &amp;$B77,'WP 2 2023 Usage CF wp'!O$11:O$637,"&lt;" &amp;$B78)</f>
        <v>0</v>
      </c>
      <c r="N77">
        <f>COUNTIFS('WP 2 2023 Usage CF wp'!P$11:P$637,"&gt;" &amp;$B77,'WP 2 2023 Usage CF wp'!P$11:P$637,"&lt;" &amp;$B78)</f>
        <v>0</v>
      </c>
      <c r="Q77">
        <f t="shared" si="3"/>
        <v>6600</v>
      </c>
      <c r="R77">
        <f>COUNTIFS('WP 2 2023 Usage CF wp'!E$8:E$10,"&gt;" &amp;$Q77,'WP 2 2023 Usage CF wp'!E$8:E$10,"&lt;" &amp;$Q78)</f>
        <v>0</v>
      </c>
      <c r="S77">
        <f>COUNTIFS('WP 2 2023 Usage CF wp'!F$8:F$10,"&gt;" &amp;$Q77,'WP 2 2023 Usage CF wp'!F$8:F$10,"&lt;" &amp;$Q78)</f>
        <v>0</v>
      </c>
      <c r="T77">
        <f>COUNTIFS('WP 2 2023 Usage CF wp'!G$8:G$10,"&gt;" &amp;$Q77,'WP 2 2023 Usage CF wp'!G$8:G$10,"&lt;" &amp;$Q78)</f>
        <v>0</v>
      </c>
      <c r="U77">
        <f>COUNTIFS('WP 2 2023 Usage CF wp'!H$8:H$10,"&gt;" &amp;$Q77,'WP 2 2023 Usage CF wp'!H$8:H$10,"&lt;" &amp;$Q78)</f>
        <v>0</v>
      </c>
      <c r="V77">
        <f>COUNTIFS('WP 2 2023 Usage CF wp'!I$8:I$10,"&gt;" &amp;$Q77,'WP 2 2023 Usage CF wp'!I$8:I$10,"&lt;" &amp;$Q78)</f>
        <v>0</v>
      </c>
      <c r="W77">
        <f>COUNTIFS('WP 2 2023 Usage CF wp'!J$8:J$10,"&gt;" &amp;$Q77,'WP 2 2023 Usage CF wp'!J$8:J$10,"&lt;" &amp;$Q78)</f>
        <v>0</v>
      </c>
      <c r="X77">
        <f>COUNTIFS('WP 2 2023 Usage CF wp'!K$8:K$10,"&gt;" &amp;$Q77,'WP 2 2023 Usage CF wp'!K$8:K$10,"&lt;" &amp;$Q78)</f>
        <v>0</v>
      </c>
      <c r="Y77">
        <f>COUNTIFS('WP 2 2023 Usage CF wp'!L$8:L$10,"&gt;" &amp;$Q77,'WP 2 2023 Usage CF wp'!L$8:L$10,"&lt;" &amp;$Q78)</f>
        <v>0</v>
      </c>
      <c r="Z77">
        <f>COUNTIFS('WP 2 2023 Usage CF wp'!M$8:M$10,"&gt;" &amp;$Q77,'WP 2 2023 Usage CF wp'!M$8:M$10,"&lt;" &amp;$Q78)</f>
        <v>0</v>
      </c>
      <c r="AA77">
        <f>COUNTIFS('WP 2 2023 Usage CF wp'!N$8:N$10,"&gt;" &amp;$Q77,'WP 2 2023 Usage CF wp'!N$8:N$10,"&lt;" &amp;$Q78)</f>
        <v>0</v>
      </c>
      <c r="AB77">
        <f>COUNTIFS('WP 2 2023 Usage CF wp'!O$8:O$10,"&gt;" &amp;$Q77,'WP 2 2023 Usage CF wp'!O$8:O$10,"&lt;" &amp;$Q78)</f>
        <v>0</v>
      </c>
      <c r="AC77">
        <f>COUNTIFS('WP 2 2023 Usage CF wp'!P$8:P$10,"&gt;" &amp;$Q77,'WP 2 2023 Usage CF wp'!P$8:P$10,"&lt;" &amp;$Q78)</f>
        <v>0</v>
      </c>
    </row>
    <row r="78" spans="2:29" x14ac:dyDescent="0.25">
      <c r="B78">
        <f t="shared" ref="B78:B121" si="5">+B77+100</f>
        <v>6700</v>
      </c>
      <c r="C78">
        <f>COUNTIFS('WP 2 2023 Usage CF wp'!E$11:E$637,"&gt;" &amp;$B78,'WP 2 2023 Usage CF wp'!E$11:E$637,"&lt;" &amp;$B79)</f>
        <v>0</v>
      </c>
      <c r="D78">
        <f>COUNTIFS('WP 2 2023 Usage CF wp'!F$11:F$637,"&gt;" &amp;$B78,'WP 2 2023 Usage CF wp'!F$11:F$637,"&lt;" &amp;$B79)</f>
        <v>0</v>
      </c>
      <c r="E78">
        <f>COUNTIFS('WP 2 2023 Usage CF wp'!G$11:G$637,"&gt;" &amp;$B78,'WP 2 2023 Usage CF wp'!G$11:G$637,"&lt;" &amp;$B79)</f>
        <v>0</v>
      </c>
      <c r="F78">
        <f>COUNTIFS('WP 2 2023 Usage CF wp'!H$11:H$637,"&gt;" &amp;$B78,'WP 2 2023 Usage CF wp'!H$11:H$637,"&lt;" &amp;$B79)</f>
        <v>1</v>
      </c>
      <c r="G78">
        <f>COUNTIFS('WP 2 2023 Usage CF wp'!I$11:I$637,"&gt;" &amp;$B78,'WP 2 2023 Usage CF wp'!I$11:I$637,"&lt;" &amp;$B79)</f>
        <v>0</v>
      </c>
      <c r="H78">
        <f>COUNTIFS('WP 2 2023 Usage CF wp'!J$11:J$637,"&gt;" &amp;$B78,'WP 2 2023 Usage CF wp'!J$11:J$637,"&lt;" &amp;$B79)</f>
        <v>0</v>
      </c>
      <c r="I78">
        <f>COUNTIFS('WP 2 2023 Usage CF wp'!K$11:K$637,"&gt;" &amp;$B78,'WP 2 2023 Usage CF wp'!K$11:K$637,"&lt;" &amp;$B79)</f>
        <v>0</v>
      </c>
      <c r="J78">
        <f>COUNTIFS('WP 2 2023 Usage CF wp'!L$11:L$637,"&gt;" &amp;$B78,'WP 2 2023 Usage CF wp'!L$11:L$637,"&lt;" &amp;$B79)</f>
        <v>0</v>
      </c>
      <c r="K78">
        <f>COUNTIFS('WP 2 2023 Usage CF wp'!M$11:M$637,"&gt;" &amp;$B78,'WP 2 2023 Usage CF wp'!M$11:M$637,"&lt;" &amp;$B79)</f>
        <v>0</v>
      </c>
      <c r="L78">
        <f>COUNTIFS('WP 2 2023 Usage CF wp'!N$11:N$637,"&gt;" &amp;$B78,'WP 2 2023 Usage CF wp'!N$11:N$637,"&lt;" &amp;$B79)</f>
        <v>0</v>
      </c>
      <c r="M78">
        <f>COUNTIFS('WP 2 2023 Usage CF wp'!O$11:O$637,"&gt;" &amp;$B78,'WP 2 2023 Usage CF wp'!O$11:O$637,"&lt;" &amp;$B79)</f>
        <v>0</v>
      </c>
      <c r="N78">
        <f>COUNTIFS('WP 2 2023 Usage CF wp'!P$11:P$637,"&gt;" &amp;$B78,'WP 2 2023 Usage CF wp'!P$11:P$637,"&lt;" &amp;$B79)</f>
        <v>0</v>
      </c>
      <c r="Q78">
        <f t="shared" ref="Q78:Q121" si="6">+Q77+100</f>
        <v>6700</v>
      </c>
      <c r="R78">
        <f>COUNTIFS('WP 2 2023 Usage CF wp'!E$8:E$10,"&gt;" &amp;$Q78,'WP 2 2023 Usage CF wp'!E$8:E$10,"&lt;" &amp;$Q79)</f>
        <v>0</v>
      </c>
      <c r="S78">
        <f>COUNTIFS('WP 2 2023 Usage CF wp'!F$8:F$10,"&gt;" &amp;$Q78,'WP 2 2023 Usage CF wp'!F$8:F$10,"&lt;" &amp;$Q79)</f>
        <v>0</v>
      </c>
      <c r="T78">
        <f>COUNTIFS('WP 2 2023 Usage CF wp'!G$8:G$10,"&gt;" &amp;$Q78,'WP 2 2023 Usage CF wp'!G$8:G$10,"&lt;" &amp;$Q79)</f>
        <v>0</v>
      </c>
      <c r="U78">
        <f>COUNTIFS('WP 2 2023 Usage CF wp'!H$8:H$10,"&gt;" &amp;$Q78,'WP 2 2023 Usage CF wp'!H$8:H$10,"&lt;" &amp;$Q79)</f>
        <v>0</v>
      </c>
      <c r="V78">
        <f>COUNTIFS('WP 2 2023 Usage CF wp'!I$8:I$10,"&gt;" &amp;$Q78,'WP 2 2023 Usage CF wp'!I$8:I$10,"&lt;" &amp;$Q79)</f>
        <v>0</v>
      </c>
      <c r="W78">
        <f>COUNTIFS('WP 2 2023 Usage CF wp'!J$8:J$10,"&gt;" &amp;$Q78,'WP 2 2023 Usage CF wp'!J$8:J$10,"&lt;" &amp;$Q79)</f>
        <v>0</v>
      </c>
      <c r="X78">
        <f>COUNTIFS('WP 2 2023 Usage CF wp'!K$8:K$10,"&gt;" &amp;$Q78,'WP 2 2023 Usage CF wp'!K$8:K$10,"&lt;" &amp;$Q79)</f>
        <v>0</v>
      </c>
      <c r="Y78">
        <f>COUNTIFS('WP 2 2023 Usage CF wp'!L$8:L$10,"&gt;" &amp;$Q78,'WP 2 2023 Usage CF wp'!L$8:L$10,"&lt;" &amp;$Q79)</f>
        <v>0</v>
      </c>
      <c r="Z78">
        <f>COUNTIFS('WP 2 2023 Usage CF wp'!M$8:M$10,"&gt;" &amp;$Q78,'WP 2 2023 Usage CF wp'!M$8:M$10,"&lt;" &amp;$Q79)</f>
        <v>0</v>
      </c>
      <c r="AA78">
        <f>COUNTIFS('WP 2 2023 Usage CF wp'!N$8:N$10,"&gt;" &amp;$Q78,'WP 2 2023 Usage CF wp'!N$8:N$10,"&lt;" &amp;$Q79)</f>
        <v>0</v>
      </c>
      <c r="AB78">
        <f>COUNTIFS('WP 2 2023 Usage CF wp'!O$8:O$10,"&gt;" &amp;$Q78,'WP 2 2023 Usage CF wp'!O$8:O$10,"&lt;" &amp;$Q79)</f>
        <v>0</v>
      </c>
      <c r="AC78">
        <f>COUNTIFS('WP 2 2023 Usage CF wp'!P$8:P$10,"&gt;" &amp;$Q78,'WP 2 2023 Usage CF wp'!P$8:P$10,"&lt;" &amp;$Q79)</f>
        <v>0</v>
      </c>
    </row>
    <row r="79" spans="2:29" x14ac:dyDescent="0.25">
      <c r="B79">
        <f t="shared" si="5"/>
        <v>6800</v>
      </c>
      <c r="C79">
        <f>COUNTIFS('WP 2 2023 Usage CF wp'!E$11:E$637,"&gt;" &amp;$B79,'WP 2 2023 Usage CF wp'!E$11:E$637,"&lt;" &amp;$B80)</f>
        <v>0</v>
      </c>
      <c r="D79">
        <f>COUNTIFS('WP 2 2023 Usage CF wp'!F$11:F$637,"&gt;" &amp;$B79,'WP 2 2023 Usage CF wp'!F$11:F$637,"&lt;" &amp;$B80)</f>
        <v>0</v>
      </c>
      <c r="E79">
        <f>COUNTIFS('WP 2 2023 Usage CF wp'!G$11:G$637,"&gt;" &amp;$B79,'WP 2 2023 Usage CF wp'!G$11:G$637,"&lt;" &amp;$B80)</f>
        <v>0</v>
      </c>
      <c r="F79">
        <f>COUNTIFS('WP 2 2023 Usage CF wp'!H$11:H$637,"&gt;" &amp;$B79,'WP 2 2023 Usage CF wp'!H$11:H$637,"&lt;" &amp;$B80)</f>
        <v>0</v>
      </c>
      <c r="G79">
        <f>COUNTIFS('WP 2 2023 Usage CF wp'!I$11:I$637,"&gt;" &amp;$B79,'WP 2 2023 Usage CF wp'!I$11:I$637,"&lt;" &amp;$B80)</f>
        <v>0</v>
      </c>
      <c r="H79">
        <f>COUNTIFS('WP 2 2023 Usage CF wp'!J$11:J$637,"&gt;" &amp;$B79,'WP 2 2023 Usage CF wp'!J$11:J$637,"&lt;" &amp;$B80)</f>
        <v>0</v>
      </c>
      <c r="I79">
        <f>COUNTIFS('WP 2 2023 Usage CF wp'!K$11:K$637,"&gt;" &amp;$B79,'WP 2 2023 Usage CF wp'!K$11:K$637,"&lt;" &amp;$B80)</f>
        <v>0</v>
      </c>
      <c r="J79">
        <f>COUNTIFS('WP 2 2023 Usage CF wp'!L$11:L$637,"&gt;" &amp;$B79,'WP 2 2023 Usage CF wp'!L$11:L$637,"&lt;" &amp;$B80)</f>
        <v>0</v>
      </c>
      <c r="K79">
        <f>COUNTIFS('WP 2 2023 Usage CF wp'!M$11:M$637,"&gt;" &amp;$B79,'WP 2 2023 Usage CF wp'!M$11:M$637,"&lt;" &amp;$B80)</f>
        <v>0</v>
      </c>
      <c r="L79">
        <f>COUNTIFS('WP 2 2023 Usage CF wp'!N$11:N$637,"&gt;" &amp;$B79,'WP 2 2023 Usage CF wp'!N$11:N$637,"&lt;" &amp;$B80)</f>
        <v>0</v>
      </c>
      <c r="M79">
        <f>COUNTIFS('WP 2 2023 Usage CF wp'!O$11:O$637,"&gt;" &amp;$B79,'WP 2 2023 Usage CF wp'!O$11:O$637,"&lt;" &amp;$B80)</f>
        <v>0</v>
      </c>
      <c r="N79">
        <f>COUNTIFS('WP 2 2023 Usage CF wp'!P$11:P$637,"&gt;" &amp;$B79,'WP 2 2023 Usage CF wp'!P$11:P$637,"&lt;" &amp;$B80)</f>
        <v>0</v>
      </c>
      <c r="Q79">
        <f t="shared" si="6"/>
        <v>6800</v>
      </c>
      <c r="R79">
        <f>COUNTIFS('WP 2 2023 Usage CF wp'!E$8:E$10,"&gt;" &amp;$Q79,'WP 2 2023 Usage CF wp'!E$8:E$10,"&lt;" &amp;$Q80)</f>
        <v>0</v>
      </c>
      <c r="S79">
        <f>COUNTIFS('WP 2 2023 Usage CF wp'!F$8:F$10,"&gt;" &amp;$Q79,'WP 2 2023 Usage CF wp'!F$8:F$10,"&lt;" &amp;$Q80)</f>
        <v>0</v>
      </c>
      <c r="T79">
        <f>COUNTIFS('WP 2 2023 Usage CF wp'!G$8:G$10,"&gt;" &amp;$Q79,'WP 2 2023 Usage CF wp'!G$8:G$10,"&lt;" &amp;$Q80)</f>
        <v>0</v>
      </c>
      <c r="U79">
        <f>COUNTIFS('WP 2 2023 Usage CF wp'!H$8:H$10,"&gt;" &amp;$Q79,'WP 2 2023 Usage CF wp'!H$8:H$10,"&lt;" &amp;$Q80)</f>
        <v>0</v>
      </c>
      <c r="V79">
        <f>COUNTIFS('WP 2 2023 Usage CF wp'!I$8:I$10,"&gt;" &amp;$Q79,'WP 2 2023 Usage CF wp'!I$8:I$10,"&lt;" &amp;$Q80)</f>
        <v>0</v>
      </c>
      <c r="W79">
        <f>COUNTIFS('WP 2 2023 Usage CF wp'!J$8:J$10,"&gt;" &amp;$Q79,'WP 2 2023 Usage CF wp'!J$8:J$10,"&lt;" &amp;$Q80)</f>
        <v>0</v>
      </c>
      <c r="X79">
        <f>COUNTIFS('WP 2 2023 Usage CF wp'!K$8:K$10,"&gt;" &amp;$Q79,'WP 2 2023 Usage CF wp'!K$8:K$10,"&lt;" &amp;$Q80)</f>
        <v>0</v>
      </c>
      <c r="Y79">
        <f>COUNTIFS('WP 2 2023 Usage CF wp'!L$8:L$10,"&gt;" &amp;$Q79,'WP 2 2023 Usage CF wp'!L$8:L$10,"&lt;" &amp;$Q80)</f>
        <v>0</v>
      </c>
      <c r="Z79">
        <f>COUNTIFS('WP 2 2023 Usage CF wp'!M$8:M$10,"&gt;" &amp;$Q79,'WP 2 2023 Usage CF wp'!M$8:M$10,"&lt;" &amp;$Q80)</f>
        <v>0</v>
      </c>
      <c r="AA79">
        <f>COUNTIFS('WP 2 2023 Usage CF wp'!N$8:N$10,"&gt;" &amp;$Q79,'WP 2 2023 Usage CF wp'!N$8:N$10,"&lt;" &amp;$Q80)</f>
        <v>0</v>
      </c>
      <c r="AB79">
        <f>COUNTIFS('WP 2 2023 Usage CF wp'!O$8:O$10,"&gt;" &amp;$Q79,'WP 2 2023 Usage CF wp'!O$8:O$10,"&lt;" &amp;$Q80)</f>
        <v>0</v>
      </c>
      <c r="AC79">
        <f>COUNTIFS('WP 2 2023 Usage CF wp'!P$8:P$10,"&gt;" &amp;$Q79,'WP 2 2023 Usage CF wp'!P$8:P$10,"&lt;" &amp;$Q80)</f>
        <v>0</v>
      </c>
    </row>
    <row r="80" spans="2:29" x14ac:dyDescent="0.25">
      <c r="B80">
        <f t="shared" si="5"/>
        <v>6900</v>
      </c>
      <c r="C80">
        <f>COUNTIFS('WP 2 2023 Usage CF wp'!E$11:E$637,"&gt;" &amp;$B80,'WP 2 2023 Usage CF wp'!E$11:E$637,"&lt;" &amp;$B81)</f>
        <v>0</v>
      </c>
      <c r="D80">
        <f>COUNTIFS('WP 2 2023 Usage CF wp'!F$11:F$637,"&gt;" &amp;$B80,'WP 2 2023 Usage CF wp'!F$11:F$637,"&lt;" &amp;$B81)</f>
        <v>0</v>
      </c>
      <c r="E80">
        <f>COUNTIFS('WP 2 2023 Usage CF wp'!G$11:G$637,"&gt;" &amp;$B80,'WP 2 2023 Usage CF wp'!G$11:G$637,"&lt;" &amp;$B81)</f>
        <v>0</v>
      </c>
      <c r="F80">
        <f>COUNTIFS('WP 2 2023 Usage CF wp'!H$11:H$637,"&gt;" &amp;$B80,'WP 2 2023 Usage CF wp'!H$11:H$637,"&lt;" &amp;$B81)</f>
        <v>0</v>
      </c>
      <c r="G80">
        <f>COUNTIFS('WP 2 2023 Usage CF wp'!I$11:I$637,"&gt;" &amp;$B80,'WP 2 2023 Usage CF wp'!I$11:I$637,"&lt;" &amp;$B81)</f>
        <v>0</v>
      </c>
      <c r="H80">
        <f>COUNTIFS('WP 2 2023 Usage CF wp'!J$11:J$637,"&gt;" &amp;$B80,'WP 2 2023 Usage CF wp'!J$11:J$637,"&lt;" &amp;$B81)</f>
        <v>0</v>
      </c>
      <c r="I80">
        <f>COUNTIFS('WP 2 2023 Usage CF wp'!K$11:K$637,"&gt;" &amp;$B80,'WP 2 2023 Usage CF wp'!K$11:K$637,"&lt;" &amp;$B81)</f>
        <v>0</v>
      </c>
      <c r="J80">
        <f>COUNTIFS('WP 2 2023 Usage CF wp'!L$11:L$637,"&gt;" &amp;$B80,'WP 2 2023 Usage CF wp'!L$11:L$637,"&lt;" &amp;$B81)</f>
        <v>0</v>
      </c>
      <c r="K80">
        <f>COUNTIFS('WP 2 2023 Usage CF wp'!M$11:M$637,"&gt;" &amp;$B80,'WP 2 2023 Usage CF wp'!M$11:M$637,"&lt;" &amp;$B81)</f>
        <v>0</v>
      </c>
      <c r="L80">
        <f>COUNTIFS('WP 2 2023 Usage CF wp'!N$11:N$637,"&gt;" &amp;$B80,'WP 2 2023 Usage CF wp'!N$11:N$637,"&lt;" &amp;$B81)</f>
        <v>0</v>
      </c>
      <c r="M80">
        <f>COUNTIFS('WP 2 2023 Usage CF wp'!O$11:O$637,"&gt;" &amp;$B80,'WP 2 2023 Usage CF wp'!O$11:O$637,"&lt;" &amp;$B81)</f>
        <v>0</v>
      </c>
      <c r="N80">
        <f>COUNTIFS('WP 2 2023 Usage CF wp'!P$11:P$637,"&gt;" &amp;$B80,'WP 2 2023 Usage CF wp'!P$11:P$637,"&lt;" &amp;$B81)</f>
        <v>0</v>
      </c>
      <c r="Q80">
        <f t="shared" si="6"/>
        <v>6900</v>
      </c>
      <c r="R80">
        <f>COUNTIFS('WP 2 2023 Usage CF wp'!E$8:E$10,"&gt;" &amp;$Q80,'WP 2 2023 Usage CF wp'!E$8:E$10,"&lt;" &amp;$Q81)</f>
        <v>0</v>
      </c>
      <c r="S80">
        <f>COUNTIFS('WP 2 2023 Usage CF wp'!F$8:F$10,"&gt;" &amp;$Q80,'WP 2 2023 Usage CF wp'!F$8:F$10,"&lt;" &amp;$Q81)</f>
        <v>0</v>
      </c>
      <c r="T80">
        <f>COUNTIFS('WP 2 2023 Usage CF wp'!G$8:G$10,"&gt;" &amp;$Q80,'WP 2 2023 Usage CF wp'!G$8:G$10,"&lt;" &amp;$Q81)</f>
        <v>0</v>
      </c>
      <c r="U80">
        <f>COUNTIFS('WP 2 2023 Usage CF wp'!H$8:H$10,"&gt;" &amp;$Q80,'WP 2 2023 Usage CF wp'!H$8:H$10,"&lt;" &amp;$Q81)</f>
        <v>0</v>
      </c>
      <c r="V80">
        <f>COUNTIFS('WP 2 2023 Usage CF wp'!I$8:I$10,"&gt;" &amp;$Q80,'WP 2 2023 Usage CF wp'!I$8:I$10,"&lt;" &amp;$Q81)</f>
        <v>0</v>
      </c>
      <c r="W80">
        <f>COUNTIFS('WP 2 2023 Usage CF wp'!J$8:J$10,"&gt;" &amp;$Q80,'WP 2 2023 Usage CF wp'!J$8:J$10,"&lt;" &amp;$Q81)</f>
        <v>0</v>
      </c>
      <c r="X80">
        <f>COUNTIFS('WP 2 2023 Usage CF wp'!K$8:K$10,"&gt;" &amp;$Q80,'WP 2 2023 Usage CF wp'!K$8:K$10,"&lt;" &amp;$Q81)</f>
        <v>0</v>
      </c>
      <c r="Y80">
        <f>COUNTIFS('WP 2 2023 Usage CF wp'!L$8:L$10,"&gt;" &amp;$Q80,'WP 2 2023 Usage CF wp'!L$8:L$10,"&lt;" &amp;$Q81)</f>
        <v>0</v>
      </c>
      <c r="Z80">
        <f>COUNTIFS('WP 2 2023 Usage CF wp'!M$8:M$10,"&gt;" &amp;$Q80,'WP 2 2023 Usage CF wp'!M$8:M$10,"&lt;" &amp;$Q81)</f>
        <v>0</v>
      </c>
      <c r="AA80">
        <f>COUNTIFS('WP 2 2023 Usage CF wp'!N$8:N$10,"&gt;" &amp;$Q80,'WP 2 2023 Usage CF wp'!N$8:N$10,"&lt;" &amp;$Q81)</f>
        <v>0</v>
      </c>
      <c r="AB80">
        <f>COUNTIFS('WP 2 2023 Usage CF wp'!O$8:O$10,"&gt;" &amp;$Q80,'WP 2 2023 Usage CF wp'!O$8:O$10,"&lt;" &amp;$Q81)</f>
        <v>0</v>
      </c>
      <c r="AC80">
        <f>COUNTIFS('WP 2 2023 Usage CF wp'!P$8:P$10,"&gt;" &amp;$Q80,'WP 2 2023 Usage CF wp'!P$8:P$10,"&lt;" &amp;$Q81)</f>
        <v>0</v>
      </c>
    </row>
    <row r="81" spans="2:29" x14ac:dyDescent="0.25">
      <c r="B81">
        <f t="shared" si="5"/>
        <v>7000</v>
      </c>
      <c r="C81">
        <f>COUNTIFS('WP 2 2023 Usage CF wp'!E$11:E$637,"&gt;" &amp;$B81,'WP 2 2023 Usage CF wp'!E$11:E$637,"&lt;" &amp;$B82)</f>
        <v>0</v>
      </c>
      <c r="D81">
        <f>COUNTIFS('WP 2 2023 Usage CF wp'!F$11:F$637,"&gt;" &amp;$B81,'WP 2 2023 Usage CF wp'!F$11:F$637,"&lt;" &amp;$B82)</f>
        <v>0</v>
      </c>
      <c r="E81">
        <f>COUNTIFS('WP 2 2023 Usage CF wp'!G$11:G$637,"&gt;" &amp;$B81,'WP 2 2023 Usage CF wp'!G$11:G$637,"&lt;" &amp;$B82)</f>
        <v>0</v>
      </c>
      <c r="F81">
        <f>COUNTIFS('WP 2 2023 Usage CF wp'!H$11:H$637,"&gt;" &amp;$B81,'WP 2 2023 Usage CF wp'!H$11:H$637,"&lt;" &amp;$B82)</f>
        <v>0</v>
      </c>
      <c r="G81">
        <f>COUNTIFS('WP 2 2023 Usage CF wp'!I$11:I$637,"&gt;" &amp;$B81,'WP 2 2023 Usage CF wp'!I$11:I$637,"&lt;" &amp;$B82)</f>
        <v>1</v>
      </c>
      <c r="H81">
        <f>COUNTIFS('WP 2 2023 Usage CF wp'!J$11:J$637,"&gt;" &amp;$B81,'WP 2 2023 Usage CF wp'!J$11:J$637,"&lt;" &amp;$B82)</f>
        <v>0</v>
      </c>
      <c r="I81">
        <f>COUNTIFS('WP 2 2023 Usage CF wp'!K$11:K$637,"&gt;" &amp;$B81,'WP 2 2023 Usage CF wp'!K$11:K$637,"&lt;" &amp;$B82)</f>
        <v>0</v>
      </c>
      <c r="J81">
        <f>COUNTIFS('WP 2 2023 Usage CF wp'!L$11:L$637,"&gt;" &amp;$B81,'WP 2 2023 Usage CF wp'!L$11:L$637,"&lt;" &amp;$B82)</f>
        <v>0</v>
      </c>
      <c r="K81">
        <f>COUNTIFS('WP 2 2023 Usage CF wp'!M$11:M$637,"&gt;" &amp;$B81,'WP 2 2023 Usage CF wp'!M$11:M$637,"&lt;" &amp;$B82)</f>
        <v>0</v>
      </c>
      <c r="L81">
        <f>COUNTIFS('WP 2 2023 Usage CF wp'!N$11:N$637,"&gt;" &amp;$B81,'WP 2 2023 Usage CF wp'!N$11:N$637,"&lt;" &amp;$B82)</f>
        <v>0</v>
      </c>
      <c r="M81">
        <f>COUNTIFS('WP 2 2023 Usage CF wp'!O$11:O$637,"&gt;" &amp;$B81,'WP 2 2023 Usage CF wp'!O$11:O$637,"&lt;" &amp;$B82)</f>
        <v>0</v>
      </c>
      <c r="N81">
        <f>COUNTIFS('WP 2 2023 Usage CF wp'!P$11:P$637,"&gt;" &amp;$B81,'WP 2 2023 Usage CF wp'!P$11:P$637,"&lt;" &amp;$B82)</f>
        <v>0</v>
      </c>
      <c r="Q81">
        <f t="shared" si="6"/>
        <v>7000</v>
      </c>
      <c r="R81">
        <f>COUNTIFS('WP 2 2023 Usage CF wp'!E$8:E$10,"&gt;" &amp;$Q81,'WP 2 2023 Usage CF wp'!E$8:E$10,"&lt;" &amp;$Q82)</f>
        <v>0</v>
      </c>
      <c r="S81">
        <f>COUNTIFS('WP 2 2023 Usage CF wp'!F$8:F$10,"&gt;" &amp;$Q81,'WP 2 2023 Usage CF wp'!F$8:F$10,"&lt;" &amp;$Q82)</f>
        <v>0</v>
      </c>
      <c r="T81">
        <f>COUNTIFS('WP 2 2023 Usage CF wp'!G$8:G$10,"&gt;" &amp;$Q81,'WP 2 2023 Usage CF wp'!G$8:G$10,"&lt;" &amp;$Q82)</f>
        <v>0</v>
      </c>
      <c r="U81">
        <f>COUNTIFS('WP 2 2023 Usage CF wp'!H$8:H$10,"&gt;" &amp;$Q81,'WP 2 2023 Usage CF wp'!H$8:H$10,"&lt;" &amp;$Q82)</f>
        <v>0</v>
      </c>
      <c r="V81">
        <f>COUNTIFS('WP 2 2023 Usage CF wp'!I$8:I$10,"&gt;" &amp;$Q81,'WP 2 2023 Usage CF wp'!I$8:I$10,"&lt;" &amp;$Q82)</f>
        <v>0</v>
      </c>
      <c r="W81">
        <f>COUNTIFS('WP 2 2023 Usage CF wp'!J$8:J$10,"&gt;" &amp;$Q81,'WP 2 2023 Usage CF wp'!J$8:J$10,"&lt;" &amp;$Q82)</f>
        <v>0</v>
      </c>
      <c r="X81">
        <f>COUNTIFS('WP 2 2023 Usage CF wp'!K$8:K$10,"&gt;" &amp;$Q81,'WP 2 2023 Usage CF wp'!K$8:K$10,"&lt;" &amp;$Q82)</f>
        <v>0</v>
      </c>
      <c r="Y81">
        <f>COUNTIFS('WP 2 2023 Usage CF wp'!L$8:L$10,"&gt;" &amp;$Q81,'WP 2 2023 Usage CF wp'!L$8:L$10,"&lt;" &amp;$Q82)</f>
        <v>0</v>
      </c>
      <c r="Z81">
        <f>COUNTIFS('WP 2 2023 Usage CF wp'!M$8:M$10,"&gt;" &amp;$Q81,'WP 2 2023 Usage CF wp'!M$8:M$10,"&lt;" &amp;$Q82)</f>
        <v>0</v>
      </c>
      <c r="AA81">
        <f>COUNTIFS('WP 2 2023 Usage CF wp'!N$8:N$10,"&gt;" &amp;$Q81,'WP 2 2023 Usage CF wp'!N$8:N$10,"&lt;" &amp;$Q82)</f>
        <v>0</v>
      </c>
      <c r="AB81">
        <f>COUNTIFS('WP 2 2023 Usage CF wp'!O$8:O$10,"&gt;" &amp;$Q81,'WP 2 2023 Usage CF wp'!O$8:O$10,"&lt;" &amp;$Q82)</f>
        <v>0</v>
      </c>
      <c r="AC81">
        <f>COUNTIFS('WP 2 2023 Usage CF wp'!P$8:P$10,"&gt;" &amp;$Q81,'WP 2 2023 Usage CF wp'!P$8:P$10,"&lt;" &amp;$Q82)</f>
        <v>0</v>
      </c>
    </row>
    <row r="82" spans="2:29" x14ac:dyDescent="0.25">
      <c r="B82">
        <f t="shared" si="5"/>
        <v>7100</v>
      </c>
      <c r="C82">
        <f>COUNTIFS('WP 2 2023 Usage CF wp'!E$11:E$637,"&gt;" &amp;$B82,'WP 2 2023 Usage CF wp'!E$11:E$637,"&lt;" &amp;$B83)</f>
        <v>0</v>
      </c>
      <c r="D82">
        <f>COUNTIFS('WP 2 2023 Usage CF wp'!F$11:F$637,"&gt;" &amp;$B82,'WP 2 2023 Usage CF wp'!F$11:F$637,"&lt;" &amp;$B83)</f>
        <v>0</v>
      </c>
      <c r="E82">
        <f>COUNTIFS('WP 2 2023 Usage CF wp'!G$11:G$637,"&gt;" &amp;$B82,'WP 2 2023 Usage CF wp'!G$11:G$637,"&lt;" &amp;$B83)</f>
        <v>0</v>
      </c>
      <c r="F82">
        <f>COUNTIFS('WP 2 2023 Usage CF wp'!H$11:H$637,"&gt;" &amp;$B82,'WP 2 2023 Usage CF wp'!H$11:H$637,"&lt;" &amp;$B83)</f>
        <v>0</v>
      </c>
      <c r="G82">
        <f>COUNTIFS('WP 2 2023 Usage CF wp'!I$11:I$637,"&gt;" &amp;$B82,'WP 2 2023 Usage CF wp'!I$11:I$637,"&lt;" &amp;$B83)</f>
        <v>0</v>
      </c>
      <c r="H82">
        <f>COUNTIFS('WP 2 2023 Usage CF wp'!J$11:J$637,"&gt;" &amp;$B82,'WP 2 2023 Usage CF wp'!J$11:J$637,"&lt;" &amp;$B83)</f>
        <v>0</v>
      </c>
      <c r="I82">
        <f>COUNTIFS('WP 2 2023 Usage CF wp'!K$11:K$637,"&gt;" &amp;$B82,'WP 2 2023 Usage CF wp'!K$11:K$637,"&lt;" &amp;$B83)</f>
        <v>0</v>
      </c>
      <c r="J82">
        <f>COUNTIFS('WP 2 2023 Usage CF wp'!L$11:L$637,"&gt;" &amp;$B82,'WP 2 2023 Usage CF wp'!L$11:L$637,"&lt;" &amp;$B83)</f>
        <v>0</v>
      </c>
      <c r="K82">
        <f>COUNTIFS('WP 2 2023 Usage CF wp'!M$11:M$637,"&gt;" &amp;$B82,'WP 2 2023 Usage CF wp'!M$11:M$637,"&lt;" &amp;$B83)</f>
        <v>0</v>
      </c>
      <c r="L82">
        <f>COUNTIFS('WP 2 2023 Usage CF wp'!N$11:N$637,"&gt;" &amp;$B82,'WP 2 2023 Usage CF wp'!N$11:N$637,"&lt;" &amp;$B83)</f>
        <v>0</v>
      </c>
      <c r="M82">
        <f>COUNTIFS('WP 2 2023 Usage CF wp'!O$11:O$637,"&gt;" &amp;$B82,'WP 2 2023 Usage CF wp'!O$11:O$637,"&lt;" &amp;$B83)</f>
        <v>0</v>
      </c>
      <c r="N82">
        <f>COUNTIFS('WP 2 2023 Usage CF wp'!P$11:P$637,"&gt;" &amp;$B82,'WP 2 2023 Usage CF wp'!P$11:P$637,"&lt;" &amp;$B83)</f>
        <v>0</v>
      </c>
      <c r="Q82">
        <f t="shared" si="6"/>
        <v>7100</v>
      </c>
      <c r="R82">
        <f>COUNTIFS('WP 2 2023 Usage CF wp'!E$8:E$10,"&gt;" &amp;$Q82,'WP 2 2023 Usage CF wp'!E$8:E$10,"&lt;" &amp;$Q83)</f>
        <v>0</v>
      </c>
      <c r="S82">
        <f>COUNTIFS('WP 2 2023 Usage CF wp'!F$8:F$10,"&gt;" &amp;$Q82,'WP 2 2023 Usage CF wp'!F$8:F$10,"&lt;" &amp;$Q83)</f>
        <v>0</v>
      </c>
      <c r="T82">
        <f>COUNTIFS('WP 2 2023 Usage CF wp'!G$8:G$10,"&gt;" &amp;$Q82,'WP 2 2023 Usage CF wp'!G$8:G$10,"&lt;" &amp;$Q83)</f>
        <v>0</v>
      </c>
      <c r="U82">
        <f>COUNTIFS('WP 2 2023 Usage CF wp'!H$8:H$10,"&gt;" &amp;$Q82,'WP 2 2023 Usage CF wp'!H$8:H$10,"&lt;" &amp;$Q83)</f>
        <v>0</v>
      </c>
      <c r="V82">
        <f>COUNTIFS('WP 2 2023 Usage CF wp'!I$8:I$10,"&gt;" &amp;$Q82,'WP 2 2023 Usage CF wp'!I$8:I$10,"&lt;" &amp;$Q83)</f>
        <v>0</v>
      </c>
      <c r="W82">
        <f>COUNTIFS('WP 2 2023 Usage CF wp'!J$8:J$10,"&gt;" &amp;$Q82,'WP 2 2023 Usage CF wp'!J$8:J$10,"&lt;" &amp;$Q83)</f>
        <v>0</v>
      </c>
      <c r="X82">
        <f>COUNTIFS('WP 2 2023 Usage CF wp'!K$8:K$10,"&gt;" &amp;$Q82,'WP 2 2023 Usage CF wp'!K$8:K$10,"&lt;" &amp;$Q83)</f>
        <v>0</v>
      </c>
      <c r="Y82">
        <f>COUNTIFS('WP 2 2023 Usage CF wp'!L$8:L$10,"&gt;" &amp;$Q82,'WP 2 2023 Usage CF wp'!L$8:L$10,"&lt;" &amp;$Q83)</f>
        <v>0</v>
      </c>
      <c r="Z82">
        <f>COUNTIFS('WP 2 2023 Usage CF wp'!M$8:M$10,"&gt;" &amp;$Q82,'WP 2 2023 Usage CF wp'!M$8:M$10,"&lt;" &amp;$Q83)</f>
        <v>0</v>
      </c>
      <c r="AA82">
        <f>COUNTIFS('WP 2 2023 Usage CF wp'!N$8:N$10,"&gt;" &amp;$Q82,'WP 2 2023 Usage CF wp'!N$8:N$10,"&lt;" &amp;$Q83)</f>
        <v>0</v>
      </c>
      <c r="AB82">
        <f>COUNTIFS('WP 2 2023 Usage CF wp'!O$8:O$10,"&gt;" &amp;$Q82,'WP 2 2023 Usage CF wp'!O$8:O$10,"&lt;" &amp;$Q83)</f>
        <v>0</v>
      </c>
      <c r="AC82">
        <f>COUNTIFS('WP 2 2023 Usage CF wp'!P$8:P$10,"&gt;" &amp;$Q82,'WP 2 2023 Usage CF wp'!P$8:P$10,"&lt;" &amp;$Q83)</f>
        <v>0</v>
      </c>
    </row>
    <row r="83" spans="2:29" x14ac:dyDescent="0.25">
      <c r="B83">
        <f t="shared" si="5"/>
        <v>7200</v>
      </c>
      <c r="C83">
        <f>COUNTIFS('WP 2 2023 Usage CF wp'!E$11:E$637,"&gt;" &amp;$B83,'WP 2 2023 Usage CF wp'!E$11:E$637,"&lt;" &amp;$B84)</f>
        <v>0</v>
      </c>
      <c r="D83">
        <f>COUNTIFS('WP 2 2023 Usage CF wp'!F$11:F$637,"&gt;" &amp;$B83,'WP 2 2023 Usage CF wp'!F$11:F$637,"&lt;" &amp;$B84)</f>
        <v>0</v>
      </c>
      <c r="E83">
        <f>COUNTIFS('WP 2 2023 Usage CF wp'!G$11:G$637,"&gt;" &amp;$B83,'WP 2 2023 Usage CF wp'!G$11:G$637,"&lt;" &amp;$B84)</f>
        <v>0</v>
      </c>
      <c r="F83">
        <f>COUNTIFS('WP 2 2023 Usage CF wp'!H$11:H$637,"&gt;" &amp;$B83,'WP 2 2023 Usage CF wp'!H$11:H$637,"&lt;" &amp;$B84)</f>
        <v>0</v>
      </c>
      <c r="G83">
        <f>COUNTIFS('WP 2 2023 Usage CF wp'!I$11:I$637,"&gt;" &amp;$B83,'WP 2 2023 Usage CF wp'!I$11:I$637,"&lt;" &amp;$B84)</f>
        <v>0</v>
      </c>
      <c r="H83">
        <f>COUNTIFS('WP 2 2023 Usage CF wp'!J$11:J$637,"&gt;" &amp;$B83,'WP 2 2023 Usage CF wp'!J$11:J$637,"&lt;" &amp;$B84)</f>
        <v>0</v>
      </c>
      <c r="I83">
        <f>COUNTIFS('WP 2 2023 Usage CF wp'!K$11:K$637,"&gt;" &amp;$B83,'WP 2 2023 Usage CF wp'!K$11:K$637,"&lt;" &amp;$B84)</f>
        <v>0</v>
      </c>
      <c r="J83">
        <f>COUNTIFS('WP 2 2023 Usage CF wp'!L$11:L$637,"&gt;" &amp;$B83,'WP 2 2023 Usage CF wp'!L$11:L$637,"&lt;" &amp;$B84)</f>
        <v>0</v>
      </c>
      <c r="K83">
        <f>COUNTIFS('WP 2 2023 Usage CF wp'!M$11:M$637,"&gt;" &amp;$B83,'WP 2 2023 Usage CF wp'!M$11:M$637,"&lt;" &amp;$B84)</f>
        <v>0</v>
      </c>
      <c r="L83">
        <f>COUNTIFS('WP 2 2023 Usage CF wp'!N$11:N$637,"&gt;" &amp;$B83,'WP 2 2023 Usage CF wp'!N$11:N$637,"&lt;" &amp;$B84)</f>
        <v>0</v>
      </c>
      <c r="M83">
        <f>COUNTIFS('WP 2 2023 Usage CF wp'!O$11:O$637,"&gt;" &amp;$B83,'WP 2 2023 Usage CF wp'!O$11:O$637,"&lt;" &amp;$B84)</f>
        <v>0</v>
      </c>
      <c r="N83">
        <f>COUNTIFS('WP 2 2023 Usage CF wp'!P$11:P$637,"&gt;" &amp;$B83,'WP 2 2023 Usage CF wp'!P$11:P$637,"&lt;" &amp;$B84)</f>
        <v>0</v>
      </c>
      <c r="Q83">
        <f t="shared" si="6"/>
        <v>7200</v>
      </c>
      <c r="R83">
        <f>COUNTIFS('WP 2 2023 Usage CF wp'!E$8:E$10,"&gt;" &amp;$Q83,'WP 2 2023 Usage CF wp'!E$8:E$10,"&lt;" &amp;$Q84)</f>
        <v>0</v>
      </c>
      <c r="S83">
        <f>COUNTIFS('WP 2 2023 Usage CF wp'!F$8:F$10,"&gt;" &amp;$Q83,'WP 2 2023 Usage CF wp'!F$8:F$10,"&lt;" &amp;$Q84)</f>
        <v>0</v>
      </c>
      <c r="T83">
        <f>COUNTIFS('WP 2 2023 Usage CF wp'!G$8:G$10,"&gt;" &amp;$Q83,'WP 2 2023 Usage CF wp'!G$8:G$10,"&lt;" &amp;$Q84)</f>
        <v>0</v>
      </c>
      <c r="U83">
        <f>COUNTIFS('WP 2 2023 Usage CF wp'!H$8:H$10,"&gt;" &amp;$Q83,'WP 2 2023 Usage CF wp'!H$8:H$10,"&lt;" &amp;$Q84)</f>
        <v>0</v>
      </c>
      <c r="V83">
        <f>COUNTIFS('WP 2 2023 Usage CF wp'!I$8:I$10,"&gt;" &amp;$Q83,'WP 2 2023 Usage CF wp'!I$8:I$10,"&lt;" &amp;$Q84)</f>
        <v>0</v>
      </c>
      <c r="W83">
        <f>COUNTIFS('WP 2 2023 Usage CF wp'!J$8:J$10,"&gt;" &amp;$Q83,'WP 2 2023 Usage CF wp'!J$8:J$10,"&lt;" &amp;$Q84)</f>
        <v>0</v>
      </c>
      <c r="X83">
        <f>COUNTIFS('WP 2 2023 Usage CF wp'!K$8:K$10,"&gt;" &amp;$Q83,'WP 2 2023 Usage CF wp'!K$8:K$10,"&lt;" &amp;$Q84)</f>
        <v>0</v>
      </c>
      <c r="Y83">
        <f>COUNTIFS('WP 2 2023 Usage CF wp'!L$8:L$10,"&gt;" &amp;$Q83,'WP 2 2023 Usage CF wp'!L$8:L$10,"&lt;" &amp;$Q84)</f>
        <v>0</v>
      </c>
      <c r="Z83">
        <f>COUNTIFS('WP 2 2023 Usage CF wp'!M$8:M$10,"&gt;" &amp;$Q83,'WP 2 2023 Usage CF wp'!M$8:M$10,"&lt;" &amp;$Q84)</f>
        <v>0</v>
      </c>
      <c r="AA83">
        <f>COUNTIFS('WP 2 2023 Usage CF wp'!N$8:N$10,"&gt;" &amp;$Q83,'WP 2 2023 Usage CF wp'!N$8:N$10,"&lt;" &amp;$Q84)</f>
        <v>0</v>
      </c>
      <c r="AB83">
        <f>COUNTIFS('WP 2 2023 Usage CF wp'!O$8:O$10,"&gt;" &amp;$Q83,'WP 2 2023 Usage CF wp'!O$8:O$10,"&lt;" &amp;$Q84)</f>
        <v>0</v>
      </c>
      <c r="AC83">
        <f>COUNTIFS('WP 2 2023 Usage CF wp'!P$8:P$10,"&gt;" &amp;$Q83,'WP 2 2023 Usage CF wp'!P$8:P$10,"&lt;" &amp;$Q84)</f>
        <v>0</v>
      </c>
    </row>
    <row r="84" spans="2:29" x14ac:dyDescent="0.25">
      <c r="B84">
        <f t="shared" si="5"/>
        <v>7300</v>
      </c>
      <c r="C84">
        <f>COUNTIFS('WP 2 2023 Usage CF wp'!E$11:E$637,"&gt;" &amp;$B84,'WP 2 2023 Usage CF wp'!E$11:E$637,"&lt;" &amp;$B85)</f>
        <v>0</v>
      </c>
      <c r="D84">
        <f>COUNTIFS('WP 2 2023 Usage CF wp'!F$11:F$637,"&gt;" &amp;$B84,'WP 2 2023 Usage CF wp'!F$11:F$637,"&lt;" &amp;$B85)</f>
        <v>0</v>
      </c>
      <c r="E84">
        <f>COUNTIFS('WP 2 2023 Usage CF wp'!G$11:G$637,"&gt;" &amp;$B84,'WP 2 2023 Usage CF wp'!G$11:G$637,"&lt;" &amp;$B85)</f>
        <v>0</v>
      </c>
      <c r="F84">
        <f>COUNTIFS('WP 2 2023 Usage CF wp'!H$11:H$637,"&gt;" &amp;$B84,'WP 2 2023 Usage CF wp'!H$11:H$637,"&lt;" &amp;$B85)</f>
        <v>0</v>
      </c>
      <c r="G84">
        <f>COUNTIFS('WP 2 2023 Usage CF wp'!I$11:I$637,"&gt;" &amp;$B84,'WP 2 2023 Usage CF wp'!I$11:I$637,"&lt;" &amp;$B85)</f>
        <v>0</v>
      </c>
      <c r="H84">
        <f>COUNTIFS('WP 2 2023 Usage CF wp'!J$11:J$637,"&gt;" &amp;$B84,'WP 2 2023 Usage CF wp'!J$11:J$637,"&lt;" &amp;$B85)</f>
        <v>0</v>
      </c>
      <c r="I84">
        <f>COUNTIFS('WP 2 2023 Usage CF wp'!K$11:K$637,"&gt;" &amp;$B84,'WP 2 2023 Usage CF wp'!K$11:K$637,"&lt;" &amp;$B85)</f>
        <v>0</v>
      </c>
      <c r="J84">
        <f>COUNTIFS('WP 2 2023 Usage CF wp'!L$11:L$637,"&gt;" &amp;$B84,'WP 2 2023 Usage CF wp'!L$11:L$637,"&lt;" &amp;$B85)</f>
        <v>0</v>
      </c>
      <c r="K84">
        <f>COUNTIFS('WP 2 2023 Usage CF wp'!M$11:M$637,"&gt;" &amp;$B84,'WP 2 2023 Usage CF wp'!M$11:M$637,"&lt;" &amp;$B85)</f>
        <v>0</v>
      </c>
      <c r="L84">
        <f>COUNTIFS('WP 2 2023 Usage CF wp'!N$11:N$637,"&gt;" &amp;$B84,'WP 2 2023 Usage CF wp'!N$11:N$637,"&lt;" &amp;$B85)</f>
        <v>0</v>
      </c>
      <c r="M84">
        <f>COUNTIFS('WP 2 2023 Usage CF wp'!O$11:O$637,"&gt;" &amp;$B84,'WP 2 2023 Usage CF wp'!O$11:O$637,"&lt;" &amp;$B85)</f>
        <v>0</v>
      </c>
      <c r="N84">
        <f>COUNTIFS('WP 2 2023 Usage CF wp'!P$11:P$637,"&gt;" &amp;$B84,'WP 2 2023 Usage CF wp'!P$11:P$637,"&lt;" &amp;$B85)</f>
        <v>0</v>
      </c>
      <c r="Q84">
        <f t="shared" si="6"/>
        <v>7300</v>
      </c>
      <c r="R84">
        <f>COUNTIFS('WP 2 2023 Usage CF wp'!E$8:E$10,"&gt;" &amp;$Q84,'WP 2 2023 Usage CF wp'!E$8:E$10,"&lt;" &amp;$Q85)</f>
        <v>0</v>
      </c>
      <c r="S84">
        <f>COUNTIFS('WP 2 2023 Usage CF wp'!F$8:F$10,"&gt;" &amp;$Q84,'WP 2 2023 Usage CF wp'!F$8:F$10,"&lt;" &amp;$Q85)</f>
        <v>0</v>
      </c>
      <c r="T84">
        <f>COUNTIFS('WP 2 2023 Usage CF wp'!G$8:G$10,"&gt;" &amp;$Q84,'WP 2 2023 Usage CF wp'!G$8:G$10,"&lt;" &amp;$Q85)</f>
        <v>0</v>
      </c>
      <c r="U84">
        <f>COUNTIFS('WP 2 2023 Usage CF wp'!H$8:H$10,"&gt;" &amp;$Q84,'WP 2 2023 Usage CF wp'!H$8:H$10,"&lt;" &amp;$Q85)</f>
        <v>0</v>
      </c>
      <c r="V84">
        <f>COUNTIFS('WP 2 2023 Usage CF wp'!I$8:I$10,"&gt;" &amp;$Q84,'WP 2 2023 Usage CF wp'!I$8:I$10,"&lt;" &amp;$Q85)</f>
        <v>0</v>
      </c>
      <c r="W84">
        <f>COUNTIFS('WP 2 2023 Usage CF wp'!J$8:J$10,"&gt;" &amp;$Q84,'WP 2 2023 Usage CF wp'!J$8:J$10,"&lt;" &amp;$Q85)</f>
        <v>0</v>
      </c>
      <c r="X84">
        <f>COUNTIFS('WP 2 2023 Usage CF wp'!K$8:K$10,"&gt;" &amp;$Q84,'WP 2 2023 Usage CF wp'!K$8:K$10,"&lt;" &amp;$Q85)</f>
        <v>0</v>
      </c>
      <c r="Y84">
        <f>COUNTIFS('WP 2 2023 Usage CF wp'!L$8:L$10,"&gt;" &amp;$Q84,'WP 2 2023 Usage CF wp'!L$8:L$10,"&lt;" &amp;$Q85)</f>
        <v>0</v>
      </c>
      <c r="Z84">
        <f>COUNTIFS('WP 2 2023 Usage CF wp'!M$8:M$10,"&gt;" &amp;$Q84,'WP 2 2023 Usage CF wp'!M$8:M$10,"&lt;" &amp;$Q85)</f>
        <v>0</v>
      </c>
      <c r="AA84">
        <f>COUNTIFS('WP 2 2023 Usage CF wp'!N$8:N$10,"&gt;" &amp;$Q84,'WP 2 2023 Usage CF wp'!N$8:N$10,"&lt;" &amp;$Q85)</f>
        <v>0</v>
      </c>
      <c r="AB84">
        <f>COUNTIFS('WP 2 2023 Usage CF wp'!O$8:O$10,"&gt;" &amp;$Q84,'WP 2 2023 Usage CF wp'!O$8:O$10,"&lt;" &amp;$Q85)</f>
        <v>0</v>
      </c>
      <c r="AC84">
        <f>COUNTIFS('WP 2 2023 Usage CF wp'!P$8:P$10,"&gt;" &amp;$Q84,'WP 2 2023 Usage CF wp'!P$8:P$10,"&lt;" &amp;$Q85)</f>
        <v>0</v>
      </c>
    </row>
    <row r="85" spans="2:29" x14ac:dyDescent="0.25">
      <c r="B85">
        <f t="shared" si="5"/>
        <v>7400</v>
      </c>
      <c r="C85">
        <f>COUNTIFS('WP 2 2023 Usage CF wp'!E$11:E$637,"&gt;" &amp;$B85,'WP 2 2023 Usage CF wp'!E$11:E$637,"&lt;" &amp;$B86)</f>
        <v>0</v>
      </c>
      <c r="D85">
        <f>COUNTIFS('WP 2 2023 Usage CF wp'!F$11:F$637,"&gt;" &amp;$B85,'WP 2 2023 Usage CF wp'!F$11:F$637,"&lt;" &amp;$B86)</f>
        <v>0</v>
      </c>
      <c r="E85">
        <f>COUNTIFS('WP 2 2023 Usage CF wp'!G$11:G$637,"&gt;" &amp;$B85,'WP 2 2023 Usage CF wp'!G$11:G$637,"&lt;" &amp;$B86)</f>
        <v>0</v>
      </c>
      <c r="F85">
        <f>COUNTIFS('WP 2 2023 Usage CF wp'!H$11:H$637,"&gt;" &amp;$B85,'WP 2 2023 Usage CF wp'!H$11:H$637,"&lt;" &amp;$B86)</f>
        <v>0</v>
      </c>
      <c r="G85">
        <f>COUNTIFS('WP 2 2023 Usage CF wp'!I$11:I$637,"&gt;" &amp;$B85,'WP 2 2023 Usage CF wp'!I$11:I$637,"&lt;" &amp;$B86)</f>
        <v>0</v>
      </c>
      <c r="H85">
        <f>COUNTIFS('WP 2 2023 Usage CF wp'!J$11:J$637,"&gt;" &amp;$B85,'WP 2 2023 Usage CF wp'!J$11:J$637,"&lt;" &amp;$B86)</f>
        <v>0</v>
      </c>
      <c r="I85">
        <f>COUNTIFS('WP 2 2023 Usage CF wp'!K$11:K$637,"&gt;" &amp;$B85,'WP 2 2023 Usage CF wp'!K$11:K$637,"&lt;" &amp;$B86)</f>
        <v>0</v>
      </c>
      <c r="J85">
        <f>COUNTIFS('WP 2 2023 Usage CF wp'!L$11:L$637,"&gt;" &amp;$B85,'WP 2 2023 Usage CF wp'!L$11:L$637,"&lt;" &amp;$B86)</f>
        <v>0</v>
      </c>
      <c r="K85">
        <f>COUNTIFS('WP 2 2023 Usage CF wp'!M$11:M$637,"&gt;" &amp;$B85,'WP 2 2023 Usage CF wp'!M$11:M$637,"&lt;" &amp;$B86)</f>
        <v>0</v>
      </c>
      <c r="L85">
        <f>COUNTIFS('WP 2 2023 Usage CF wp'!N$11:N$637,"&gt;" &amp;$B85,'WP 2 2023 Usage CF wp'!N$11:N$637,"&lt;" &amp;$B86)</f>
        <v>0</v>
      </c>
      <c r="M85">
        <f>COUNTIFS('WP 2 2023 Usage CF wp'!O$11:O$637,"&gt;" &amp;$B85,'WP 2 2023 Usage CF wp'!O$11:O$637,"&lt;" &amp;$B86)</f>
        <v>0</v>
      </c>
      <c r="N85">
        <f>COUNTIFS('WP 2 2023 Usage CF wp'!P$11:P$637,"&gt;" &amp;$B85,'WP 2 2023 Usage CF wp'!P$11:P$637,"&lt;" &amp;$B86)</f>
        <v>0</v>
      </c>
      <c r="Q85">
        <f t="shared" si="6"/>
        <v>7400</v>
      </c>
      <c r="R85">
        <f>COUNTIFS('WP 2 2023 Usage CF wp'!E$8:E$10,"&gt;" &amp;$Q85,'WP 2 2023 Usage CF wp'!E$8:E$10,"&lt;" &amp;$Q86)</f>
        <v>0</v>
      </c>
      <c r="S85">
        <f>COUNTIFS('WP 2 2023 Usage CF wp'!F$8:F$10,"&gt;" &amp;$Q85,'WP 2 2023 Usage CF wp'!F$8:F$10,"&lt;" &amp;$Q86)</f>
        <v>0</v>
      </c>
      <c r="T85">
        <f>COUNTIFS('WP 2 2023 Usage CF wp'!G$8:G$10,"&gt;" &amp;$Q85,'WP 2 2023 Usage CF wp'!G$8:G$10,"&lt;" &amp;$Q86)</f>
        <v>0</v>
      </c>
      <c r="U85">
        <f>COUNTIFS('WP 2 2023 Usage CF wp'!H$8:H$10,"&gt;" &amp;$Q85,'WP 2 2023 Usage CF wp'!H$8:H$10,"&lt;" &amp;$Q86)</f>
        <v>0</v>
      </c>
      <c r="V85">
        <f>COUNTIFS('WP 2 2023 Usage CF wp'!I$8:I$10,"&gt;" &amp;$Q85,'WP 2 2023 Usage CF wp'!I$8:I$10,"&lt;" &amp;$Q86)</f>
        <v>0</v>
      </c>
      <c r="W85">
        <f>COUNTIFS('WP 2 2023 Usage CF wp'!J$8:J$10,"&gt;" &amp;$Q85,'WP 2 2023 Usage CF wp'!J$8:J$10,"&lt;" &amp;$Q86)</f>
        <v>0</v>
      </c>
      <c r="X85">
        <f>COUNTIFS('WP 2 2023 Usage CF wp'!K$8:K$10,"&gt;" &amp;$Q85,'WP 2 2023 Usage CF wp'!K$8:K$10,"&lt;" &amp;$Q86)</f>
        <v>0</v>
      </c>
      <c r="Y85">
        <f>COUNTIFS('WP 2 2023 Usage CF wp'!L$8:L$10,"&gt;" &amp;$Q85,'WP 2 2023 Usage CF wp'!L$8:L$10,"&lt;" &amp;$Q86)</f>
        <v>0</v>
      </c>
      <c r="Z85">
        <f>COUNTIFS('WP 2 2023 Usage CF wp'!M$8:M$10,"&gt;" &amp;$Q85,'WP 2 2023 Usage CF wp'!M$8:M$10,"&lt;" &amp;$Q86)</f>
        <v>0</v>
      </c>
      <c r="AA85">
        <f>COUNTIFS('WP 2 2023 Usage CF wp'!N$8:N$10,"&gt;" &amp;$Q85,'WP 2 2023 Usage CF wp'!N$8:N$10,"&lt;" &amp;$Q86)</f>
        <v>0</v>
      </c>
      <c r="AB85">
        <f>COUNTIFS('WP 2 2023 Usage CF wp'!O$8:O$10,"&gt;" &amp;$Q85,'WP 2 2023 Usage CF wp'!O$8:O$10,"&lt;" &amp;$Q86)</f>
        <v>0</v>
      </c>
      <c r="AC85">
        <f>COUNTIFS('WP 2 2023 Usage CF wp'!P$8:P$10,"&gt;" &amp;$Q85,'WP 2 2023 Usage CF wp'!P$8:P$10,"&lt;" &amp;$Q86)</f>
        <v>0</v>
      </c>
    </row>
    <row r="86" spans="2:29" x14ac:dyDescent="0.25">
      <c r="B86">
        <f t="shared" si="5"/>
        <v>7500</v>
      </c>
      <c r="C86">
        <f>COUNTIFS('WP 2 2023 Usage CF wp'!E$11:E$637,"&gt;" &amp;$B86,'WP 2 2023 Usage CF wp'!E$11:E$637,"&lt;" &amp;$B87)</f>
        <v>0</v>
      </c>
      <c r="D86">
        <f>COUNTIFS('WP 2 2023 Usage CF wp'!F$11:F$637,"&gt;" &amp;$B86,'WP 2 2023 Usage CF wp'!F$11:F$637,"&lt;" &amp;$B87)</f>
        <v>0</v>
      </c>
      <c r="E86">
        <f>COUNTIFS('WP 2 2023 Usage CF wp'!G$11:G$637,"&gt;" &amp;$B86,'WP 2 2023 Usage CF wp'!G$11:G$637,"&lt;" &amp;$B87)</f>
        <v>0</v>
      </c>
      <c r="F86">
        <f>COUNTIFS('WP 2 2023 Usage CF wp'!H$11:H$637,"&gt;" &amp;$B86,'WP 2 2023 Usage CF wp'!H$11:H$637,"&lt;" &amp;$B87)</f>
        <v>0</v>
      </c>
      <c r="G86">
        <f>COUNTIFS('WP 2 2023 Usage CF wp'!I$11:I$637,"&gt;" &amp;$B86,'WP 2 2023 Usage CF wp'!I$11:I$637,"&lt;" &amp;$B87)</f>
        <v>0</v>
      </c>
      <c r="H86">
        <f>COUNTIFS('WP 2 2023 Usage CF wp'!J$11:J$637,"&gt;" &amp;$B86,'WP 2 2023 Usage CF wp'!J$11:J$637,"&lt;" &amp;$B87)</f>
        <v>0</v>
      </c>
      <c r="I86">
        <f>COUNTIFS('WP 2 2023 Usage CF wp'!K$11:K$637,"&gt;" &amp;$B86,'WP 2 2023 Usage CF wp'!K$11:K$637,"&lt;" &amp;$B87)</f>
        <v>0</v>
      </c>
      <c r="J86">
        <f>COUNTIFS('WP 2 2023 Usage CF wp'!L$11:L$637,"&gt;" &amp;$B86,'WP 2 2023 Usage CF wp'!L$11:L$637,"&lt;" &amp;$B87)</f>
        <v>0</v>
      </c>
      <c r="K86">
        <f>COUNTIFS('WP 2 2023 Usage CF wp'!M$11:M$637,"&gt;" &amp;$B86,'WP 2 2023 Usage CF wp'!M$11:M$637,"&lt;" &amp;$B87)</f>
        <v>0</v>
      </c>
      <c r="L86">
        <f>COUNTIFS('WP 2 2023 Usage CF wp'!N$11:N$637,"&gt;" &amp;$B86,'WP 2 2023 Usage CF wp'!N$11:N$637,"&lt;" &amp;$B87)</f>
        <v>0</v>
      </c>
      <c r="M86">
        <f>COUNTIFS('WP 2 2023 Usage CF wp'!O$11:O$637,"&gt;" &amp;$B86,'WP 2 2023 Usage CF wp'!O$11:O$637,"&lt;" &amp;$B87)</f>
        <v>0</v>
      </c>
      <c r="N86">
        <f>COUNTIFS('WP 2 2023 Usage CF wp'!P$11:P$637,"&gt;" &amp;$B86,'WP 2 2023 Usage CF wp'!P$11:P$637,"&lt;" &amp;$B87)</f>
        <v>0</v>
      </c>
      <c r="Q86">
        <f t="shared" si="6"/>
        <v>7500</v>
      </c>
      <c r="R86">
        <f>COUNTIFS('WP 2 2023 Usage CF wp'!E$8:E$10,"&gt;" &amp;$Q86,'WP 2 2023 Usage CF wp'!E$8:E$10,"&lt;" &amp;$Q87)</f>
        <v>0</v>
      </c>
      <c r="S86">
        <f>COUNTIFS('WP 2 2023 Usage CF wp'!F$8:F$10,"&gt;" &amp;$Q86,'WP 2 2023 Usage CF wp'!F$8:F$10,"&lt;" &amp;$Q87)</f>
        <v>0</v>
      </c>
      <c r="T86">
        <f>COUNTIFS('WP 2 2023 Usage CF wp'!G$8:G$10,"&gt;" &amp;$Q86,'WP 2 2023 Usage CF wp'!G$8:G$10,"&lt;" &amp;$Q87)</f>
        <v>0</v>
      </c>
      <c r="U86">
        <f>COUNTIFS('WP 2 2023 Usage CF wp'!H$8:H$10,"&gt;" &amp;$Q86,'WP 2 2023 Usage CF wp'!H$8:H$10,"&lt;" &amp;$Q87)</f>
        <v>0</v>
      </c>
      <c r="V86">
        <f>COUNTIFS('WP 2 2023 Usage CF wp'!I$8:I$10,"&gt;" &amp;$Q86,'WP 2 2023 Usage CF wp'!I$8:I$10,"&lt;" &amp;$Q87)</f>
        <v>0</v>
      </c>
      <c r="W86">
        <f>COUNTIFS('WP 2 2023 Usage CF wp'!J$8:J$10,"&gt;" &amp;$Q86,'WP 2 2023 Usage CF wp'!J$8:J$10,"&lt;" &amp;$Q87)</f>
        <v>0</v>
      </c>
      <c r="X86">
        <f>COUNTIFS('WP 2 2023 Usage CF wp'!K$8:K$10,"&gt;" &amp;$Q86,'WP 2 2023 Usage CF wp'!K$8:K$10,"&lt;" &amp;$Q87)</f>
        <v>0</v>
      </c>
      <c r="Y86">
        <f>COUNTIFS('WP 2 2023 Usage CF wp'!L$8:L$10,"&gt;" &amp;$Q86,'WP 2 2023 Usage CF wp'!L$8:L$10,"&lt;" &amp;$Q87)</f>
        <v>0</v>
      </c>
      <c r="Z86">
        <f>COUNTIFS('WP 2 2023 Usage CF wp'!M$8:M$10,"&gt;" &amp;$Q86,'WP 2 2023 Usage CF wp'!M$8:M$10,"&lt;" &amp;$Q87)</f>
        <v>0</v>
      </c>
      <c r="AA86">
        <f>COUNTIFS('WP 2 2023 Usage CF wp'!N$8:N$10,"&gt;" &amp;$Q86,'WP 2 2023 Usage CF wp'!N$8:N$10,"&lt;" &amp;$Q87)</f>
        <v>0</v>
      </c>
      <c r="AB86">
        <f>COUNTIFS('WP 2 2023 Usage CF wp'!O$8:O$10,"&gt;" &amp;$Q86,'WP 2 2023 Usage CF wp'!O$8:O$10,"&lt;" &amp;$Q87)</f>
        <v>0</v>
      </c>
      <c r="AC86">
        <f>COUNTIFS('WP 2 2023 Usage CF wp'!P$8:P$10,"&gt;" &amp;$Q86,'WP 2 2023 Usage CF wp'!P$8:P$10,"&lt;" &amp;$Q87)</f>
        <v>0</v>
      </c>
    </row>
    <row r="87" spans="2:29" x14ac:dyDescent="0.25">
      <c r="B87">
        <f t="shared" si="5"/>
        <v>7600</v>
      </c>
      <c r="C87">
        <f>COUNTIFS('WP 2 2023 Usage CF wp'!E$11:E$637,"&gt;" &amp;$B87,'WP 2 2023 Usage CF wp'!E$11:E$637,"&lt;" &amp;$B88)</f>
        <v>0</v>
      </c>
      <c r="D87">
        <f>COUNTIFS('WP 2 2023 Usage CF wp'!F$11:F$637,"&gt;" &amp;$B87,'WP 2 2023 Usage CF wp'!F$11:F$637,"&lt;" &amp;$B88)</f>
        <v>0</v>
      </c>
      <c r="E87">
        <f>COUNTIFS('WP 2 2023 Usage CF wp'!G$11:G$637,"&gt;" &amp;$B87,'WP 2 2023 Usage CF wp'!G$11:G$637,"&lt;" &amp;$B88)</f>
        <v>0</v>
      </c>
      <c r="F87">
        <f>COUNTIFS('WP 2 2023 Usage CF wp'!H$11:H$637,"&gt;" &amp;$B87,'WP 2 2023 Usage CF wp'!H$11:H$637,"&lt;" &amp;$B88)</f>
        <v>0</v>
      </c>
      <c r="G87">
        <f>COUNTIFS('WP 2 2023 Usage CF wp'!I$11:I$637,"&gt;" &amp;$B87,'WP 2 2023 Usage CF wp'!I$11:I$637,"&lt;" &amp;$B88)</f>
        <v>0</v>
      </c>
      <c r="H87">
        <f>COUNTIFS('WP 2 2023 Usage CF wp'!J$11:J$637,"&gt;" &amp;$B87,'WP 2 2023 Usage CF wp'!J$11:J$637,"&lt;" &amp;$B88)</f>
        <v>0</v>
      </c>
      <c r="I87">
        <f>COUNTIFS('WP 2 2023 Usage CF wp'!K$11:K$637,"&gt;" &amp;$B87,'WP 2 2023 Usage CF wp'!K$11:K$637,"&lt;" &amp;$B88)</f>
        <v>0</v>
      </c>
      <c r="J87">
        <f>COUNTIFS('WP 2 2023 Usage CF wp'!L$11:L$637,"&gt;" &amp;$B87,'WP 2 2023 Usage CF wp'!L$11:L$637,"&lt;" &amp;$B88)</f>
        <v>0</v>
      </c>
      <c r="K87">
        <f>COUNTIFS('WP 2 2023 Usage CF wp'!M$11:M$637,"&gt;" &amp;$B87,'WP 2 2023 Usage CF wp'!M$11:M$637,"&lt;" &amp;$B88)</f>
        <v>0</v>
      </c>
      <c r="L87">
        <f>COUNTIFS('WP 2 2023 Usage CF wp'!N$11:N$637,"&gt;" &amp;$B87,'WP 2 2023 Usage CF wp'!N$11:N$637,"&lt;" &amp;$B88)</f>
        <v>0</v>
      </c>
      <c r="M87">
        <f>COUNTIFS('WP 2 2023 Usage CF wp'!O$11:O$637,"&gt;" &amp;$B87,'WP 2 2023 Usage CF wp'!O$11:O$637,"&lt;" &amp;$B88)</f>
        <v>0</v>
      </c>
      <c r="N87">
        <f>COUNTIFS('WP 2 2023 Usage CF wp'!P$11:P$637,"&gt;" &amp;$B87,'WP 2 2023 Usage CF wp'!P$11:P$637,"&lt;" &amp;$B88)</f>
        <v>0</v>
      </c>
      <c r="Q87">
        <f t="shared" si="6"/>
        <v>7600</v>
      </c>
      <c r="R87">
        <f>COUNTIFS('WP 2 2023 Usage CF wp'!E$8:E$10,"&gt;" &amp;$Q87,'WP 2 2023 Usage CF wp'!E$8:E$10,"&lt;" &amp;$Q88)</f>
        <v>0</v>
      </c>
      <c r="S87">
        <f>COUNTIFS('WP 2 2023 Usage CF wp'!F$8:F$10,"&gt;" &amp;$Q87,'WP 2 2023 Usage CF wp'!F$8:F$10,"&lt;" &amp;$Q88)</f>
        <v>0</v>
      </c>
      <c r="T87">
        <f>COUNTIFS('WP 2 2023 Usage CF wp'!G$8:G$10,"&gt;" &amp;$Q87,'WP 2 2023 Usage CF wp'!G$8:G$10,"&lt;" &amp;$Q88)</f>
        <v>0</v>
      </c>
      <c r="U87">
        <f>COUNTIFS('WP 2 2023 Usage CF wp'!H$8:H$10,"&gt;" &amp;$Q87,'WP 2 2023 Usage CF wp'!H$8:H$10,"&lt;" &amp;$Q88)</f>
        <v>0</v>
      </c>
      <c r="V87">
        <f>COUNTIFS('WP 2 2023 Usage CF wp'!I$8:I$10,"&gt;" &amp;$Q87,'WP 2 2023 Usage CF wp'!I$8:I$10,"&lt;" &amp;$Q88)</f>
        <v>0</v>
      </c>
      <c r="W87">
        <f>COUNTIFS('WP 2 2023 Usage CF wp'!J$8:J$10,"&gt;" &amp;$Q87,'WP 2 2023 Usage CF wp'!J$8:J$10,"&lt;" &amp;$Q88)</f>
        <v>0</v>
      </c>
      <c r="X87">
        <f>COUNTIFS('WP 2 2023 Usage CF wp'!K$8:K$10,"&gt;" &amp;$Q87,'WP 2 2023 Usage CF wp'!K$8:K$10,"&lt;" &amp;$Q88)</f>
        <v>0</v>
      </c>
      <c r="Y87">
        <f>COUNTIFS('WP 2 2023 Usage CF wp'!L$8:L$10,"&gt;" &amp;$Q87,'WP 2 2023 Usage CF wp'!L$8:L$10,"&lt;" &amp;$Q88)</f>
        <v>0</v>
      </c>
      <c r="Z87">
        <f>COUNTIFS('WP 2 2023 Usage CF wp'!M$8:M$10,"&gt;" &amp;$Q87,'WP 2 2023 Usage CF wp'!M$8:M$10,"&lt;" &amp;$Q88)</f>
        <v>0</v>
      </c>
      <c r="AA87">
        <f>COUNTIFS('WP 2 2023 Usage CF wp'!N$8:N$10,"&gt;" &amp;$Q87,'WP 2 2023 Usage CF wp'!N$8:N$10,"&lt;" &amp;$Q88)</f>
        <v>0</v>
      </c>
      <c r="AB87">
        <f>COUNTIFS('WP 2 2023 Usage CF wp'!O$8:O$10,"&gt;" &amp;$Q87,'WP 2 2023 Usage CF wp'!O$8:O$10,"&lt;" &amp;$Q88)</f>
        <v>0</v>
      </c>
      <c r="AC87">
        <f>COUNTIFS('WP 2 2023 Usage CF wp'!P$8:P$10,"&gt;" &amp;$Q87,'WP 2 2023 Usage CF wp'!P$8:P$10,"&lt;" &amp;$Q88)</f>
        <v>0</v>
      </c>
    </row>
    <row r="88" spans="2:29" x14ac:dyDescent="0.25">
      <c r="B88">
        <f t="shared" si="5"/>
        <v>7700</v>
      </c>
      <c r="C88">
        <f>COUNTIFS('WP 2 2023 Usage CF wp'!E$11:E$637,"&gt;" &amp;$B88,'WP 2 2023 Usage CF wp'!E$11:E$637,"&lt;" &amp;$B89)</f>
        <v>0</v>
      </c>
      <c r="D88">
        <f>COUNTIFS('WP 2 2023 Usage CF wp'!F$11:F$637,"&gt;" &amp;$B88,'WP 2 2023 Usage CF wp'!F$11:F$637,"&lt;" &amp;$B89)</f>
        <v>0</v>
      </c>
      <c r="E88">
        <f>COUNTIFS('WP 2 2023 Usage CF wp'!G$11:G$637,"&gt;" &amp;$B88,'WP 2 2023 Usage CF wp'!G$11:G$637,"&lt;" &amp;$B89)</f>
        <v>0</v>
      </c>
      <c r="F88">
        <f>COUNTIFS('WP 2 2023 Usage CF wp'!H$11:H$637,"&gt;" &amp;$B88,'WP 2 2023 Usage CF wp'!H$11:H$637,"&lt;" &amp;$B89)</f>
        <v>0</v>
      </c>
      <c r="G88">
        <f>COUNTIFS('WP 2 2023 Usage CF wp'!I$11:I$637,"&gt;" &amp;$B88,'WP 2 2023 Usage CF wp'!I$11:I$637,"&lt;" &amp;$B89)</f>
        <v>0</v>
      </c>
      <c r="H88">
        <f>COUNTIFS('WP 2 2023 Usage CF wp'!J$11:J$637,"&gt;" &amp;$B88,'WP 2 2023 Usage CF wp'!J$11:J$637,"&lt;" &amp;$B89)</f>
        <v>0</v>
      </c>
      <c r="I88">
        <f>COUNTIFS('WP 2 2023 Usage CF wp'!K$11:K$637,"&gt;" &amp;$B88,'WP 2 2023 Usage CF wp'!K$11:K$637,"&lt;" &amp;$B89)</f>
        <v>0</v>
      </c>
      <c r="J88">
        <f>COUNTIFS('WP 2 2023 Usage CF wp'!L$11:L$637,"&gt;" &amp;$B88,'WP 2 2023 Usage CF wp'!L$11:L$637,"&lt;" &amp;$B89)</f>
        <v>0</v>
      </c>
      <c r="K88">
        <f>COUNTIFS('WP 2 2023 Usage CF wp'!M$11:M$637,"&gt;" &amp;$B88,'WP 2 2023 Usage CF wp'!M$11:M$637,"&lt;" &amp;$B89)</f>
        <v>0</v>
      </c>
      <c r="L88">
        <f>COUNTIFS('WP 2 2023 Usage CF wp'!N$11:N$637,"&gt;" &amp;$B88,'WP 2 2023 Usage CF wp'!N$11:N$637,"&lt;" &amp;$B89)</f>
        <v>0</v>
      </c>
      <c r="M88">
        <f>COUNTIFS('WP 2 2023 Usage CF wp'!O$11:O$637,"&gt;" &amp;$B88,'WP 2 2023 Usage CF wp'!O$11:O$637,"&lt;" &amp;$B89)</f>
        <v>0</v>
      </c>
      <c r="N88">
        <f>COUNTIFS('WP 2 2023 Usage CF wp'!P$11:P$637,"&gt;" &amp;$B88,'WP 2 2023 Usage CF wp'!P$11:P$637,"&lt;" &amp;$B89)</f>
        <v>0</v>
      </c>
      <c r="Q88">
        <f t="shared" si="6"/>
        <v>7700</v>
      </c>
      <c r="R88">
        <f>COUNTIFS('WP 2 2023 Usage CF wp'!E$8:E$10,"&gt;" &amp;$Q88,'WP 2 2023 Usage CF wp'!E$8:E$10,"&lt;" &amp;$Q89)</f>
        <v>0</v>
      </c>
      <c r="S88">
        <f>COUNTIFS('WP 2 2023 Usage CF wp'!F$8:F$10,"&gt;" &amp;$Q88,'WP 2 2023 Usage CF wp'!F$8:F$10,"&lt;" &amp;$Q89)</f>
        <v>0</v>
      </c>
      <c r="T88">
        <f>COUNTIFS('WP 2 2023 Usage CF wp'!G$8:G$10,"&gt;" &amp;$Q88,'WP 2 2023 Usage CF wp'!G$8:G$10,"&lt;" &amp;$Q89)</f>
        <v>0</v>
      </c>
      <c r="U88">
        <f>COUNTIFS('WP 2 2023 Usage CF wp'!H$8:H$10,"&gt;" &amp;$Q88,'WP 2 2023 Usage CF wp'!H$8:H$10,"&lt;" &amp;$Q89)</f>
        <v>0</v>
      </c>
      <c r="V88">
        <f>COUNTIFS('WP 2 2023 Usage CF wp'!I$8:I$10,"&gt;" &amp;$Q88,'WP 2 2023 Usage CF wp'!I$8:I$10,"&lt;" &amp;$Q89)</f>
        <v>0</v>
      </c>
      <c r="W88">
        <f>COUNTIFS('WP 2 2023 Usage CF wp'!J$8:J$10,"&gt;" &amp;$Q88,'WP 2 2023 Usage CF wp'!J$8:J$10,"&lt;" &amp;$Q89)</f>
        <v>0</v>
      </c>
      <c r="X88">
        <f>COUNTIFS('WP 2 2023 Usage CF wp'!K$8:K$10,"&gt;" &amp;$Q88,'WP 2 2023 Usage CF wp'!K$8:K$10,"&lt;" &amp;$Q89)</f>
        <v>0</v>
      </c>
      <c r="Y88">
        <f>COUNTIFS('WP 2 2023 Usage CF wp'!L$8:L$10,"&gt;" &amp;$Q88,'WP 2 2023 Usage CF wp'!L$8:L$10,"&lt;" &amp;$Q89)</f>
        <v>0</v>
      </c>
      <c r="Z88">
        <f>COUNTIFS('WP 2 2023 Usage CF wp'!M$8:M$10,"&gt;" &amp;$Q88,'WP 2 2023 Usage CF wp'!M$8:M$10,"&lt;" &amp;$Q89)</f>
        <v>0</v>
      </c>
      <c r="AA88">
        <f>COUNTIFS('WP 2 2023 Usage CF wp'!N$8:N$10,"&gt;" &amp;$Q88,'WP 2 2023 Usage CF wp'!N$8:N$10,"&lt;" &amp;$Q89)</f>
        <v>0</v>
      </c>
      <c r="AB88">
        <f>COUNTIFS('WP 2 2023 Usage CF wp'!O$8:O$10,"&gt;" &amp;$Q88,'WP 2 2023 Usage CF wp'!O$8:O$10,"&lt;" &amp;$Q89)</f>
        <v>0</v>
      </c>
      <c r="AC88">
        <f>COUNTIFS('WP 2 2023 Usage CF wp'!P$8:P$10,"&gt;" &amp;$Q88,'WP 2 2023 Usage CF wp'!P$8:P$10,"&lt;" &amp;$Q89)</f>
        <v>0</v>
      </c>
    </row>
    <row r="89" spans="2:29" x14ac:dyDescent="0.25">
      <c r="B89">
        <f t="shared" si="5"/>
        <v>7800</v>
      </c>
      <c r="C89">
        <f>COUNTIFS('WP 2 2023 Usage CF wp'!E$11:E$637,"&gt;" &amp;$B89,'WP 2 2023 Usage CF wp'!E$11:E$637,"&lt;" &amp;$B90)</f>
        <v>0</v>
      </c>
      <c r="D89">
        <f>COUNTIFS('WP 2 2023 Usage CF wp'!F$11:F$637,"&gt;" &amp;$B89,'WP 2 2023 Usage CF wp'!F$11:F$637,"&lt;" &amp;$B90)</f>
        <v>0</v>
      </c>
      <c r="E89">
        <f>COUNTIFS('WP 2 2023 Usage CF wp'!G$11:G$637,"&gt;" &amp;$B89,'WP 2 2023 Usage CF wp'!G$11:G$637,"&lt;" &amp;$B90)</f>
        <v>0</v>
      </c>
      <c r="F89">
        <f>COUNTIFS('WP 2 2023 Usage CF wp'!H$11:H$637,"&gt;" &amp;$B89,'WP 2 2023 Usage CF wp'!H$11:H$637,"&lt;" &amp;$B90)</f>
        <v>0</v>
      </c>
      <c r="G89">
        <f>COUNTIFS('WP 2 2023 Usage CF wp'!I$11:I$637,"&gt;" &amp;$B89,'WP 2 2023 Usage CF wp'!I$11:I$637,"&lt;" &amp;$B90)</f>
        <v>0</v>
      </c>
      <c r="H89">
        <f>COUNTIFS('WP 2 2023 Usage CF wp'!J$11:J$637,"&gt;" &amp;$B89,'WP 2 2023 Usage CF wp'!J$11:J$637,"&lt;" &amp;$B90)</f>
        <v>0</v>
      </c>
      <c r="I89">
        <f>COUNTIFS('WP 2 2023 Usage CF wp'!K$11:K$637,"&gt;" &amp;$B89,'WP 2 2023 Usage CF wp'!K$11:K$637,"&lt;" &amp;$B90)</f>
        <v>0</v>
      </c>
      <c r="J89">
        <f>COUNTIFS('WP 2 2023 Usage CF wp'!L$11:L$637,"&gt;" &amp;$B89,'WP 2 2023 Usage CF wp'!L$11:L$637,"&lt;" &amp;$B90)</f>
        <v>0</v>
      </c>
      <c r="K89">
        <f>COUNTIFS('WP 2 2023 Usage CF wp'!M$11:M$637,"&gt;" &amp;$B89,'WP 2 2023 Usage CF wp'!M$11:M$637,"&lt;" &amp;$B90)</f>
        <v>0</v>
      </c>
      <c r="L89">
        <f>COUNTIFS('WP 2 2023 Usage CF wp'!N$11:N$637,"&gt;" &amp;$B89,'WP 2 2023 Usage CF wp'!N$11:N$637,"&lt;" &amp;$B90)</f>
        <v>0</v>
      </c>
      <c r="M89">
        <f>COUNTIFS('WP 2 2023 Usage CF wp'!O$11:O$637,"&gt;" &amp;$B89,'WP 2 2023 Usage CF wp'!O$11:O$637,"&lt;" &amp;$B90)</f>
        <v>0</v>
      </c>
      <c r="N89">
        <f>COUNTIFS('WP 2 2023 Usage CF wp'!P$11:P$637,"&gt;" &amp;$B89,'WP 2 2023 Usage CF wp'!P$11:P$637,"&lt;" &amp;$B90)</f>
        <v>0</v>
      </c>
      <c r="Q89">
        <f t="shared" si="6"/>
        <v>7800</v>
      </c>
      <c r="R89">
        <f>COUNTIFS('WP 2 2023 Usage CF wp'!E$8:E$10,"&gt;" &amp;$Q89,'WP 2 2023 Usage CF wp'!E$8:E$10,"&lt;" &amp;$Q90)</f>
        <v>0</v>
      </c>
      <c r="S89">
        <f>COUNTIFS('WP 2 2023 Usage CF wp'!F$8:F$10,"&gt;" &amp;$Q89,'WP 2 2023 Usage CF wp'!F$8:F$10,"&lt;" &amp;$Q90)</f>
        <v>0</v>
      </c>
      <c r="T89">
        <f>COUNTIFS('WP 2 2023 Usage CF wp'!G$8:G$10,"&gt;" &amp;$Q89,'WP 2 2023 Usage CF wp'!G$8:G$10,"&lt;" &amp;$Q90)</f>
        <v>0</v>
      </c>
      <c r="U89">
        <f>COUNTIFS('WP 2 2023 Usage CF wp'!H$8:H$10,"&gt;" &amp;$Q89,'WP 2 2023 Usage CF wp'!H$8:H$10,"&lt;" &amp;$Q90)</f>
        <v>0</v>
      </c>
      <c r="V89">
        <f>COUNTIFS('WP 2 2023 Usage CF wp'!I$8:I$10,"&gt;" &amp;$Q89,'WP 2 2023 Usage CF wp'!I$8:I$10,"&lt;" &amp;$Q90)</f>
        <v>0</v>
      </c>
      <c r="W89">
        <f>COUNTIFS('WP 2 2023 Usage CF wp'!J$8:J$10,"&gt;" &amp;$Q89,'WP 2 2023 Usage CF wp'!J$8:J$10,"&lt;" &amp;$Q90)</f>
        <v>0</v>
      </c>
      <c r="X89">
        <f>COUNTIFS('WP 2 2023 Usage CF wp'!K$8:K$10,"&gt;" &amp;$Q89,'WP 2 2023 Usage CF wp'!K$8:K$10,"&lt;" &amp;$Q90)</f>
        <v>0</v>
      </c>
      <c r="Y89">
        <f>COUNTIFS('WP 2 2023 Usage CF wp'!L$8:L$10,"&gt;" &amp;$Q89,'WP 2 2023 Usage CF wp'!L$8:L$10,"&lt;" &amp;$Q90)</f>
        <v>0</v>
      </c>
      <c r="Z89">
        <f>COUNTIFS('WP 2 2023 Usage CF wp'!M$8:M$10,"&gt;" &amp;$Q89,'WP 2 2023 Usage CF wp'!M$8:M$10,"&lt;" &amp;$Q90)</f>
        <v>0</v>
      </c>
      <c r="AA89">
        <f>COUNTIFS('WP 2 2023 Usage CF wp'!N$8:N$10,"&gt;" &amp;$Q89,'WP 2 2023 Usage CF wp'!N$8:N$10,"&lt;" &amp;$Q90)</f>
        <v>0</v>
      </c>
      <c r="AB89">
        <f>COUNTIFS('WP 2 2023 Usage CF wp'!O$8:O$10,"&gt;" &amp;$Q89,'WP 2 2023 Usage CF wp'!O$8:O$10,"&lt;" &amp;$Q90)</f>
        <v>0</v>
      </c>
      <c r="AC89">
        <f>COUNTIFS('WP 2 2023 Usage CF wp'!P$8:P$10,"&gt;" &amp;$Q89,'WP 2 2023 Usage CF wp'!P$8:P$10,"&lt;" &amp;$Q90)</f>
        <v>0</v>
      </c>
    </row>
    <row r="90" spans="2:29" x14ac:dyDescent="0.25">
      <c r="B90">
        <f t="shared" si="5"/>
        <v>7900</v>
      </c>
      <c r="C90">
        <f>COUNTIFS('WP 2 2023 Usage CF wp'!E$11:E$637,"&gt;" &amp;$B90,'WP 2 2023 Usage CF wp'!E$11:E$637,"&lt;" &amp;$B91)</f>
        <v>0</v>
      </c>
      <c r="D90">
        <f>COUNTIFS('WP 2 2023 Usage CF wp'!F$11:F$637,"&gt;" &amp;$B90,'WP 2 2023 Usage CF wp'!F$11:F$637,"&lt;" &amp;$B91)</f>
        <v>0</v>
      </c>
      <c r="E90">
        <f>COUNTIFS('WP 2 2023 Usage CF wp'!G$11:G$637,"&gt;" &amp;$B90,'WP 2 2023 Usage CF wp'!G$11:G$637,"&lt;" &amp;$B91)</f>
        <v>0</v>
      </c>
      <c r="F90">
        <f>COUNTIFS('WP 2 2023 Usage CF wp'!H$11:H$637,"&gt;" &amp;$B90,'WP 2 2023 Usage CF wp'!H$11:H$637,"&lt;" &amp;$B91)</f>
        <v>0</v>
      </c>
      <c r="G90">
        <f>COUNTIFS('WP 2 2023 Usage CF wp'!I$11:I$637,"&gt;" &amp;$B90,'WP 2 2023 Usage CF wp'!I$11:I$637,"&lt;" &amp;$B91)</f>
        <v>0</v>
      </c>
      <c r="H90">
        <f>COUNTIFS('WP 2 2023 Usage CF wp'!J$11:J$637,"&gt;" &amp;$B90,'WP 2 2023 Usage CF wp'!J$11:J$637,"&lt;" &amp;$B91)</f>
        <v>0</v>
      </c>
      <c r="I90">
        <f>COUNTIFS('WP 2 2023 Usage CF wp'!K$11:K$637,"&gt;" &amp;$B90,'WP 2 2023 Usage CF wp'!K$11:K$637,"&lt;" &amp;$B91)</f>
        <v>0</v>
      </c>
      <c r="J90">
        <f>COUNTIFS('WP 2 2023 Usage CF wp'!L$11:L$637,"&gt;" &amp;$B90,'WP 2 2023 Usage CF wp'!L$11:L$637,"&lt;" &amp;$B91)</f>
        <v>0</v>
      </c>
      <c r="K90">
        <f>COUNTIFS('WP 2 2023 Usage CF wp'!M$11:M$637,"&gt;" &amp;$B90,'WP 2 2023 Usage CF wp'!M$11:M$637,"&lt;" &amp;$B91)</f>
        <v>0</v>
      </c>
      <c r="L90">
        <f>COUNTIFS('WP 2 2023 Usage CF wp'!N$11:N$637,"&gt;" &amp;$B90,'WP 2 2023 Usage CF wp'!N$11:N$637,"&lt;" &amp;$B91)</f>
        <v>0</v>
      </c>
      <c r="M90">
        <f>COUNTIFS('WP 2 2023 Usage CF wp'!O$11:O$637,"&gt;" &amp;$B90,'WP 2 2023 Usage CF wp'!O$11:O$637,"&lt;" &amp;$B91)</f>
        <v>0</v>
      </c>
      <c r="N90">
        <f>COUNTIFS('WP 2 2023 Usage CF wp'!P$11:P$637,"&gt;" &amp;$B90,'WP 2 2023 Usage CF wp'!P$11:P$637,"&lt;" &amp;$B91)</f>
        <v>0</v>
      </c>
      <c r="Q90">
        <f t="shared" si="6"/>
        <v>7900</v>
      </c>
      <c r="R90">
        <f>COUNTIFS('WP 2 2023 Usage CF wp'!E$8:E$10,"&gt;" &amp;$Q90,'WP 2 2023 Usage CF wp'!E$8:E$10,"&lt;" &amp;$Q91)</f>
        <v>0</v>
      </c>
      <c r="S90">
        <f>COUNTIFS('WP 2 2023 Usage CF wp'!F$8:F$10,"&gt;" &amp;$Q90,'WP 2 2023 Usage CF wp'!F$8:F$10,"&lt;" &amp;$Q91)</f>
        <v>0</v>
      </c>
      <c r="T90">
        <f>COUNTIFS('WP 2 2023 Usage CF wp'!G$8:G$10,"&gt;" &amp;$Q90,'WP 2 2023 Usage CF wp'!G$8:G$10,"&lt;" &amp;$Q91)</f>
        <v>0</v>
      </c>
      <c r="U90">
        <f>COUNTIFS('WP 2 2023 Usage CF wp'!H$8:H$10,"&gt;" &amp;$Q90,'WP 2 2023 Usage CF wp'!H$8:H$10,"&lt;" &amp;$Q91)</f>
        <v>0</v>
      </c>
      <c r="V90">
        <f>COUNTIFS('WP 2 2023 Usage CF wp'!I$8:I$10,"&gt;" &amp;$Q90,'WP 2 2023 Usage CF wp'!I$8:I$10,"&lt;" &amp;$Q91)</f>
        <v>0</v>
      </c>
      <c r="W90">
        <f>COUNTIFS('WP 2 2023 Usage CF wp'!J$8:J$10,"&gt;" &amp;$Q90,'WP 2 2023 Usage CF wp'!J$8:J$10,"&lt;" &amp;$Q91)</f>
        <v>0</v>
      </c>
      <c r="X90">
        <f>COUNTIFS('WP 2 2023 Usage CF wp'!K$8:K$10,"&gt;" &amp;$Q90,'WP 2 2023 Usage CF wp'!K$8:K$10,"&lt;" &amp;$Q91)</f>
        <v>0</v>
      </c>
      <c r="Y90">
        <f>COUNTIFS('WP 2 2023 Usage CF wp'!L$8:L$10,"&gt;" &amp;$Q90,'WP 2 2023 Usage CF wp'!L$8:L$10,"&lt;" &amp;$Q91)</f>
        <v>0</v>
      </c>
      <c r="Z90">
        <f>COUNTIFS('WP 2 2023 Usage CF wp'!M$8:M$10,"&gt;" &amp;$Q90,'WP 2 2023 Usage CF wp'!M$8:M$10,"&lt;" &amp;$Q91)</f>
        <v>0</v>
      </c>
      <c r="AA90">
        <f>COUNTIFS('WP 2 2023 Usage CF wp'!N$8:N$10,"&gt;" &amp;$Q90,'WP 2 2023 Usage CF wp'!N$8:N$10,"&lt;" &amp;$Q91)</f>
        <v>0</v>
      </c>
      <c r="AB90">
        <f>COUNTIFS('WP 2 2023 Usage CF wp'!O$8:O$10,"&gt;" &amp;$Q90,'WP 2 2023 Usage CF wp'!O$8:O$10,"&lt;" &amp;$Q91)</f>
        <v>0</v>
      </c>
      <c r="AC90">
        <f>COUNTIFS('WP 2 2023 Usage CF wp'!P$8:P$10,"&gt;" &amp;$Q90,'WP 2 2023 Usage CF wp'!P$8:P$10,"&lt;" &amp;$Q91)</f>
        <v>0</v>
      </c>
    </row>
    <row r="91" spans="2:29" x14ac:dyDescent="0.25">
      <c r="B91">
        <f t="shared" si="5"/>
        <v>8000</v>
      </c>
      <c r="C91">
        <f>COUNTIFS('WP 2 2023 Usage CF wp'!E$11:E$637,"&gt;" &amp;$B91,'WP 2 2023 Usage CF wp'!E$11:E$637,"&lt;" &amp;$B92)</f>
        <v>0</v>
      </c>
      <c r="D91">
        <f>COUNTIFS('WP 2 2023 Usage CF wp'!F$11:F$637,"&gt;" &amp;$B91,'WP 2 2023 Usage CF wp'!F$11:F$637,"&lt;" &amp;$B92)</f>
        <v>0</v>
      </c>
      <c r="E91">
        <f>COUNTIFS('WP 2 2023 Usage CF wp'!G$11:G$637,"&gt;" &amp;$B91,'WP 2 2023 Usage CF wp'!G$11:G$637,"&lt;" &amp;$B92)</f>
        <v>0</v>
      </c>
      <c r="F91">
        <f>COUNTIFS('WP 2 2023 Usage CF wp'!H$11:H$637,"&gt;" &amp;$B91,'WP 2 2023 Usage CF wp'!H$11:H$637,"&lt;" &amp;$B92)</f>
        <v>0</v>
      </c>
      <c r="G91">
        <f>COUNTIFS('WP 2 2023 Usage CF wp'!I$11:I$637,"&gt;" &amp;$B91,'WP 2 2023 Usage CF wp'!I$11:I$637,"&lt;" &amp;$B92)</f>
        <v>0</v>
      </c>
      <c r="H91">
        <f>COUNTIFS('WP 2 2023 Usage CF wp'!J$11:J$637,"&gt;" &amp;$B91,'WP 2 2023 Usage CF wp'!J$11:J$637,"&lt;" &amp;$B92)</f>
        <v>0</v>
      </c>
      <c r="I91">
        <f>COUNTIFS('WP 2 2023 Usage CF wp'!K$11:K$637,"&gt;" &amp;$B91,'WP 2 2023 Usage CF wp'!K$11:K$637,"&lt;" &amp;$B92)</f>
        <v>0</v>
      </c>
      <c r="J91">
        <f>COUNTIFS('WP 2 2023 Usage CF wp'!L$11:L$637,"&gt;" &amp;$B91,'WP 2 2023 Usage CF wp'!L$11:L$637,"&lt;" &amp;$B92)</f>
        <v>0</v>
      </c>
      <c r="K91">
        <f>COUNTIFS('WP 2 2023 Usage CF wp'!M$11:M$637,"&gt;" &amp;$B91,'WP 2 2023 Usage CF wp'!M$11:M$637,"&lt;" &amp;$B92)</f>
        <v>0</v>
      </c>
      <c r="L91">
        <f>COUNTIFS('WP 2 2023 Usage CF wp'!N$11:N$637,"&gt;" &amp;$B91,'WP 2 2023 Usage CF wp'!N$11:N$637,"&lt;" &amp;$B92)</f>
        <v>0</v>
      </c>
      <c r="M91">
        <f>COUNTIFS('WP 2 2023 Usage CF wp'!O$11:O$637,"&gt;" &amp;$B91,'WP 2 2023 Usage CF wp'!O$11:O$637,"&lt;" &amp;$B92)</f>
        <v>0</v>
      </c>
      <c r="N91">
        <f>COUNTIFS('WP 2 2023 Usage CF wp'!P$11:P$637,"&gt;" &amp;$B91,'WP 2 2023 Usage CF wp'!P$11:P$637,"&lt;" &amp;$B92)</f>
        <v>0</v>
      </c>
      <c r="Q91">
        <f t="shared" si="6"/>
        <v>8000</v>
      </c>
      <c r="R91">
        <f>COUNTIFS('WP 2 2023 Usage CF wp'!E$8:E$10,"&gt;" &amp;$Q91,'WP 2 2023 Usage CF wp'!E$8:E$10,"&lt;" &amp;$Q92)</f>
        <v>0</v>
      </c>
      <c r="S91">
        <f>COUNTIFS('WP 2 2023 Usage CF wp'!F$8:F$10,"&gt;" &amp;$Q91,'WP 2 2023 Usage CF wp'!F$8:F$10,"&lt;" &amp;$Q92)</f>
        <v>0</v>
      </c>
      <c r="T91">
        <f>COUNTIFS('WP 2 2023 Usage CF wp'!G$8:G$10,"&gt;" &amp;$Q91,'WP 2 2023 Usage CF wp'!G$8:G$10,"&lt;" &amp;$Q92)</f>
        <v>0</v>
      </c>
      <c r="U91">
        <f>COUNTIFS('WP 2 2023 Usage CF wp'!H$8:H$10,"&gt;" &amp;$Q91,'WP 2 2023 Usage CF wp'!H$8:H$10,"&lt;" &amp;$Q92)</f>
        <v>0</v>
      </c>
      <c r="V91">
        <f>COUNTIFS('WP 2 2023 Usage CF wp'!I$8:I$10,"&gt;" &amp;$Q91,'WP 2 2023 Usage CF wp'!I$8:I$10,"&lt;" &amp;$Q92)</f>
        <v>0</v>
      </c>
      <c r="W91">
        <f>COUNTIFS('WP 2 2023 Usage CF wp'!J$8:J$10,"&gt;" &amp;$Q91,'WP 2 2023 Usage CF wp'!J$8:J$10,"&lt;" &amp;$Q92)</f>
        <v>0</v>
      </c>
      <c r="X91">
        <f>COUNTIFS('WP 2 2023 Usage CF wp'!K$8:K$10,"&gt;" &amp;$Q91,'WP 2 2023 Usage CF wp'!K$8:K$10,"&lt;" &amp;$Q92)</f>
        <v>0</v>
      </c>
      <c r="Y91">
        <f>COUNTIFS('WP 2 2023 Usage CF wp'!L$8:L$10,"&gt;" &amp;$Q91,'WP 2 2023 Usage CF wp'!L$8:L$10,"&lt;" &amp;$Q92)</f>
        <v>0</v>
      </c>
      <c r="Z91">
        <f>COUNTIFS('WP 2 2023 Usage CF wp'!M$8:M$10,"&gt;" &amp;$Q91,'WP 2 2023 Usage CF wp'!M$8:M$10,"&lt;" &amp;$Q92)</f>
        <v>0</v>
      </c>
      <c r="AA91">
        <f>COUNTIFS('WP 2 2023 Usage CF wp'!N$8:N$10,"&gt;" &amp;$Q91,'WP 2 2023 Usage CF wp'!N$8:N$10,"&lt;" &amp;$Q92)</f>
        <v>0</v>
      </c>
      <c r="AB91">
        <f>COUNTIFS('WP 2 2023 Usage CF wp'!O$8:O$10,"&gt;" &amp;$Q91,'WP 2 2023 Usage CF wp'!O$8:O$10,"&lt;" &amp;$Q92)</f>
        <v>0</v>
      </c>
      <c r="AC91">
        <f>COUNTIFS('WP 2 2023 Usage CF wp'!P$8:P$10,"&gt;" &amp;$Q91,'WP 2 2023 Usage CF wp'!P$8:P$10,"&lt;" &amp;$Q92)</f>
        <v>0</v>
      </c>
    </row>
    <row r="92" spans="2:29" x14ac:dyDescent="0.25">
      <c r="B92">
        <f t="shared" si="5"/>
        <v>8100</v>
      </c>
      <c r="C92">
        <f>COUNTIFS('WP 2 2023 Usage CF wp'!E$11:E$637,"&gt;" &amp;$B92,'WP 2 2023 Usage CF wp'!E$11:E$637,"&lt;" &amp;$B93)</f>
        <v>0</v>
      </c>
      <c r="D92">
        <f>COUNTIFS('WP 2 2023 Usage CF wp'!F$11:F$637,"&gt;" &amp;$B92,'WP 2 2023 Usage CF wp'!F$11:F$637,"&lt;" &amp;$B93)</f>
        <v>0</v>
      </c>
      <c r="E92">
        <f>COUNTIFS('WP 2 2023 Usage CF wp'!G$11:G$637,"&gt;" &amp;$B92,'WP 2 2023 Usage CF wp'!G$11:G$637,"&lt;" &amp;$B93)</f>
        <v>0</v>
      </c>
      <c r="F92">
        <f>COUNTIFS('WP 2 2023 Usage CF wp'!H$11:H$637,"&gt;" &amp;$B92,'WP 2 2023 Usage CF wp'!H$11:H$637,"&lt;" &amp;$B93)</f>
        <v>1</v>
      </c>
      <c r="G92">
        <f>COUNTIFS('WP 2 2023 Usage CF wp'!I$11:I$637,"&gt;" &amp;$B92,'WP 2 2023 Usage CF wp'!I$11:I$637,"&lt;" &amp;$B93)</f>
        <v>0</v>
      </c>
      <c r="H92">
        <f>COUNTIFS('WP 2 2023 Usage CF wp'!J$11:J$637,"&gt;" &amp;$B92,'WP 2 2023 Usage CF wp'!J$11:J$637,"&lt;" &amp;$B93)</f>
        <v>0</v>
      </c>
      <c r="I92">
        <f>COUNTIFS('WP 2 2023 Usage CF wp'!K$11:K$637,"&gt;" &amp;$B92,'WP 2 2023 Usage CF wp'!K$11:K$637,"&lt;" &amp;$B93)</f>
        <v>0</v>
      </c>
      <c r="J92">
        <f>COUNTIFS('WP 2 2023 Usage CF wp'!L$11:L$637,"&gt;" &amp;$B92,'WP 2 2023 Usage CF wp'!L$11:L$637,"&lt;" &amp;$B93)</f>
        <v>0</v>
      </c>
      <c r="K92">
        <f>COUNTIFS('WP 2 2023 Usage CF wp'!M$11:M$637,"&gt;" &amp;$B92,'WP 2 2023 Usage CF wp'!M$11:M$637,"&lt;" &amp;$B93)</f>
        <v>0</v>
      </c>
      <c r="L92">
        <f>COUNTIFS('WP 2 2023 Usage CF wp'!N$11:N$637,"&gt;" &amp;$B92,'WP 2 2023 Usage CF wp'!N$11:N$637,"&lt;" &amp;$B93)</f>
        <v>0</v>
      </c>
      <c r="M92">
        <f>COUNTIFS('WP 2 2023 Usage CF wp'!O$11:O$637,"&gt;" &amp;$B92,'WP 2 2023 Usage CF wp'!O$11:O$637,"&lt;" &amp;$B93)</f>
        <v>0</v>
      </c>
      <c r="N92">
        <f>COUNTIFS('WP 2 2023 Usage CF wp'!P$11:P$637,"&gt;" &amp;$B92,'WP 2 2023 Usage CF wp'!P$11:P$637,"&lt;" &amp;$B93)</f>
        <v>0</v>
      </c>
      <c r="Q92">
        <f t="shared" si="6"/>
        <v>8100</v>
      </c>
      <c r="R92">
        <f>COUNTIFS('WP 2 2023 Usage CF wp'!E$8:E$10,"&gt;" &amp;$Q92,'WP 2 2023 Usage CF wp'!E$8:E$10,"&lt;" &amp;$Q93)</f>
        <v>0</v>
      </c>
      <c r="S92">
        <f>COUNTIFS('WP 2 2023 Usage CF wp'!F$8:F$10,"&gt;" &amp;$Q92,'WP 2 2023 Usage CF wp'!F$8:F$10,"&lt;" &amp;$Q93)</f>
        <v>0</v>
      </c>
      <c r="T92">
        <f>COUNTIFS('WP 2 2023 Usage CF wp'!G$8:G$10,"&gt;" &amp;$Q92,'WP 2 2023 Usage CF wp'!G$8:G$10,"&lt;" &amp;$Q93)</f>
        <v>0</v>
      </c>
      <c r="U92">
        <f>COUNTIFS('WP 2 2023 Usage CF wp'!H$8:H$10,"&gt;" &amp;$Q92,'WP 2 2023 Usage CF wp'!H$8:H$10,"&lt;" &amp;$Q93)</f>
        <v>0</v>
      </c>
      <c r="V92">
        <f>COUNTIFS('WP 2 2023 Usage CF wp'!I$8:I$10,"&gt;" &amp;$Q92,'WP 2 2023 Usage CF wp'!I$8:I$10,"&lt;" &amp;$Q93)</f>
        <v>0</v>
      </c>
      <c r="W92">
        <f>COUNTIFS('WP 2 2023 Usage CF wp'!J$8:J$10,"&gt;" &amp;$Q92,'WP 2 2023 Usage CF wp'!J$8:J$10,"&lt;" &amp;$Q93)</f>
        <v>0</v>
      </c>
      <c r="X92">
        <f>COUNTIFS('WP 2 2023 Usage CF wp'!K$8:K$10,"&gt;" &amp;$Q92,'WP 2 2023 Usage CF wp'!K$8:K$10,"&lt;" &amp;$Q93)</f>
        <v>0</v>
      </c>
      <c r="Y92">
        <f>COUNTIFS('WP 2 2023 Usage CF wp'!L$8:L$10,"&gt;" &amp;$Q92,'WP 2 2023 Usage CF wp'!L$8:L$10,"&lt;" &amp;$Q93)</f>
        <v>0</v>
      </c>
      <c r="Z92">
        <f>COUNTIFS('WP 2 2023 Usage CF wp'!M$8:M$10,"&gt;" &amp;$Q92,'WP 2 2023 Usage CF wp'!M$8:M$10,"&lt;" &amp;$Q93)</f>
        <v>0</v>
      </c>
      <c r="AA92">
        <f>COUNTIFS('WP 2 2023 Usage CF wp'!N$8:N$10,"&gt;" &amp;$Q92,'WP 2 2023 Usage CF wp'!N$8:N$10,"&lt;" &amp;$Q93)</f>
        <v>0</v>
      </c>
      <c r="AB92">
        <f>COUNTIFS('WP 2 2023 Usage CF wp'!O$8:O$10,"&gt;" &amp;$Q92,'WP 2 2023 Usage CF wp'!O$8:O$10,"&lt;" &amp;$Q93)</f>
        <v>0</v>
      </c>
      <c r="AC92">
        <f>COUNTIFS('WP 2 2023 Usage CF wp'!P$8:P$10,"&gt;" &amp;$Q92,'WP 2 2023 Usage CF wp'!P$8:P$10,"&lt;" &amp;$Q93)</f>
        <v>0</v>
      </c>
    </row>
    <row r="93" spans="2:29" x14ac:dyDescent="0.25">
      <c r="B93">
        <f t="shared" si="5"/>
        <v>8200</v>
      </c>
      <c r="C93">
        <f>COUNTIFS('WP 2 2023 Usage CF wp'!E$11:E$637,"&gt;" &amp;$B93,'WP 2 2023 Usage CF wp'!E$11:E$637,"&lt;" &amp;$B94)</f>
        <v>0</v>
      </c>
      <c r="D93">
        <f>COUNTIFS('WP 2 2023 Usage CF wp'!F$11:F$637,"&gt;" &amp;$B93,'WP 2 2023 Usage CF wp'!F$11:F$637,"&lt;" &amp;$B94)</f>
        <v>0</v>
      </c>
      <c r="E93">
        <f>COUNTIFS('WP 2 2023 Usage CF wp'!G$11:G$637,"&gt;" &amp;$B93,'WP 2 2023 Usage CF wp'!G$11:G$637,"&lt;" &amp;$B94)</f>
        <v>0</v>
      </c>
      <c r="F93">
        <f>COUNTIFS('WP 2 2023 Usage CF wp'!H$11:H$637,"&gt;" &amp;$B93,'WP 2 2023 Usage CF wp'!H$11:H$637,"&lt;" &amp;$B94)</f>
        <v>0</v>
      </c>
      <c r="G93">
        <f>COUNTIFS('WP 2 2023 Usage CF wp'!I$11:I$637,"&gt;" &amp;$B93,'WP 2 2023 Usage CF wp'!I$11:I$637,"&lt;" &amp;$B94)</f>
        <v>0</v>
      </c>
      <c r="H93">
        <f>COUNTIFS('WP 2 2023 Usage CF wp'!J$11:J$637,"&gt;" &amp;$B93,'WP 2 2023 Usage CF wp'!J$11:J$637,"&lt;" &amp;$B94)</f>
        <v>0</v>
      </c>
      <c r="I93">
        <f>COUNTIFS('WP 2 2023 Usage CF wp'!K$11:K$637,"&gt;" &amp;$B93,'WP 2 2023 Usage CF wp'!K$11:K$637,"&lt;" &amp;$B94)</f>
        <v>0</v>
      </c>
      <c r="J93">
        <f>COUNTIFS('WP 2 2023 Usage CF wp'!L$11:L$637,"&gt;" &amp;$B93,'WP 2 2023 Usage CF wp'!L$11:L$637,"&lt;" &amp;$B94)</f>
        <v>0</v>
      </c>
      <c r="K93">
        <f>COUNTIFS('WP 2 2023 Usage CF wp'!M$11:M$637,"&gt;" &amp;$B93,'WP 2 2023 Usage CF wp'!M$11:M$637,"&lt;" &amp;$B94)</f>
        <v>0</v>
      </c>
      <c r="L93">
        <f>COUNTIFS('WP 2 2023 Usage CF wp'!N$11:N$637,"&gt;" &amp;$B93,'WP 2 2023 Usage CF wp'!N$11:N$637,"&lt;" &amp;$B94)</f>
        <v>0</v>
      </c>
      <c r="M93">
        <f>COUNTIFS('WP 2 2023 Usage CF wp'!O$11:O$637,"&gt;" &amp;$B93,'WP 2 2023 Usage CF wp'!O$11:O$637,"&lt;" &amp;$B94)</f>
        <v>0</v>
      </c>
      <c r="N93">
        <f>COUNTIFS('WP 2 2023 Usage CF wp'!P$11:P$637,"&gt;" &amp;$B93,'WP 2 2023 Usage CF wp'!P$11:P$637,"&lt;" &amp;$B94)</f>
        <v>0</v>
      </c>
      <c r="Q93">
        <f t="shared" si="6"/>
        <v>8200</v>
      </c>
      <c r="R93">
        <f>COUNTIFS('WP 2 2023 Usage CF wp'!E$8:E$10,"&gt;" &amp;$Q93,'WP 2 2023 Usage CF wp'!E$8:E$10,"&lt;" &amp;$Q94)</f>
        <v>0</v>
      </c>
      <c r="S93">
        <f>COUNTIFS('WP 2 2023 Usage CF wp'!F$8:F$10,"&gt;" &amp;$Q93,'WP 2 2023 Usage CF wp'!F$8:F$10,"&lt;" &amp;$Q94)</f>
        <v>0</v>
      </c>
      <c r="T93">
        <f>COUNTIFS('WP 2 2023 Usage CF wp'!G$8:G$10,"&gt;" &amp;$Q93,'WP 2 2023 Usage CF wp'!G$8:G$10,"&lt;" &amp;$Q94)</f>
        <v>0</v>
      </c>
      <c r="U93">
        <f>COUNTIFS('WP 2 2023 Usage CF wp'!H$8:H$10,"&gt;" &amp;$Q93,'WP 2 2023 Usage CF wp'!H$8:H$10,"&lt;" &amp;$Q94)</f>
        <v>0</v>
      </c>
      <c r="V93">
        <f>COUNTIFS('WP 2 2023 Usage CF wp'!I$8:I$10,"&gt;" &amp;$Q93,'WP 2 2023 Usage CF wp'!I$8:I$10,"&lt;" &amp;$Q94)</f>
        <v>0</v>
      </c>
      <c r="W93">
        <f>COUNTIFS('WP 2 2023 Usage CF wp'!J$8:J$10,"&gt;" &amp;$Q93,'WP 2 2023 Usage CF wp'!J$8:J$10,"&lt;" &amp;$Q94)</f>
        <v>0</v>
      </c>
      <c r="X93">
        <f>COUNTIFS('WP 2 2023 Usage CF wp'!K$8:K$10,"&gt;" &amp;$Q93,'WP 2 2023 Usage CF wp'!K$8:K$10,"&lt;" &amp;$Q94)</f>
        <v>0</v>
      </c>
      <c r="Y93">
        <f>COUNTIFS('WP 2 2023 Usage CF wp'!L$8:L$10,"&gt;" &amp;$Q93,'WP 2 2023 Usage CF wp'!L$8:L$10,"&lt;" &amp;$Q94)</f>
        <v>0</v>
      </c>
      <c r="Z93">
        <f>COUNTIFS('WP 2 2023 Usage CF wp'!M$8:M$10,"&gt;" &amp;$Q93,'WP 2 2023 Usage CF wp'!M$8:M$10,"&lt;" &amp;$Q94)</f>
        <v>0</v>
      </c>
      <c r="AA93">
        <f>COUNTIFS('WP 2 2023 Usage CF wp'!N$8:N$10,"&gt;" &amp;$Q93,'WP 2 2023 Usage CF wp'!N$8:N$10,"&lt;" &amp;$Q94)</f>
        <v>0</v>
      </c>
      <c r="AB93">
        <f>COUNTIFS('WP 2 2023 Usage CF wp'!O$8:O$10,"&gt;" &amp;$Q93,'WP 2 2023 Usage CF wp'!O$8:O$10,"&lt;" &amp;$Q94)</f>
        <v>0</v>
      </c>
      <c r="AC93">
        <f>COUNTIFS('WP 2 2023 Usage CF wp'!P$8:P$10,"&gt;" &amp;$Q93,'WP 2 2023 Usage CF wp'!P$8:P$10,"&lt;" &amp;$Q94)</f>
        <v>0</v>
      </c>
    </row>
    <row r="94" spans="2:29" x14ac:dyDescent="0.25">
      <c r="B94">
        <f t="shared" si="5"/>
        <v>8300</v>
      </c>
      <c r="C94">
        <f>COUNTIFS('WP 2 2023 Usage CF wp'!E$11:E$637,"&gt;" &amp;$B94,'WP 2 2023 Usage CF wp'!E$11:E$637,"&lt;" &amp;$B95)</f>
        <v>0</v>
      </c>
      <c r="D94">
        <f>COUNTIFS('WP 2 2023 Usage CF wp'!F$11:F$637,"&gt;" &amp;$B94,'WP 2 2023 Usage CF wp'!F$11:F$637,"&lt;" &amp;$B95)</f>
        <v>0</v>
      </c>
      <c r="E94">
        <f>COUNTIFS('WP 2 2023 Usage CF wp'!G$11:G$637,"&gt;" &amp;$B94,'WP 2 2023 Usage CF wp'!G$11:G$637,"&lt;" &amp;$B95)</f>
        <v>0</v>
      </c>
      <c r="F94">
        <f>COUNTIFS('WP 2 2023 Usage CF wp'!H$11:H$637,"&gt;" &amp;$B94,'WP 2 2023 Usage CF wp'!H$11:H$637,"&lt;" &amp;$B95)</f>
        <v>0</v>
      </c>
      <c r="G94">
        <f>COUNTIFS('WP 2 2023 Usage CF wp'!I$11:I$637,"&gt;" &amp;$B94,'WP 2 2023 Usage CF wp'!I$11:I$637,"&lt;" &amp;$B95)</f>
        <v>0</v>
      </c>
      <c r="H94">
        <f>COUNTIFS('WP 2 2023 Usage CF wp'!J$11:J$637,"&gt;" &amp;$B94,'WP 2 2023 Usage CF wp'!J$11:J$637,"&lt;" &amp;$B95)</f>
        <v>0</v>
      </c>
      <c r="I94">
        <f>COUNTIFS('WP 2 2023 Usage CF wp'!K$11:K$637,"&gt;" &amp;$B94,'WP 2 2023 Usage CF wp'!K$11:K$637,"&lt;" &amp;$B95)</f>
        <v>0</v>
      </c>
      <c r="J94">
        <f>COUNTIFS('WP 2 2023 Usage CF wp'!L$11:L$637,"&gt;" &amp;$B94,'WP 2 2023 Usage CF wp'!L$11:L$637,"&lt;" &amp;$B95)</f>
        <v>0</v>
      </c>
      <c r="K94">
        <f>COUNTIFS('WP 2 2023 Usage CF wp'!M$11:M$637,"&gt;" &amp;$B94,'WP 2 2023 Usage CF wp'!M$11:M$637,"&lt;" &amp;$B95)</f>
        <v>0</v>
      </c>
      <c r="L94">
        <f>COUNTIFS('WP 2 2023 Usage CF wp'!N$11:N$637,"&gt;" &amp;$B94,'WP 2 2023 Usage CF wp'!N$11:N$637,"&lt;" &amp;$B95)</f>
        <v>0</v>
      </c>
      <c r="M94">
        <f>COUNTIFS('WP 2 2023 Usage CF wp'!O$11:O$637,"&gt;" &amp;$B94,'WP 2 2023 Usage CF wp'!O$11:O$637,"&lt;" &amp;$B95)</f>
        <v>0</v>
      </c>
      <c r="N94">
        <f>COUNTIFS('WP 2 2023 Usage CF wp'!P$11:P$637,"&gt;" &amp;$B94,'WP 2 2023 Usage CF wp'!P$11:P$637,"&lt;" &amp;$B95)</f>
        <v>0</v>
      </c>
      <c r="Q94">
        <f t="shared" si="6"/>
        <v>8300</v>
      </c>
      <c r="R94">
        <f>COUNTIFS('WP 2 2023 Usage CF wp'!E$8:E$10,"&gt;" &amp;$Q94,'WP 2 2023 Usage CF wp'!E$8:E$10,"&lt;" &amp;$Q95)</f>
        <v>0</v>
      </c>
      <c r="S94">
        <f>COUNTIFS('WP 2 2023 Usage CF wp'!F$8:F$10,"&gt;" &amp;$Q94,'WP 2 2023 Usage CF wp'!F$8:F$10,"&lt;" &amp;$Q95)</f>
        <v>0</v>
      </c>
      <c r="T94">
        <f>COUNTIFS('WP 2 2023 Usage CF wp'!G$8:G$10,"&gt;" &amp;$Q94,'WP 2 2023 Usage CF wp'!G$8:G$10,"&lt;" &amp;$Q95)</f>
        <v>0</v>
      </c>
      <c r="U94">
        <f>COUNTIFS('WP 2 2023 Usage CF wp'!H$8:H$10,"&gt;" &amp;$Q94,'WP 2 2023 Usage CF wp'!H$8:H$10,"&lt;" &amp;$Q95)</f>
        <v>0</v>
      </c>
      <c r="V94">
        <f>COUNTIFS('WP 2 2023 Usage CF wp'!I$8:I$10,"&gt;" &amp;$Q94,'WP 2 2023 Usage CF wp'!I$8:I$10,"&lt;" &amp;$Q95)</f>
        <v>0</v>
      </c>
      <c r="W94">
        <f>COUNTIFS('WP 2 2023 Usage CF wp'!J$8:J$10,"&gt;" &amp;$Q94,'WP 2 2023 Usage CF wp'!J$8:J$10,"&lt;" &amp;$Q95)</f>
        <v>0</v>
      </c>
      <c r="X94">
        <f>COUNTIFS('WP 2 2023 Usage CF wp'!K$8:K$10,"&gt;" &amp;$Q94,'WP 2 2023 Usage CF wp'!K$8:K$10,"&lt;" &amp;$Q95)</f>
        <v>0</v>
      </c>
      <c r="Y94">
        <f>COUNTIFS('WP 2 2023 Usage CF wp'!L$8:L$10,"&gt;" &amp;$Q94,'WP 2 2023 Usage CF wp'!L$8:L$10,"&lt;" &amp;$Q95)</f>
        <v>0</v>
      </c>
      <c r="Z94">
        <f>COUNTIFS('WP 2 2023 Usage CF wp'!M$8:M$10,"&gt;" &amp;$Q94,'WP 2 2023 Usage CF wp'!M$8:M$10,"&lt;" &amp;$Q95)</f>
        <v>0</v>
      </c>
      <c r="AA94">
        <f>COUNTIFS('WP 2 2023 Usage CF wp'!N$8:N$10,"&gt;" &amp;$Q94,'WP 2 2023 Usage CF wp'!N$8:N$10,"&lt;" &amp;$Q95)</f>
        <v>0</v>
      </c>
      <c r="AB94">
        <f>COUNTIFS('WP 2 2023 Usage CF wp'!O$8:O$10,"&gt;" &amp;$Q94,'WP 2 2023 Usage CF wp'!O$8:O$10,"&lt;" &amp;$Q95)</f>
        <v>0</v>
      </c>
      <c r="AC94">
        <f>COUNTIFS('WP 2 2023 Usage CF wp'!P$8:P$10,"&gt;" &amp;$Q94,'WP 2 2023 Usage CF wp'!P$8:P$10,"&lt;" &amp;$Q95)</f>
        <v>0</v>
      </c>
    </row>
    <row r="95" spans="2:29" x14ac:dyDescent="0.25">
      <c r="B95">
        <f t="shared" si="5"/>
        <v>8400</v>
      </c>
      <c r="C95">
        <f>COUNTIFS('WP 2 2023 Usage CF wp'!E$11:E$637,"&gt;" &amp;$B95,'WP 2 2023 Usage CF wp'!E$11:E$637,"&lt;" &amp;$B96)</f>
        <v>0</v>
      </c>
      <c r="D95">
        <f>COUNTIFS('WP 2 2023 Usage CF wp'!F$11:F$637,"&gt;" &amp;$B95,'WP 2 2023 Usage CF wp'!F$11:F$637,"&lt;" &amp;$B96)</f>
        <v>0</v>
      </c>
      <c r="E95">
        <f>COUNTIFS('WP 2 2023 Usage CF wp'!G$11:G$637,"&gt;" &amp;$B95,'WP 2 2023 Usage CF wp'!G$11:G$637,"&lt;" &amp;$B96)</f>
        <v>0</v>
      </c>
      <c r="F95">
        <f>COUNTIFS('WP 2 2023 Usage CF wp'!H$11:H$637,"&gt;" &amp;$B95,'WP 2 2023 Usage CF wp'!H$11:H$637,"&lt;" &amp;$B96)</f>
        <v>0</v>
      </c>
      <c r="G95">
        <f>COUNTIFS('WP 2 2023 Usage CF wp'!I$11:I$637,"&gt;" &amp;$B95,'WP 2 2023 Usage CF wp'!I$11:I$637,"&lt;" &amp;$B96)</f>
        <v>0</v>
      </c>
      <c r="H95">
        <f>COUNTIFS('WP 2 2023 Usage CF wp'!J$11:J$637,"&gt;" &amp;$B95,'WP 2 2023 Usage CF wp'!J$11:J$637,"&lt;" &amp;$B96)</f>
        <v>0</v>
      </c>
      <c r="I95">
        <f>COUNTIFS('WP 2 2023 Usage CF wp'!K$11:K$637,"&gt;" &amp;$B95,'WP 2 2023 Usage CF wp'!K$11:K$637,"&lt;" &amp;$B96)</f>
        <v>0</v>
      </c>
      <c r="J95">
        <f>COUNTIFS('WP 2 2023 Usage CF wp'!L$11:L$637,"&gt;" &amp;$B95,'WP 2 2023 Usage CF wp'!L$11:L$637,"&lt;" &amp;$B96)</f>
        <v>0</v>
      </c>
      <c r="K95">
        <f>COUNTIFS('WP 2 2023 Usage CF wp'!M$11:M$637,"&gt;" &amp;$B95,'WP 2 2023 Usage CF wp'!M$11:M$637,"&lt;" &amp;$B96)</f>
        <v>0</v>
      </c>
      <c r="L95">
        <f>COUNTIFS('WP 2 2023 Usage CF wp'!N$11:N$637,"&gt;" &amp;$B95,'WP 2 2023 Usage CF wp'!N$11:N$637,"&lt;" &amp;$B96)</f>
        <v>0</v>
      </c>
      <c r="M95">
        <f>COUNTIFS('WP 2 2023 Usage CF wp'!O$11:O$637,"&gt;" &amp;$B95,'WP 2 2023 Usage CF wp'!O$11:O$637,"&lt;" &amp;$B96)</f>
        <v>0</v>
      </c>
      <c r="N95">
        <f>COUNTIFS('WP 2 2023 Usage CF wp'!P$11:P$637,"&gt;" &amp;$B95,'WP 2 2023 Usage CF wp'!P$11:P$637,"&lt;" &amp;$B96)</f>
        <v>0</v>
      </c>
      <c r="Q95">
        <f t="shared" si="6"/>
        <v>8400</v>
      </c>
      <c r="R95">
        <f>COUNTIFS('WP 2 2023 Usage CF wp'!E$8:E$10,"&gt;" &amp;$Q95,'WP 2 2023 Usage CF wp'!E$8:E$10,"&lt;" &amp;$Q96)</f>
        <v>0</v>
      </c>
      <c r="S95">
        <f>COUNTIFS('WP 2 2023 Usage CF wp'!F$8:F$10,"&gt;" &amp;$Q95,'WP 2 2023 Usage CF wp'!F$8:F$10,"&lt;" &amp;$Q96)</f>
        <v>0</v>
      </c>
      <c r="T95">
        <f>COUNTIFS('WP 2 2023 Usage CF wp'!G$8:G$10,"&gt;" &amp;$Q95,'WP 2 2023 Usage CF wp'!G$8:G$10,"&lt;" &amp;$Q96)</f>
        <v>0</v>
      </c>
      <c r="U95">
        <f>COUNTIFS('WP 2 2023 Usage CF wp'!H$8:H$10,"&gt;" &amp;$Q95,'WP 2 2023 Usage CF wp'!H$8:H$10,"&lt;" &amp;$Q96)</f>
        <v>0</v>
      </c>
      <c r="V95">
        <f>COUNTIFS('WP 2 2023 Usage CF wp'!I$8:I$10,"&gt;" &amp;$Q95,'WP 2 2023 Usage CF wp'!I$8:I$10,"&lt;" &amp;$Q96)</f>
        <v>0</v>
      </c>
      <c r="W95">
        <f>COUNTIFS('WP 2 2023 Usage CF wp'!J$8:J$10,"&gt;" &amp;$Q95,'WP 2 2023 Usage CF wp'!J$8:J$10,"&lt;" &amp;$Q96)</f>
        <v>0</v>
      </c>
      <c r="X95">
        <f>COUNTIFS('WP 2 2023 Usage CF wp'!K$8:K$10,"&gt;" &amp;$Q95,'WP 2 2023 Usage CF wp'!K$8:K$10,"&lt;" &amp;$Q96)</f>
        <v>0</v>
      </c>
      <c r="Y95">
        <f>COUNTIFS('WP 2 2023 Usage CF wp'!L$8:L$10,"&gt;" &amp;$Q95,'WP 2 2023 Usage CF wp'!L$8:L$10,"&lt;" &amp;$Q96)</f>
        <v>0</v>
      </c>
      <c r="Z95">
        <f>COUNTIFS('WP 2 2023 Usage CF wp'!M$8:M$10,"&gt;" &amp;$Q95,'WP 2 2023 Usage CF wp'!M$8:M$10,"&lt;" &amp;$Q96)</f>
        <v>0</v>
      </c>
      <c r="AA95">
        <f>COUNTIFS('WP 2 2023 Usage CF wp'!N$8:N$10,"&gt;" &amp;$Q95,'WP 2 2023 Usage CF wp'!N$8:N$10,"&lt;" &amp;$Q96)</f>
        <v>0</v>
      </c>
      <c r="AB95">
        <f>COUNTIFS('WP 2 2023 Usage CF wp'!O$8:O$10,"&gt;" &amp;$Q95,'WP 2 2023 Usage CF wp'!O$8:O$10,"&lt;" &amp;$Q96)</f>
        <v>0</v>
      </c>
      <c r="AC95">
        <f>COUNTIFS('WP 2 2023 Usage CF wp'!P$8:P$10,"&gt;" &amp;$Q95,'WP 2 2023 Usage CF wp'!P$8:P$10,"&lt;" &amp;$Q96)</f>
        <v>0</v>
      </c>
    </row>
    <row r="96" spans="2:29" x14ac:dyDescent="0.25">
      <c r="B96">
        <f t="shared" si="5"/>
        <v>8500</v>
      </c>
      <c r="C96">
        <f>COUNTIFS('WP 2 2023 Usage CF wp'!E$11:E$637,"&gt;" &amp;$B96,'WP 2 2023 Usage CF wp'!E$11:E$637,"&lt;" &amp;$B97)</f>
        <v>0</v>
      </c>
      <c r="D96">
        <f>COUNTIFS('WP 2 2023 Usage CF wp'!F$11:F$637,"&gt;" &amp;$B96,'WP 2 2023 Usage CF wp'!F$11:F$637,"&lt;" &amp;$B97)</f>
        <v>0</v>
      </c>
      <c r="E96">
        <f>COUNTIFS('WP 2 2023 Usage CF wp'!G$11:G$637,"&gt;" &amp;$B96,'WP 2 2023 Usage CF wp'!G$11:G$637,"&lt;" &amp;$B97)</f>
        <v>0</v>
      </c>
      <c r="F96">
        <f>COUNTIFS('WP 2 2023 Usage CF wp'!H$11:H$637,"&gt;" &amp;$B96,'WP 2 2023 Usage CF wp'!H$11:H$637,"&lt;" &amp;$B97)</f>
        <v>0</v>
      </c>
      <c r="G96">
        <f>COUNTIFS('WP 2 2023 Usage CF wp'!I$11:I$637,"&gt;" &amp;$B96,'WP 2 2023 Usage CF wp'!I$11:I$637,"&lt;" &amp;$B97)</f>
        <v>0</v>
      </c>
      <c r="H96">
        <f>COUNTIFS('WP 2 2023 Usage CF wp'!J$11:J$637,"&gt;" &amp;$B96,'WP 2 2023 Usage CF wp'!J$11:J$637,"&lt;" &amp;$B97)</f>
        <v>0</v>
      </c>
      <c r="I96">
        <f>COUNTIFS('WP 2 2023 Usage CF wp'!K$11:K$637,"&gt;" &amp;$B96,'WP 2 2023 Usage CF wp'!K$11:K$637,"&lt;" &amp;$B97)</f>
        <v>0</v>
      </c>
      <c r="J96">
        <f>COUNTIFS('WP 2 2023 Usage CF wp'!L$11:L$637,"&gt;" &amp;$B96,'WP 2 2023 Usage CF wp'!L$11:L$637,"&lt;" &amp;$B97)</f>
        <v>0</v>
      </c>
      <c r="K96">
        <f>COUNTIFS('WP 2 2023 Usage CF wp'!M$11:M$637,"&gt;" &amp;$B96,'WP 2 2023 Usage CF wp'!M$11:M$637,"&lt;" &amp;$B97)</f>
        <v>0</v>
      </c>
      <c r="L96">
        <f>COUNTIFS('WP 2 2023 Usage CF wp'!N$11:N$637,"&gt;" &amp;$B96,'WP 2 2023 Usage CF wp'!N$11:N$637,"&lt;" &amp;$B97)</f>
        <v>0</v>
      </c>
      <c r="M96">
        <f>COUNTIFS('WP 2 2023 Usage CF wp'!O$11:O$637,"&gt;" &amp;$B96,'WP 2 2023 Usage CF wp'!O$11:O$637,"&lt;" &amp;$B97)</f>
        <v>0</v>
      </c>
      <c r="N96">
        <f>COUNTIFS('WP 2 2023 Usage CF wp'!P$11:P$637,"&gt;" &amp;$B96,'WP 2 2023 Usage CF wp'!P$11:P$637,"&lt;" &amp;$B97)</f>
        <v>0</v>
      </c>
      <c r="Q96">
        <f t="shared" si="6"/>
        <v>8500</v>
      </c>
      <c r="R96">
        <f>COUNTIFS('WP 2 2023 Usage CF wp'!E$8:E$10,"&gt;" &amp;$Q96,'WP 2 2023 Usage CF wp'!E$8:E$10,"&lt;" &amp;$Q97)</f>
        <v>0</v>
      </c>
      <c r="S96">
        <f>COUNTIFS('WP 2 2023 Usage CF wp'!F$8:F$10,"&gt;" &amp;$Q96,'WP 2 2023 Usage CF wp'!F$8:F$10,"&lt;" &amp;$Q97)</f>
        <v>0</v>
      </c>
      <c r="T96">
        <f>COUNTIFS('WP 2 2023 Usage CF wp'!G$8:G$10,"&gt;" &amp;$Q96,'WP 2 2023 Usage CF wp'!G$8:G$10,"&lt;" &amp;$Q97)</f>
        <v>0</v>
      </c>
      <c r="U96">
        <f>COUNTIFS('WP 2 2023 Usage CF wp'!H$8:H$10,"&gt;" &amp;$Q96,'WP 2 2023 Usage CF wp'!H$8:H$10,"&lt;" &amp;$Q97)</f>
        <v>0</v>
      </c>
      <c r="V96">
        <f>COUNTIFS('WP 2 2023 Usage CF wp'!I$8:I$10,"&gt;" &amp;$Q96,'WP 2 2023 Usage CF wp'!I$8:I$10,"&lt;" &amp;$Q97)</f>
        <v>0</v>
      </c>
      <c r="W96">
        <f>COUNTIFS('WP 2 2023 Usage CF wp'!J$8:J$10,"&gt;" &amp;$Q96,'WP 2 2023 Usage CF wp'!J$8:J$10,"&lt;" &amp;$Q97)</f>
        <v>0</v>
      </c>
      <c r="X96">
        <f>COUNTIFS('WP 2 2023 Usage CF wp'!K$8:K$10,"&gt;" &amp;$Q96,'WP 2 2023 Usage CF wp'!K$8:K$10,"&lt;" &amp;$Q97)</f>
        <v>0</v>
      </c>
      <c r="Y96">
        <f>COUNTIFS('WP 2 2023 Usage CF wp'!L$8:L$10,"&gt;" &amp;$Q96,'WP 2 2023 Usage CF wp'!L$8:L$10,"&lt;" &amp;$Q97)</f>
        <v>0</v>
      </c>
      <c r="Z96">
        <f>COUNTIFS('WP 2 2023 Usage CF wp'!M$8:M$10,"&gt;" &amp;$Q96,'WP 2 2023 Usage CF wp'!M$8:M$10,"&lt;" &amp;$Q97)</f>
        <v>0</v>
      </c>
      <c r="AA96">
        <f>COUNTIFS('WP 2 2023 Usage CF wp'!N$8:N$10,"&gt;" &amp;$Q96,'WP 2 2023 Usage CF wp'!N$8:N$10,"&lt;" &amp;$Q97)</f>
        <v>0</v>
      </c>
      <c r="AB96">
        <f>COUNTIFS('WP 2 2023 Usage CF wp'!O$8:O$10,"&gt;" &amp;$Q96,'WP 2 2023 Usage CF wp'!O$8:O$10,"&lt;" &amp;$Q97)</f>
        <v>0</v>
      </c>
      <c r="AC96">
        <f>COUNTIFS('WP 2 2023 Usage CF wp'!P$8:P$10,"&gt;" &amp;$Q96,'WP 2 2023 Usage CF wp'!P$8:P$10,"&lt;" &amp;$Q97)</f>
        <v>0</v>
      </c>
    </row>
    <row r="97" spans="2:29" x14ac:dyDescent="0.25">
      <c r="B97">
        <f t="shared" si="5"/>
        <v>8600</v>
      </c>
      <c r="C97">
        <f>COUNTIFS('WP 2 2023 Usage CF wp'!E$11:E$637,"&gt;" &amp;$B97,'WP 2 2023 Usage CF wp'!E$11:E$637,"&lt;" &amp;$B98)</f>
        <v>0</v>
      </c>
      <c r="D97">
        <f>COUNTIFS('WP 2 2023 Usage CF wp'!F$11:F$637,"&gt;" &amp;$B97,'WP 2 2023 Usage CF wp'!F$11:F$637,"&lt;" &amp;$B98)</f>
        <v>0</v>
      </c>
      <c r="E97">
        <f>COUNTIFS('WP 2 2023 Usage CF wp'!G$11:G$637,"&gt;" &amp;$B97,'WP 2 2023 Usage CF wp'!G$11:G$637,"&lt;" &amp;$B98)</f>
        <v>0</v>
      </c>
      <c r="F97">
        <f>COUNTIFS('WP 2 2023 Usage CF wp'!H$11:H$637,"&gt;" &amp;$B97,'WP 2 2023 Usage CF wp'!H$11:H$637,"&lt;" &amp;$B98)</f>
        <v>0</v>
      </c>
      <c r="G97">
        <f>COUNTIFS('WP 2 2023 Usage CF wp'!I$11:I$637,"&gt;" &amp;$B97,'WP 2 2023 Usage CF wp'!I$11:I$637,"&lt;" &amp;$B98)</f>
        <v>0</v>
      </c>
      <c r="H97">
        <f>COUNTIFS('WP 2 2023 Usage CF wp'!J$11:J$637,"&gt;" &amp;$B97,'WP 2 2023 Usage CF wp'!J$11:J$637,"&lt;" &amp;$B98)</f>
        <v>0</v>
      </c>
      <c r="I97">
        <f>COUNTIFS('WP 2 2023 Usage CF wp'!K$11:K$637,"&gt;" &amp;$B97,'WP 2 2023 Usage CF wp'!K$11:K$637,"&lt;" &amp;$B98)</f>
        <v>0</v>
      </c>
      <c r="J97">
        <f>COUNTIFS('WP 2 2023 Usage CF wp'!L$11:L$637,"&gt;" &amp;$B97,'WP 2 2023 Usage CF wp'!L$11:L$637,"&lt;" &amp;$B98)</f>
        <v>0</v>
      </c>
      <c r="K97">
        <f>COUNTIFS('WP 2 2023 Usage CF wp'!M$11:M$637,"&gt;" &amp;$B97,'WP 2 2023 Usage CF wp'!M$11:M$637,"&lt;" &amp;$B98)</f>
        <v>0</v>
      </c>
      <c r="L97">
        <f>COUNTIFS('WP 2 2023 Usage CF wp'!N$11:N$637,"&gt;" &amp;$B97,'WP 2 2023 Usage CF wp'!N$11:N$637,"&lt;" &amp;$B98)</f>
        <v>0</v>
      </c>
      <c r="M97">
        <f>COUNTIFS('WP 2 2023 Usage CF wp'!O$11:O$637,"&gt;" &amp;$B97,'WP 2 2023 Usage CF wp'!O$11:O$637,"&lt;" &amp;$B98)</f>
        <v>0</v>
      </c>
      <c r="N97">
        <f>COUNTIFS('WP 2 2023 Usage CF wp'!P$11:P$637,"&gt;" &amp;$B97,'WP 2 2023 Usage CF wp'!P$11:P$637,"&lt;" &amp;$B98)</f>
        <v>0</v>
      </c>
      <c r="Q97">
        <f t="shared" si="6"/>
        <v>8600</v>
      </c>
      <c r="R97">
        <f>COUNTIFS('WP 2 2023 Usage CF wp'!E$8:E$10,"&gt;" &amp;$Q97,'WP 2 2023 Usage CF wp'!E$8:E$10,"&lt;" &amp;$Q98)</f>
        <v>0</v>
      </c>
      <c r="S97">
        <f>COUNTIFS('WP 2 2023 Usage CF wp'!F$8:F$10,"&gt;" &amp;$Q97,'WP 2 2023 Usage CF wp'!F$8:F$10,"&lt;" &amp;$Q98)</f>
        <v>0</v>
      </c>
      <c r="T97">
        <f>COUNTIFS('WP 2 2023 Usage CF wp'!G$8:G$10,"&gt;" &amp;$Q97,'WP 2 2023 Usage CF wp'!G$8:G$10,"&lt;" &amp;$Q98)</f>
        <v>0</v>
      </c>
      <c r="U97">
        <f>COUNTIFS('WP 2 2023 Usage CF wp'!H$8:H$10,"&gt;" &amp;$Q97,'WP 2 2023 Usage CF wp'!H$8:H$10,"&lt;" &amp;$Q98)</f>
        <v>0</v>
      </c>
      <c r="V97">
        <f>COUNTIFS('WP 2 2023 Usage CF wp'!I$8:I$10,"&gt;" &amp;$Q97,'WP 2 2023 Usage CF wp'!I$8:I$10,"&lt;" &amp;$Q98)</f>
        <v>0</v>
      </c>
      <c r="W97">
        <f>COUNTIFS('WP 2 2023 Usage CF wp'!J$8:J$10,"&gt;" &amp;$Q97,'WP 2 2023 Usage CF wp'!J$8:J$10,"&lt;" &amp;$Q98)</f>
        <v>0</v>
      </c>
      <c r="X97">
        <f>COUNTIFS('WP 2 2023 Usage CF wp'!K$8:K$10,"&gt;" &amp;$Q97,'WP 2 2023 Usage CF wp'!K$8:K$10,"&lt;" &amp;$Q98)</f>
        <v>0</v>
      </c>
      <c r="Y97">
        <f>COUNTIFS('WP 2 2023 Usage CF wp'!L$8:L$10,"&gt;" &amp;$Q97,'WP 2 2023 Usage CF wp'!L$8:L$10,"&lt;" &amp;$Q98)</f>
        <v>0</v>
      </c>
      <c r="Z97">
        <f>COUNTIFS('WP 2 2023 Usage CF wp'!M$8:M$10,"&gt;" &amp;$Q97,'WP 2 2023 Usage CF wp'!M$8:M$10,"&lt;" &amp;$Q98)</f>
        <v>0</v>
      </c>
      <c r="AA97">
        <f>COUNTIFS('WP 2 2023 Usage CF wp'!N$8:N$10,"&gt;" &amp;$Q97,'WP 2 2023 Usage CF wp'!N$8:N$10,"&lt;" &amp;$Q98)</f>
        <v>0</v>
      </c>
      <c r="AB97">
        <f>COUNTIFS('WP 2 2023 Usage CF wp'!O$8:O$10,"&gt;" &amp;$Q97,'WP 2 2023 Usage CF wp'!O$8:O$10,"&lt;" &amp;$Q98)</f>
        <v>0</v>
      </c>
      <c r="AC97">
        <f>COUNTIFS('WP 2 2023 Usage CF wp'!P$8:P$10,"&gt;" &amp;$Q97,'WP 2 2023 Usage CF wp'!P$8:P$10,"&lt;" &amp;$Q98)</f>
        <v>0</v>
      </c>
    </row>
    <row r="98" spans="2:29" x14ac:dyDescent="0.25">
      <c r="B98">
        <f t="shared" si="5"/>
        <v>8700</v>
      </c>
      <c r="C98">
        <f>COUNTIFS('WP 2 2023 Usage CF wp'!E$11:E$637,"&gt;" &amp;$B98,'WP 2 2023 Usage CF wp'!E$11:E$637,"&lt;" &amp;$B99)</f>
        <v>0</v>
      </c>
      <c r="D98">
        <f>COUNTIFS('WP 2 2023 Usage CF wp'!F$11:F$637,"&gt;" &amp;$B98,'WP 2 2023 Usage CF wp'!F$11:F$637,"&lt;" &amp;$B99)</f>
        <v>0</v>
      </c>
      <c r="E98">
        <f>COUNTIFS('WP 2 2023 Usage CF wp'!G$11:G$637,"&gt;" &amp;$B98,'WP 2 2023 Usage CF wp'!G$11:G$637,"&lt;" &amp;$B99)</f>
        <v>0</v>
      </c>
      <c r="F98">
        <f>COUNTIFS('WP 2 2023 Usage CF wp'!H$11:H$637,"&gt;" &amp;$B98,'WP 2 2023 Usage CF wp'!H$11:H$637,"&lt;" &amp;$B99)</f>
        <v>0</v>
      </c>
      <c r="G98">
        <f>COUNTIFS('WP 2 2023 Usage CF wp'!I$11:I$637,"&gt;" &amp;$B98,'WP 2 2023 Usage CF wp'!I$11:I$637,"&lt;" &amp;$B99)</f>
        <v>0</v>
      </c>
      <c r="H98">
        <f>COUNTIFS('WP 2 2023 Usage CF wp'!J$11:J$637,"&gt;" &amp;$B98,'WP 2 2023 Usage CF wp'!J$11:J$637,"&lt;" &amp;$B99)</f>
        <v>0</v>
      </c>
      <c r="I98">
        <f>COUNTIFS('WP 2 2023 Usage CF wp'!K$11:K$637,"&gt;" &amp;$B98,'WP 2 2023 Usage CF wp'!K$11:K$637,"&lt;" &amp;$B99)</f>
        <v>0</v>
      </c>
      <c r="J98">
        <f>COUNTIFS('WP 2 2023 Usage CF wp'!L$11:L$637,"&gt;" &amp;$B98,'WP 2 2023 Usage CF wp'!L$11:L$637,"&lt;" &amp;$B99)</f>
        <v>0</v>
      </c>
      <c r="K98">
        <f>COUNTIFS('WP 2 2023 Usage CF wp'!M$11:M$637,"&gt;" &amp;$B98,'WP 2 2023 Usage CF wp'!M$11:M$637,"&lt;" &amp;$B99)</f>
        <v>0</v>
      </c>
      <c r="L98">
        <f>COUNTIFS('WP 2 2023 Usage CF wp'!N$11:N$637,"&gt;" &amp;$B98,'WP 2 2023 Usage CF wp'!N$11:N$637,"&lt;" &amp;$B99)</f>
        <v>0</v>
      </c>
      <c r="M98">
        <f>COUNTIFS('WP 2 2023 Usage CF wp'!O$11:O$637,"&gt;" &amp;$B98,'WP 2 2023 Usage CF wp'!O$11:O$637,"&lt;" &amp;$B99)</f>
        <v>0</v>
      </c>
      <c r="N98">
        <f>COUNTIFS('WP 2 2023 Usage CF wp'!P$11:P$637,"&gt;" &amp;$B98,'WP 2 2023 Usage CF wp'!P$11:P$637,"&lt;" &amp;$B99)</f>
        <v>0</v>
      </c>
      <c r="Q98">
        <f t="shared" si="6"/>
        <v>8700</v>
      </c>
      <c r="R98">
        <f>COUNTIFS('WP 2 2023 Usage CF wp'!E$8:E$10,"&gt;" &amp;$Q98,'WP 2 2023 Usage CF wp'!E$8:E$10,"&lt;" &amp;$Q99)</f>
        <v>0</v>
      </c>
      <c r="S98">
        <f>COUNTIFS('WP 2 2023 Usage CF wp'!F$8:F$10,"&gt;" &amp;$Q98,'WP 2 2023 Usage CF wp'!F$8:F$10,"&lt;" &amp;$Q99)</f>
        <v>0</v>
      </c>
      <c r="T98">
        <f>COUNTIFS('WP 2 2023 Usage CF wp'!G$8:G$10,"&gt;" &amp;$Q98,'WP 2 2023 Usage CF wp'!G$8:G$10,"&lt;" &amp;$Q99)</f>
        <v>0</v>
      </c>
      <c r="U98">
        <f>COUNTIFS('WP 2 2023 Usage CF wp'!H$8:H$10,"&gt;" &amp;$Q98,'WP 2 2023 Usage CF wp'!H$8:H$10,"&lt;" &amp;$Q99)</f>
        <v>0</v>
      </c>
      <c r="V98">
        <f>COUNTIFS('WP 2 2023 Usage CF wp'!I$8:I$10,"&gt;" &amp;$Q98,'WP 2 2023 Usage CF wp'!I$8:I$10,"&lt;" &amp;$Q99)</f>
        <v>0</v>
      </c>
      <c r="W98">
        <f>COUNTIFS('WP 2 2023 Usage CF wp'!J$8:J$10,"&gt;" &amp;$Q98,'WP 2 2023 Usage CF wp'!J$8:J$10,"&lt;" &amp;$Q99)</f>
        <v>0</v>
      </c>
      <c r="X98">
        <f>COUNTIFS('WP 2 2023 Usage CF wp'!K$8:K$10,"&gt;" &amp;$Q98,'WP 2 2023 Usage CF wp'!K$8:K$10,"&lt;" &amp;$Q99)</f>
        <v>0</v>
      </c>
      <c r="Y98">
        <f>COUNTIFS('WP 2 2023 Usage CF wp'!L$8:L$10,"&gt;" &amp;$Q98,'WP 2 2023 Usage CF wp'!L$8:L$10,"&lt;" &amp;$Q99)</f>
        <v>0</v>
      </c>
      <c r="Z98">
        <f>COUNTIFS('WP 2 2023 Usage CF wp'!M$8:M$10,"&gt;" &amp;$Q98,'WP 2 2023 Usage CF wp'!M$8:M$10,"&lt;" &amp;$Q99)</f>
        <v>0</v>
      </c>
      <c r="AA98">
        <f>COUNTIFS('WP 2 2023 Usage CF wp'!N$8:N$10,"&gt;" &amp;$Q98,'WP 2 2023 Usage CF wp'!N$8:N$10,"&lt;" &amp;$Q99)</f>
        <v>0</v>
      </c>
      <c r="AB98">
        <f>COUNTIFS('WP 2 2023 Usage CF wp'!O$8:O$10,"&gt;" &amp;$Q98,'WP 2 2023 Usage CF wp'!O$8:O$10,"&lt;" &amp;$Q99)</f>
        <v>0</v>
      </c>
      <c r="AC98">
        <f>COUNTIFS('WP 2 2023 Usage CF wp'!P$8:P$10,"&gt;" &amp;$Q98,'WP 2 2023 Usage CF wp'!P$8:P$10,"&lt;" &amp;$Q99)</f>
        <v>0</v>
      </c>
    </row>
    <row r="99" spans="2:29" x14ac:dyDescent="0.25">
      <c r="B99">
        <f t="shared" si="5"/>
        <v>8800</v>
      </c>
      <c r="C99">
        <f>COUNTIFS('WP 2 2023 Usage CF wp'!E$11:E$637,"&gt;" &amp;$B99,'WP 2 2023 Usage CF wp'!E$11:E$637,"&lt;" &amp;$B100)</f>
        <v>1</v>
      </c>
      <c r="D99">
        <f>COUNTIFS('WP 2 2023 Usage CF wp'!F$11:F$637,"&gt;" &amp;$B99,'WP 2 2023 Usage CF wp'!F$11:F$637,"&lt;" &amp;$B100)</f>
        <v>0</v>
      </c>
      <c r="E99">
        <f>COUNTIFS('WP 2 2023 Usage CF wp'!G$11:G$637,"&gt;" &amp;$B99,'WP 2 2023 Usage CF wp'!G$11:G$637,"&lt;" &amp;$B100)</f>
        <v>0</v>
      </c>
      <c r="F99">
        <f>COUNTIFS('WP 2 2023 Usage CF wp'!H$11:H$637,"&gt;" &amp;$B99,'WP 2 2023 Usage CF wp'!H$11:H$637,"&lt;" &amp;$B100)</f>
        <v>0</v>
      </c>
      <c r="G99">
        <f>COUNTIFS('WP 2 2023 Usage CF wp'!I$11:I$637,"&gt;" &amp;$B99,'WP 2 2023 Usage CF wp'!I$11:I$637,"&lt;" &amp;$B100)</f>
        <v>0</v>
      </c>
      <c r="H99">
        <f>COUNTIFS('WP 2 2023 Usage CF wp'!J$11:J$637,"&gt;" &amp;$B99,'WP 2 2023 Usage CF wp'!J$11:J$637,"&lt;" &amp;$B100)</f>
        <v>0</v>
      </c>
      <c r="I99">
        <f>COUNTIFS('WP 2 2023 Usage CF wp'!K$11:K$637,"&gt;" &amp;$B99,'WP 2 2023 Usage CF wp'!K$11:K$637,"&lt;" &amp;$B100)</f>
        <v>0</v>
      </c>
      <c r="J99">
        <f>COUNTIFS('WP 2 2023 Usage CF wp'!L$11:L$637,"&gt;" &amp;$B99,'WP 2 2023 Usage CF wp'!L$11:L$637,"&lt;" &amp;$B100)</f>
        <v>0</v>
      </c>
      <c r="K99">
        <f>COUNTIFS('WP 2 2023 Usage CF wp'!M$11:M$637,"&gt;" &amp;$B99,'WP 2 2023 Usage CF wp'!M$11:M$637,"&lt;" &amp;$B100)</f>
        <v>0</v>
      </c>
      <c r="L99">
        <f>COUNTIFS('WP 2 2023 Usage CF wp'!N$11:N$637,"&gt;" &amp;$B99,'WP 2 2023 Usage CF wp'!N$11:N$637,"&lt;" &amp;$B100)</f>
        <v>0</v>
      </c>
      <c r="M99">
        <f>COUNTIFS('WP 2 2023 Usage CF wp'!O$11:O$637,"&gt;" &amp;$B99,'WP 2 2023 Usage CF wp'!O$11:O$637,"&lt;" &amp;$B100)</f>
        <v>0</v>
      </c>
      <c r="N99">
        <f>COUNTIFS('WP 2 2023 Usage CF wp'!P$11:P$637,"&gt;" &amp;$B99,'WP 2 2023 Usage CF wp'!P$11:P$637,"&lt;" &amp;$B100)</f>
        <v>0</v>
      </c>
      <c r="Q99">
        <f t="shared" si="6"/>
        <v>8800</v>
      </c>
      <c r="R99">
        <f>COUNTIFS('WP 2 2023 Usage CF wp'!E$8:E$10,"&gt;" &amp;$Q99,'WP 2 2023 Usage CF wp'!E$8:E$10,"&lt;" &amp;$Q100)</f>
        <v>0</v>
      </c>
      <c r="S99">
        <f>COUNTIFS('WP 2 2023 Usage CF wp'!F$8:F$10,"&gt;" &amp;$Q99,'WP 2 2023 Usage CF wp'!F$8:F$10,"&lt;" &amp;$Q100)</f>
        <v>0</v>
      </c>
      <c r="T99">
        <f>COUNTIFS('WP 2 2023 Usage CF wp'!G$8:G$10,"&gt;" &amp;$Q99,'WP 2 2023 Usage CF wp'!G$8:G$10,"&lt;" &amp;$Q100)</f>
        <v>0</v>
      </c>
      <c r="U99">
        <f>COUNTIFS('WP 2 2023 Usage CF wp'!H$8:H$10,"&gt;" &amp;$Q99,'WP 2 2023 Usage CF wp'!H$8:H$10,"&lt;" &amp;$Q100)</f>
        <v>0</v>
      </c>
      <c r="V99">
        <f>COUNTIFS('WP 2 2023 Usage CF wp'!I$8:I$10,"&gt;" &amp;$Q99,'WP 2 2023 Usage CF wp'!I$8:I$10,"&lt;" &amp;$Q100)</f>
        <v>0</v>
      </c>
      <c r="W99">
        <f>COUNTIFS('WP 2 2023 Usage CF wp'!J$8:J$10,"&gt;" &amp;$Q99,'WP 2 2023 Usage CF wp'!J$8:J$10,"&lt;" &amp;$Q100)</f>
        <v>0</v>
      </c>
      <c r="X99">
        <f>COUNTIFS('WP 2 2023 Usage CF wp'!K$8:K$10,"&gt;" &amp;$Q99,'WP 2 2023 Usage CF wp'!K$8:K$10,"&lt;" &amp;$Q100)</f>
        <v>0</v>
      </c>
      <c r="Y99">
        <f>COUNTIFS('WP 2 2023 Usage CF wp'!L$8:L$10,"&gt;" &amp;$Q99,'WP 2 2023 Usage CF wp'!L$8:L$10,"&lt;" &amp;$Q100)</f>
        <v>0</v>
      </c>
      <c r="Z99">
        <f>COUNTIFS('WP 2 2023 Usage CF wp'!M$8:M$10,"&gt;" &amp;$Q99,'WP 2 2023 Usage CF wp'!M$8:M$10,"&lt;" &amp;$Q100)</f>
        <v>0</v>
      </c>
      <c r="AA99">
        <f>COUNTIFS('WP 2 2023 Usage CF wp'!N$8:N$10,"&gt;" &amp;$Q99,'WP 2 2023 Usage CF wp'!N$8:N$10,"&lt;" &amp;$Q100)</f>
        <v>0</v>
      </c>
      <c r="AB99">
        <f>COUNTIFS('WP 2 2023 Usage CF wp'!O$8:O$10,"&gt;" &amp;$Q99,'WP 2 2023 Usage CF wp'!O$8:O$10,"&lt;" &amp;$Q100)</f>
        <v>0</v>
      </c>
      <c r="AC99">
        <f>COUNTIFS('WP 2 2023 Usage CF wp'!P$8:P$10,"&gt;" &amp;$Q99,'WP 2 2023 Usage CF wp'!P$8:P$10,"&lt;" &amp;$Q100)</f>
        <v>0</v>
      </c>
    </row>
    <row r="100" spans="2:29" x14ac:dyDescent="0.25">
      <c r="B100">
        <f t="shared" si="5"/>
        <v>8900</v>
      </c>
      <c r="C100">
        <f>COUNTIFS('WP 2 2023 Usage CF wp'!E$11:E$637,"&gt;" &amp;$B100,'WP 2 2023 Usage CF wp'!E$11:E$637,"&lt;" &amp;$B101)</f>
        <v>0</v>
      </c>
      <c r="D100">
        <f>COUNTIFS('WP 2 2023 Usage CF wp'!F$11:F$637,"&gt;" &amp;$B100,'WP 2 2023 Usage CF wp'!F$11:F$637,"&lt;" &amp;$B101)</f>
        <v>0</v>
      </c>
      <c r="E100">
        <f>COUNTIFS('WP 2 2023 Usage CF wp'!G$11:G$637,"&gt;" &amp;$B100,'WP 2 2023 Usage CF wp'!G$11:G$637,"&lt;" &amp;$B101)</f>
        <v>0</v>
      </c>
      <c r="F100">
        <f>COUNTIFS('WP 2 2023 Usage CF wp'!H$11:H$637,"&gt;" &amp;$B100,'WP 2 2023 Usage CF wp'!H$11:H$637,"&lt;" &amp;$B101)</f>
        <v>0</v>
      </c>
      <c r="G100">
        <f>COUNTIFS('WP 2 2023 Usage CF wp'!I$11:I$637,"&gt;" &amp;$B100,'WP 2 2023 Usage CF wp'!I$11:I$637,"&lt;" &amp;$B101)</f>
        <v>0</v>
      </c>
      <c r="H100">
        <f>COUNTIFS('WP 2 2023 Usage CF wp'!J$11:J$637,"&gt;" &amp;$B100,'WP 2 2023 Usage CF wp'!J$11:J$637,"&lt;" &amp;$B101)</f>
        <v>0</v>
      </c>
      <c r="I100">
        <f>COUNTIFS('WP 2 2023 Usage CF wp'!K$11:K$637,"&gt;" &amp;$B100,'WP 2 2023 Usage CF wp'!K$11:K$637,"&lt;" &amp;$B101)</f>
        <v>0</v>
      </c>
      <c r="J100">
        <f>COUNTIFS('WP 2 2023 Usage CF wp'!L$11:L$637,"&gt;" &amp;$B100,'WP 2 2023 Usage CF wp'!L$11:L$637,"&lt;" &amp;$B101)</f>
        <v>0</v>
      </c>
      <c r="K100">
        <f>COUNTIFS('WP 2 2023 Usage CF wp'!M$11:M$637,"&gt;" &amp;$B100,'WP 2 2023 Usage CF wp'!M$11:M$637,"&lt;" &amp;$B101)</f>
        <v>0</v>
      </c>
      <c r="L100">
        <f>COUNTIFS('WP 2 2023 Usage CF wp'!N$11:N$637,"&gt;" &amp;$B100,'WP 2 2023 Usage CF wp'!N$11:N$637,"&lt;" &amp;$B101)</f>
        <v>0</v>
      </c>
      <c r="M100">
        <f>COUNTIFS('WP 2 2023 Usage CF wp'!O$11:O$637,"&gt;" &amp;$B100,'WP 2 2023 Usage CF wp'!O$11:O$637,"&lt;" &amp;$B101)</f>
        <v>0</v>
      </c>
      <c r="N100">
        <f>COUNTIFS('WP 2 2023 Usage CF wp'!P$11:P$637,"&gt;" &amp;$B100,'WP 2 2023 Usage CF wp'!P$11:P$637,"&lt;" &amp;$B101)</f>
        <v>0</v>
      </c>
      <c r="Q100">
        <f t="shared" si="6"/>
        <v>8900</v>
      </c>
      <c r="R100">
        <f>COUNTIFS('WP 2 2023 Usage CF wp'!E$8:E$10,"&gt;" &amp;$Q100,'WP 2 2023 Usage CF wp'!E$8:E$10,"&lt;" &amp;$Q101)</f>
        <v>0</v>
      </c>
      <c r="S100">
        <f>COUNTIFS('WP 2 2023 Usage CF wp'!F$8:F$10,"&gt;" &amp;$Q100,'WP 2 2023 Usage CF wp'!F$8:F$10,"&lt;" &amp;$Q101)</f>
        <v>0</v>
      </c>
      <c r="T100">
        <f>COUNTIFS('WP 2 2023 Usage CF wp'!G$8:G$10,"&gt;" &amp;$Q100,'WP 2 2023 Usage CF wp'!G$8:G$10,"&lt;" &amp;$Q101)</f>
        <v>0</v>
      </c>
      <c r="U100">
        <f>COUNTIFS('WP 2 2023 Usage CF wp'!H$8:H$10,"&gt;" &amp;$Q100,'WP 2 2023 Usage CF wp'!H$8:H$10,"&lt;" &amp;$Q101)</f>
        <v>0</v>
      </c>
      <c r="V100">
        <f>COUNTIFS('WP 2 2023 Usage CF wp'!I$8:I$10,"&gt;" &amp;$Q100,'WP 2 2023 Usage CF wp'!I$8:I$10,"&lt;" &amp;$Q101)</f>
        <v>0</v>
      </c>
      <c r="W100">
        <f>COUNTIFS('WP 2 2023 Usage CF wp'!J$8:J$10,"&gt;" &amp;$Q100,'WP 2 2023 Usage CF wp'!J$8:J$10,"&lt;" &amp;$Q101)</f>
        <v>0</v>
      </c>
      <c r="X100">
        <f>COUNTIFS('WP 2 2023 Usage CF wp'!K$8:K$10,"&gt;" &amp;$Q100,'WP 2 2023 Usage CF wp'!K$8:K$10,"&lt;" &amp;$Q101)</f>
        <v>0</v>
      </c>
      <c r="Y100">
        <f>COUNTIFS('WP 2 2023 Usage CF wp'!L$8:L$10,"&gt;" &amp;$Q100,'WP 2 2023 Usage CF wp'!L$8:L$10,"&lt;" &amp;$Q101)</f>
        <v>0</v>
      </c>
      <c r="Z100">
        <f>COUNTIFS('WP 2 2023 Usage CF wp'!M$8:M$10,"&gt;" &amp;$Q100,'WP 2 2023 Usage CF wp'!M$8:M$10,"&lt;" &amp;$Q101)</f>
        <v>0</v>
      </c>
      <c r="AA100">
        <f>COUNTIFS('WP 2 2023 Usage CF wp'!N$8:N$10,"&gt;" &amp;$Q100,'WP 2 2023 Usage CF wp'!N$8:N$10,"&lt;" &amp;$Q101)</f>
        <v>0</v>
      </c>
      <c r="AB100">
        <f>COUNTIFS('WP 2 2023 Usage CF wp'!O$8:O$10,"&gt;" &amp;$Q100,'WP 2 2023 Usage CF wp'!O$8:O$10,"&lt;" &amp;$Q101)</f>
        <v>0</v>
      </c>
      <c r="AC100">
        <f>COUNTIFS('WP 2 2023 Usage CF wp'!P$8:P$10,"&gt;" &amp;$Q100,'WP 2 2023 Usage CF wp'!P$8:P$10,"&lt;" &amp;$Q101)</f>
        <v>0</v>
      </c>
    </row>
    <row r="101" spans="2:29" x14ac:dyDescent="0.25">
      <c r="B101">
        <f t="shared" si="5"/>
        <v>9000</v>
      </c>
      <c r="C101">
        <f>COUNTIFS('WP 2 2023 Usage CF wp'!E$11:E$637,"&gt;" &amp;$B101,'WP 2 2023 Usage CF wp'!E$11:E$637,"&lt;" &amp;$B102)</f>
        <v>0</v>
      </c>
      <c r="D101">
        <f>COUNTIFS('WP 2 2023 Usage CF wp'!F$11:F$637,"&gt;" &amp;$B101,'WP 2 2023 Usage CF wp'!F$11:F$637,"&lt;" &amp;$B102)</f>
        <v>1</v>
      </c>
      <c r="E101">
        <f>COUNTIFS('WP 2 2023 Usage CF wp'!G$11:G$637,"&gt;" &amp;$B101,'WP 2 2023 Usage CF wp'!G$11:G$637,"&lt;" &amp;$B102)</f>
        <v>0</v>
      </c>
      <c r="F101">
        <f>COUNTIFS('WP 2 2023 Usage CF wp'!H$11:H$637,"&gt;" &amp;$B101,'WP 2 2023 Usage CF wp'!H$11:H$637,"&lt;" &amp;$B102)</f>
        <v>0</v>
      </c>
      <c r="G101">
        <f>COUNTIFS('WP 2 2023 Usage CF wp'!I$11:I$637,"&gt;" &amp;$B101,'WP 2 2023 Usage CF wp'!I$11:I$637,"&lt;" &amp;$B102)</f>
        <v>0</v>
      </c>
      <c r="H101">
        <f>COUNTIFS('WP 2 2023 Usage CF wp'!J$11:J$637,"&gt;" &amp;$B101,'WP 2 2023 Usage CF wp'!J$11:J$637,"&lt;" &amp;$B102)</f>
        <v>0</v>
      </c>
      <c r="I101">
        <f>COUNTIFS('WP 2 2023 Usage CF wp'!K$11:K$637,"&gt;" &amp;$B101,'WP 2 2023 Usage CF wp'!K$11:K$637,"&lt;" &amp;$B102)</f>
        <v>0</v>
      </c>
      <c r="J101">
        <f>COUNTIFS('WP 2 2023 Usage CF wp'!L$11:L$637,"&gt;" &amp;$B101,'WP 2 2023 Usage CF wp'!L$11:L$637,"&lt;" &amp;$B102)</f>
        <v>0</v>
      </c>
      <c r="K101">
        <f>COUNTIFS('WP 2 2023 Usage CF wp'!M$11:M$637,"&gt;" &amp;$B101,'WP 2 2023 Usage CF wp'!M$11:M$637,"&lt;" &amp;$B102)</f>
        <v>0</v>
      </c>
      <c r="L101">
        <f>COUNTIFS('WP 2 2023 Usage CF wp'!N$11:N$637,"&gt;" &amp;$B101,'WP 2 2023 Usage CF wp'!N$11:N$637,"&lt;" &amp;$B102)</f>
        <v>0</v>
      </c>
      <c r="M101">
        <f>COUNTIFS('WP 2 2023 Usage CF wp'!O$11:O$637,"&gt;" &amp;$B101,'WP 2 2023 Usage CF wp'!O$11:O$637,"&lt;" &amp;$B102)</f>
        <v>0</v>
      </c>
      <c r="N101">
        <f>COUNTIFS('WP 2 2023 Usage CF wp'!P$11:P$637,"&gt;" &amp;$B101,'WP 2 2023 Usage CF wp'!P$11:P$637,"&lt;" &amp;$B102)</f>
        <v>0</v>
      </c>
      <c r="Q101">
        <f t="shared" si="6"/>
        <v>9000</v>
      </c>
      <c r="R101">
        <f>COUNTIFS('WP 2 2023 Usage CF wp'!E$8:E$10,"&gt;" &amp;$Q101,'WP 2 2023 Usage CF wp'!E$8:E$10,"&lt;" &amp;$Q102)</f>
        <v>0</v>
      </c>
      <c r="S101">
        <f>COUNTIFS('WP 2 2023 Usage CF wp'!F$8:F$10,"&gt;" &amp;$Q101,'WP 2 2023 Usage CF wp'!F$8:F$10,"&lt;" &amp;$Q102)</f>
        <v>0</v>
      </c>
      <c r="T101">
        <f>COUNTIFS('WP 2 2023 Usage CF wp'!G$8:G$10,"&gt;" &amp;$Q101,'WP 2 2023 Usage CF wp'!G$8:G$10,"&lt;" &amp;$Q102)</f>
        <v>0</v>
      </c>
      <c r="U101">
        <f>COUNTIFS('WP 2 2023 Usage CF wp'!H$8:H$10,"&gt;" &amp;$Q101,'WP 2 2023 Usage CF wp'!H$8:H$10,"&lt;" &amp;$Q102)</f>
        <v>0</v>
      </c>
      <c r="V101">
        <f>COUNTIFS('WP 2 2023 Usage CF wp'!I$8:I$10,"&gt;" &amp;$Q101,'WP 2 2023 Usage CF wp'!I$8:I$10,"&lt;" &amp;$Q102)</f>
        <v>0</v>
      </c>
      <c r="W101">
        <f>COUNTIFS('WP 2 2023 Usage CF wp'!J$8:J$10,"&gt;" &amp;$Q101,'WP 2 2023 Usage CF wp'!J$8:J$10,"&lt;" &amp;$Q102)</f>
        <v>0</v>
      </c>
      <c r="X101">
        <f>COUNTIFS('WP 2 2023 Usage CF wp'!K$8:K$10,"&gt;" &amp;$Q101,'WP 2 2023 Usage CF wp'!K$8:K$10,"&lt;" &amp;$Q102)</f>
        <v>0</v>
      </c>
      <c r="Y101">
        <f>COUNTIFS('WP 2 2023 Usage CF wp'!L$8:L$10,"&gt;" &amp;$Q101,'WP 2 2023 Usage CF wp'!L$8:L$10,"&lt;" &amp;$Q102)</f>
        <v>0</v>
      </c>
      <c r="Z101">
        <f>COUNTIFS('WP 2 2023 Usage CF wp'!M$8:M$10,"&gt;" &amp;$Q101,'WP 2 2023 Usage CF wp'!M$8:M$10,"&lt;" &amp;$Q102)</f>
        <v>0</v>
      </c>
      <c r="AA101">
        <f>COUNTIFS('WP 2 2023 Usage CF wp'!N$8:N$10,"&gt;" &amp;$Q101,'WP 2 2023 Usage CF wp'!N$8:N$10,"&lt;" &amp;$Q102)</f>
        <v>0</v>
      </c>
      <c r="AB101">
        <f>COUNTIFS('WP 2 2023 Usage CF wp'!O$8:O$10,"&gt;" &amp;$Q101,'WP 2 2023 Usage CF wp'!O$8:O$10,"&lt;" &amp;$Q102)</f>
        <v>0</v>
      </c>
      <c r="AC101">
        <f>COUNTIFS('WP 2 2023 Usage CF wp'!P$8:P$10,"&gt;" &amp;$Q101,'WP 2 2023 Usage CF wp'!P$8:P$10,"&lt;" &amp;$Q102)</f>
        <v>0</v>
      </c>
    </row>
    <row r="102" spans="2:29" x14ac:dyDescent="0.25">
      <c r="B102">
        <f t="shared" si="5"/>
        <v>9100</v>
      </c>
      <c r="C102">
        <f>COUNTIFS('WP 2 2023 Usage CF wp'!E$11:E$637,"&gt;" &amp;$B102,'WP 2 2023 Usage CF wp'!E$11:E$637,"&lt;" &amp;$B103)</f>
        <v>0</v>
      </c>
      <c r="D102">
        <f>COUNTIFS('WP 2 2023 Usage CF wp'!F$11:F$637,"&gt;" &amp;$B102,'WP 2 2023 Usage CF wp'!F$11:F$637,"&lt;" &amp;$B103)</f>
        <v>0</v>
      </c>
      <c r="E102">
        <f>COUNTIFS('WP 2 2023 Usage CF wp'!G$11:G$637,"&gt;" &amp;$B102,'WP 2 2023 Usage CF wp'!G$11:G$637,"&lt;" &amp;$B103)</f>
        <v>0</v>
      </c>
      <c r="F102">
        <f>COUNTIFS('WP 2 2023 Usage CF wp'!H$11:H$637,"&gt;" &amp;$B102,'WP 2 2023 Usage CF wp'!H$11:H$637,"&lt;" &amp;$B103)</f>
        <v>0</v>
      </c>
      <c r="G102">
        <f>COUNTIFS('WP 2 2023 Usage CF wp'!I$11:I$637,"&gt;" &amp;$B102,'WP 2 2023 Usage CF wp'!I$11:I$637,"&lt;" &amp;$B103)</f>
        <v>0</v>
      </c>
      <c r="H102">
        <f>COUNTIFS('WP 2 2023 Usage CF wp'!J$11:J$637,"&gt;" &amp;$B102,'WP 2 2023 Usage CF wp'!J$11:J$637,"&lt;" &amp;$B103)</f>
        <v>0</v>
      </c>
      <c r="I102">
        <f>COUNTIFS('WP 2 2023 Usage CF wp'!K$11:K$637,"&gt;" &amp;$B102,'WP 2 2023 Usage CF wp'!K$11:K$637,"&lt;" &amp;$B103)</f>
        <v>0</v>
      </c>
      <c r="J102">
        <f>COUNTIFS('WP 2 2023 Usage CF wp'!L$11:L$637,"&gt;" &amp;$B102,'WP 2 2023 Usage CF wp'!L$11:L$637,"&lt;" &amp;$B103)</f>
        <v>0</v>
      </c>
      <c r="K102">
        <f>COUNTIFS('WP 2 2023 Usage CF wp'!M$11:M$637,"&gt;" &amp;$B102,'WP 2 2023 Usage CF wp'!M$11:M$637,"&lt;" &amp;$B103)</f>
        <v>0</v>
      </c>
      <c r="L102">
        <f>COUNTIFS('WP 2 2023 Usage CF wp'!N$11:N$637,"&gt;" &amp;$B102,'WP 2 2023 Usage CF wp'!N$11:N$637,"&lt;" &amp;$B103)</f>
        <v>0</v>
      </c>
      <c r="M102">
        <f>COUNTIFS('WP 2 2023 Usage CF wp'!O$11:O$637,"&gt;" &amp;$B102,'WP 2 2023 Usage CF wp'!O$11:O$637,"&lt;" &amp;$B103)</f>
        <v>0</v>
      </c>
      <c r="N102">
        <f>COUNTIFS('WP 2 2023 Usage CF wp'!P$11:P$637,"&gt;" &amp;$B102,'WP 2 2023 Usage CF wp'!P$11:P$637,"&lt;" &amp;$B103)</f>
        <v>0</v>
      </c>
      <c r="Q102">
        <f t="shared" si="6"/>
        <v>9100</v>
      </c>
      <c r="R102">
        <f>COUNTIFS('WP 2 2023 Usage CF wp'!E$8:E$10,"&gt;" &amp;$Q102,'WP 2 2023 Usage CF wp'!E$8:E$10,"&lt;" &amp;$Q103)</f>
        <v>0</v>
      </c>
      <c r="S102">
        <f>COUNTIFS('WP 2 2023 Usage CF wp'!F$8:F$10,"&gt;" &amp;$Q102,'WP 2 2023 Usage CF wp'!F$8:F$10,"&lt;" &amp;$Q103)</f>
        <v>0</v>
      </c>
      <c r="T102">
        <f>COUNTIFS('WP 2 2023 Usage CF wp'!G$8:G$10,"&gt;" &amp;$Q102,'WP 2 2023 Usage CF wp'!G$8:G$10,"&lt;" &amp;$Q103)</f>
        <v>0</v>
      </c>
      <c r="U102">
        <f>COUNTIFS('WP 2 2023 Usage CF wp'!H$8:H$10,"&gt;" &amp;$Q102,'WP 2 2023 Usage CF wp'!H$8:H$10,"&lt;" &amp;$Q103)</f>
        <v>0</v>
      </c>
      <c r="V102">
        <f>COUNTIFS('WP 2 2023 Usage CF wp'!I$8:I$10,"&gt;" &amp;$Q102,'WP 2 2023 Usage CF wp'!I$8:I$10,"&lt;" &amp;$Q103)</f>
        <v>0</v>
      </c>
      <c r="W102">
        <f>COUNTIFS('WP 2 2023 Usage CF wp'!J$8:J$10,"&gt;" &amp;$Q102,'WP 2 2023 Usage CF wp'!J$8:J$10,"&lt;" &amp;$Q103)</f>
        <v>0</v>
      </c>
      <c r="X102">
        <f>COUNTIFS('WP 2 2023 Usage CF wp'!K$8:K$10,"&gt;" &amp;$Q102,'WP 2 2023 Usage CF wp'!K$8:K$10,"&lt;" &amp;$Q103)</f>
        <v>0</v>
      </c>
      <c r="Y102">
        <f>COUNTIFS('WP 2 2023 Usage CF wp'!L$8:L$10,"&gt;" &amp;$Q102,'WP 2 2023 Usage CF wp'!L$8:L$10,"&lt;" &amp;$Q103)</f>
        <v>0</v>
      </c>
      <c r="Z102">
        <f>COUNTIFS('WP 2 2023 Usage CF wp'!M$8:M$10,"&gt;" &amp;$Q102,'WP 2 2023 Usage CF wp'!M$8:M$10,"&lt;" &amp;$Q103)</f>
        <v>0</v>
      </c>
      <c r="AA102">
        <f>COUNTIFS('WP 2 2023 Usage CF wp'!N$8:N$10,"&gt;" &amp;$Q102,'WP 2 2023 Usage CF wp'!N$8:N$10,"&lt;" &amp;$Q103)</f>
        <v>0</v>
      </c>
      <c r="AB102">
        <f>COUNTIFS('WP 2 2023 Usage CF wp'!O$8:O$10,"&gt;" &amp;$Q102,'WP 2 2023 Usage CF wp'!O$8:O$10,"&lt;" &amp;$Q103)</f>
        <v>0</v>
      </c>
      <c r="AC102">
        <f>COUNTIFS('WP 2 2023 Usage CF wp'!P$8:P$10,"&gt;" &amp;$Q102,'WP 2 2023 Usage CF wp'!P$8:P$10,"&lt;" &amp;$Q103)</f>
        <v>0</v>
      </c>
    </row>
    <row r="103" spans="2:29" x14ac:dyDescent="0.25">
      <c r="B103">
        <f t="shared" si="5"/>
        <v>9200</v>
      </c>
      <c r="C103">
        <f>COUNTIFS('WP 2 2023 Usage CF wp'!E$11:E$637,"&gt;" &amp;$B103,'WP 2 2023 Usage CF wp'!E$11:E$637,"&lt;" &amp;$B104)</f>
        <v>0</v>
      </c>
      <c r="D103">
        <f>COUNTIFS('WP 2 2023 Usage CF wp'!F$11:F$637,"&gt;" &amp;$B103,'WP 2 2023 Usage CF wp'!F$11:F$637,"&lt;" &amp;$B104)</f>
        <v>0</v>
      </c>
      <c r="E103">
        <f>COUNTIFS('WP 2 2023 Usage CF wp'!G$11:G$637,"&gt;" &amp;$B103,'WP 2 2023 Usage CF wp'!G$11:G$637,"&lt;" &amp;$B104)</f>
        <v>0</v>
      </c>
      <c r="F103">
        <f>COUNTIFS('WP 2 2023 Usage CF wp'!H$11:H$637,"&gt;" &amp;$B103,'WP 2 2023 Usage CF wp'!H$11:H$637,"&lt;" &amp;$B104)</f>
        <v>0</v>
      </c>
      <c r="G103">
        <f>COUNTIFS('WP 2 2023 Usage CF wp'!I$11:I$637,"&gt;" &amp;$B103,'WP 2 2023 Usage CF wp'!I$11:I$637,"&lt;" &amp;$B104)</f>
        <v>0</v>
      </c>
      <c r="H103">
        <f>COUNTIFS('WP 2 2023 Usage CF wp'!J$11:J$637,"&gt;" &amp;$B103,'WP 2 2023 Usage CF wp'!J$11:J$637,"&lt;" &amp;$B104)</f>
        <v>0</v>
      </c>
      <c r="I103">
        <f>COUNTIFS('WP 2 2023 Usage CF wp'!K$11:K$637,"&gt;" &amp;$B103,'WP 2 2023 Usage CF wp'!K$11:K$637,"&lt;" &amp;$B104)</f>
        <v>0</v>
      </c>
      <c r="J103">
        <f>COUNTIFS('WP 2 2023 Usage CF wp'!L$11:L$637,"&gt;" &amp;$B103,'WP 2 2023 Usage CF wp'!L$11:L$637,"&lt;" &amp;$B104)</f>
        <v>0</v>
      </c>
      <c r="K103">
        <f>COUNTIFS('WP 2 2023 Usage CF wp'!M$11:M$637,"&gt;" &amp;$B103,'WP 2 2023 Usage CF wp'!M$11:M$637,"&lt;" &amp;$B104)</f>
        <v>0</v>
      </c>
      <c r="L103">
        <f>COUNTIFS('WP 2 2023 Usage CF wp'!N$11:N$637,"&gt;" &amp;$B103,'WP 2 2023 Usage CF wp'!N$11:N$637,"&lt;" &amp;$B104)</f>
        <v>0</v>
      </c>
      <c r="M103">
        <f>COUNTIFS('WP 2 2023 Usage CF wp'!O$11:O$637,"&gt;" &amp;$B103,'WP 2 2023 Usage CF wp'!O$11:O$637,"&lt;" &amp;$B104)</f>
        <v>0</v>
      </c>
      <c r="N103">
        <f>COUNTIFS('WP 2 2023 Usage CF wp'!P$11:P$637,"&gt;" &amp;$B103,'WP 2 2023 Usage CF wp'!P$11:P$637,"&lt;" &amp;$B104)</f>
        <v>0</v>
      </c>
      <c r="Q103">
        <f t="shared" si="6"/>
        <v>9200</v>
      </c>
      <c r="R103">
        <f>COUNTIFS('WP 2 2023 Usage CF wp'!E$8:E$10,"&gt;" &amp;$Q103,'WP 2 2023 Usage CF wp'!E$8:E$10,"&lt;" &amp;$Q104)</f>
        <v>0</v>
      </c>
      <c r="S103">
        <f>COUNTIFS('WP 2 2023 Usage CF wp'!F$8:F$10,"&gt;" &amp;$Q103,'WP 2 2023 Usage CF wp'!F$8:F$10,"&lt;" &amp;$Q104)</f>
        <v>0</v>
      </c>
      <c r="T103">
        <f>COUNTIFS('WP 2 2023 Usage CF wp'!G$8:G$10,"&gt;" &amp;$Q103,'WP 2 2023 Usage CF wp'!G$8:G$10,"&lt;" &amp;$Q104)</f>
        <v>0</v>
      </c>
      <c r="U103">
        <f>COUNTIFS('WP 2 2023 Usage CF wp'!H$8:H$10,"&gt;" &amp;$Q103,'WP 2 2023 Usage CF wp'!H$8:H$10,"&lt;" &amp;$Q104)</f>
        <v>0</v>
      </c>
      <c r="V103">
        <f>COUNTIFS('WP 2 2023 Usage CF wp'!I$8:I$10,"&gt;" &amp;$Q103,'WP 2 2023 Usage CF wp'!I$8:I$10,"&lt;" &amp;$Q104)</f>
        <v>0</v>
      </c>
      <c r="W103">
        <f>COUNTIFS('WP 2 2023 Usage CF wp'!J$8:J$10,"&gt;" &amp;$Q103,'WP 2 2023 Usage CF wp'!J$8:J$10,"&lt;" &amp;$Q104)</f>
        <v>0</v>
      </c>
      <c r="X103">
        <f>COUNTIFS('WP 2 2023 Usage CF wp'!K$8:K$10,"&gt;" &amp;$Q103,'WP 2 2023 Usage CF wp'!K$8:K$10,"&lt;" &amp;$Q104)</f>
        <v>0</v>
      </c>
      <c r="Y103">
        <f>COUNTIFS('WP 2 2023 Usage CF wp'!L$8:L$10,"&gt;" &amp;$Q103,'WP 2 2023 Usage CF wp'!L$8:L$10,"&lt;" &amp;$Q104)</f>
        <v>0</v>
      </c>
      <c r="Z103">
        <f>COUNTIFS('WP 2 2023 Usage CF wp'!M$8:M$10,"&gt;" &amp;$Q103,'WP 2 2023 Usage CF wp'!M$8:M$10,"&lt;" &amp;$Q104)</f>
        <v>0</v>
      </c>
      <c r="AA103">
        <f>COUNTIFS('WP 2 2023 Usage CF wp'!N$8:N$10,"&gt;" &amp;$Q103,'WP 2 2023 Usage CF wp'!N$8:N$10,"&lt;" &amp;$Q104)</f>
        <v>0</v>
      </c>
      <c r="AB103">
        <f>COUNTIFS('WP 2 2023 Usage CF wp'!O$8:O$10,"&gt;" &amp;$Q103,'WP 2 2023 Usage CF wp'!O$8:O$10,"&lt;" &amp;$Q104)</f>
        <v>0</v>
      </c>
      <c r="AC103">
        <f>COUNTIFS('WP 2 2023 Usage CF wp'!P$8:P$10,"&gt;" &amp;$Q103,'WP 2 2023 Usage CF wp'!P$8:P$10,"&lt;" &amp;$Q104)</f>
        <v>0</v>
      </c>
    </row>
    <row r="104" spans="2:29" x14ac:dyDescent="0.25">
      <c r="B104">
        <f t="shared" si="5"/>
        <v>9300</v>
      </c>
      <c r="C104">
        <f>COUNTIFS('WP 2 2023 Usage CF wp'!E$11:E$637,"&gt;" &amp;$B104,'WP 2 2023 Usage CF wp'!E$11:E$637,"&lt;" &amp;$B105)</f>
        <v>0</v>
      </c>
      <c r="D104">
        <f>COUNTIFS('WP 2 2023 Usage CF wp'!F$11:F$637,"&gt;" &amp;$B104,'WP 2 2023 Usage CF wp'!F$11:F$637,"&lt;" &amp;$B105)</f>
        <v>0</v>
      </c>
      <c r="E104">
        <f>COUNTIFS('WP 2 2023 Usage CF wp'!G$11:G$637,"&gt;" &amp;$B104,'WP 2 2023 Usage CF wp'!G$11:G$637,"&lt;" &amp;$B105)</f>
        <v>0</v>
      </c>
      <c r="F104">
        <f>COUNTIFS('WP 2 2023 Usage CF wp'!H$11:H$637,"&gt;" &amp;$B104,'WP 2 2023 Usage CF wp'!H$11:H$637,"&lt;" &amp;$B105)</f>
        <v>0</v>
      </c>
      <c r="G104">
        <f>COUNTIFS('WP 2 2023 Usage CF wp'!I$11:I$637,"&gt;" &amp;$B104,'WP 2 2023 Usage CF wp'!I$11:I$637,"&lt;" &amp;$B105)</f>
        <v>0</v>
      </c>
      <c r="H104">
        <f>COUNTIFS('WP 2 2023 Usage CF wp'!J$11:J$637,"&gt;" &amp;$B104,'WP 2 2023 Usage CF wp'!J$11:J$637,"&lt;" &amp;$B105)</f>
        <v>0</v>
      </c>
      <c r="I104">
        <f>COUNTIFS('WP 2 2023 Usage CF wp'!K$11:K$637,"&gt;" &amp;$B104,'WP 2 2023 Usage CF wp'!K$11:K$637,"&lt;" &amp;$B105)</f>
        <v>0</v>
      </c>
      <c r="J104">
        <f>COUNTIFS('WP 2 2023 Usage CF wp'!L$11:L$637,"&gt;" &amp;$B104,'WP 2 2023 Usage CF wp'!L$11:L$637,"&lt;" &amp;$B105)</f>
        <v>0</v>
      </c>
      <c r="K104">
        <f>COUNTIFS('WP 2 2023 Usage CF wp'!M$11:M$637,"&gt;" &amp;$B104,'WP 2 2023 Usage CF wp'!M$11:M$637,"&lt;" &amp;$B105)</f>
        <v>0</v>
      </c>
      <c r="L104">
        <f>COUNTIFS('WP 2 2023 Usage CF wp'!N$11:N$637,"&gt;" &amp;$B104,'WP 2 2023 Usage CF wp'!N$11:N$637,"&lt;" &amp;$B105)</f>
        <v>0</v>
      </c>
      <c r="M104">
        <f>COUNTIFS('WP 2 2023 Usage CF wp'!O$11:O$637,"&gt;" &amp;$B104,'WP 2 2023 Usage CF wp'!O$11:O$637,"&lt;" &amp;$B105)</f>
        <v>0</v>
      </c>
      <c r="N104">
        <f>COUNTIFS('WP 2 2023 Usage CF wp'!P$11:P$637,"&gt;" &amp;$B104,'WP 2 2023 Usage CF wp'!P$11:P$637,"&lt;" &amp;$B105)</f>
        <v>0</v>
      </c>
      <c r="Q104">
        <f t="shared" si="6"/>
        <v>9300</v>
      </c>
      <c r="R104">
        <f>COUNTIFS('WP 2 2023 Usage CF wp'!E$8:E$10,"&gt;" &amp;$Q104,'WP 2 2023 Usage CF wp'!E$8:E$10,"&lt;" &amp;$Q105)</f>
        <v>0</v>
      </c>
      <c r="S104">
        <f>COUNTIFS('WP 2 2023 Usage CF wp'!F$8:F$10,"&gt;" &amp;$Q104,'WP 2 2023 Usage CF wp'!F$8:F$10,"&lt;" &amp;$Q105)</f>
        <v>0</v>
      </c>
      <c r="T104">
        <f>COUNTIFS('WP 2 2023 Usage CF wp'!G$8:G$10,"&gt;" &amp;$Q104,'WP 2 2023 Usage CF wp'!G$8:G$10,"&lt;" &amp;$Q105)</f>
        <v>0</v>
      </c>
      <c r="U104">
        <f>COUNTIFS('WP 2 2023 Usage CF wp'!H$8:H$10,"&gt;" &amp;$Q104,'WP 2 2023 Usage CF wp'!H$8:H$10,"&lt;" &amp;$Q105)</f>
        <v>0</v>
      </c>
      <c r="V104">
        <f>COUNTIFS('WP 2 2023 Usage CF wp'!I$8:I$10,"&gt;" &amp;$Q104,'WP 2 2023 Usage CF wp'!I$8:I$10,"&lt;" &amp;$Q105)</f>
        <v>0</v>
      </c>
      <c r="W104">
        <f>COUNTIFS('WP 2 2023 Usage CF wp'!J$8:J$10,"&gt;" &amp;$Q104,'WP 2 2023 Usage CF wp'!J$8:J$10,"&lt;" &amp;$Q105)</f>
        <v>0</v>
      </c>
      <c r="X104">
        <f>COUNTIFS('WP 2 2023 Usage CF wp'!K$8:K$10,"&gt;" &amp;$Q104,'WP 2 2023 Usage CF wp'!K$8:K$10,"&lt;" &amp;$Q105)</f>
        <v>0</v>
      </c>
      <c r="Y104">
        <f>COUNTIFS('WP 2 2023 Usage CF wp'!L$8:L$10,"&gt;" &amp;$Q104,'WP 2 2023 Usage CF wp'!L$8:L$10,"&lt;" &amp;$Q105)</f>
        <v>0</v>
      </c>
      <c r="Z104">
        <f>COUNTIFS('WP 2 2023 Usage CF wp'!M$8:M$10,"&gt;" &amp;$Q104,'WP 2 2023 Usage CF wp'!M$8:M$10,"&lt;" &amp;$Q105)</f>
        <v>0</v>
      </c>
      <c r="AA104">
        <f>COUNTIFS('WP 2 2023 Usage CF wp'!N$8:N$10,"&gt;" &amp;$Q104,'WP 2 2023 Usage CF wp'!N$8:N$10,"&lt;" &amp;$Q105)</f>
        <v>0</v>
      </c>
      <c r="AB104">
        <f>COUNTIFS('WP 2 2023 Usage CF wp'!O$8:O$10,"&gt;" &amp;$Q104,'WP 2 2023 Usage CF wp'!O$8:O$10,"&lt;" &amp;$Q105)</f>
        <v>0</v>
      </c>
      <c r="AC104">
        <f>COUNTIFS('WP 2 2023 Usage CF wp'!P$8:P$10,"&gt;" &amp;$Q104,'WP 2 2023 Usage CF wp'!P$8:P$10,"&lt;" &amp;$Q105)</f>
        <v>0</v>
      </c>
    </row>
    <row r="105" spans="2:29" x14ac:dyDescent="0.25">
      <c r="B105">
        <f t="shared" si="5"/>
        <v>9400</v>
      </c>
      <c r="C105">
        <f>COUNTIFS('WP 2 2023 Usage CF wp'!E$11:E$637,"&gt;" &amp;$B105,'WP 2 2023 Usage CF wp'!E$11:E$637,"&lt;" &amp;$B106)</f>
        <v>0</v>
      </c>
      <c r="D105">
        <f>COUNTIFS('WP 2 2023 Usage CF wp'!F$11:F$637,"&gt;" &amp;$B105,'WP 2 2023 Usage CF wp'!F$11:F$637,"&lt;" &amp;$B106)</f>
        <v>0</v>
      </c>
      <c r="E105">
        <f>COUNTIFS('WP 2 2023 Usage CF wp'!G$11:G$637,"&gt;" &amp;$B105,'WP 2 2023 Usage CF wp'!G$11:G$637,"&lt;" &amp;$B106)</f>
        <v>0</v>
      </c>
      <c r="F105">
        <f>COUNTIFS('WP 2 2023 Usage CF wp'!H$11:H$637,"&gt;" &amp;$B105,'WP 2 2023 Usage CF wp'!H$11:H$637,"&lt;" &amp;$B106)</f>
        <v>0</v>
      </c>
      <c r="G105">
        <f>COUNTIFS('WP 2 2023 Usage CF wp'!I$11:I$637,"&gt;" &amp;$B105,'WP 2 2023 Usage CF wp'!I$11:I$637,"&lt;" &amp;$B106)</f>
        <v>0</v>
      </c>
      <c r="H105">
        <f>COUNTIFS('WP 2 2023 Usage CF wp'!J$11:J$637,"&gt;" &amp;$B105,'WP 2 2023 Usage CF wp'!J$11:J$637,"&lt;" &amp;$B106)</f>
        <v>0</v>
      </c>
      <c r="I105">
        <f>COUNTIFS('WP 2 2023 Usage CF wp'!K$11:K$637,"&gt;" &amp;$B105,'WP 2 2023 Usage CF wp'!K$11:K$637,"&lt;" &amp;$B106)</f>
        <v>0</v>
      </c>
      <c r="J105">
        <f>COUNTIFS('WP 2 2023 Usage CF wp'!L$11:L$637,"&gt;" &amp;$B105,'WP 2 2023 Usage CF wp'!L$11:L$637,"&lt;" &amp;$B106)</f>
        <v>0</v>
      </c>
      <c r="K105">
        <f>COUNTIFS('WP 2 2023 Usage CF wp'!M$11:M$637,"&gt;" &amp;$B105,'WP 2 2023 Usage CF wp'!M$11:M$637,"&lt;" &amp;$B106)</f>
        <v>0</v>
      </c>
      <c r="L105">
        <f>COUNTIFS('WP 2 2023 Usage CF wp'!N$11:N$637,"&gt;" &amp;$B105,'WP 2 2023 Usage CF wp'!N$11:N$637,"&lt;" &amp;$B106)</f>
        <v>0</v>
      </c>
      <c r="M105">
        <f>COUNTIFS('WP 2 2023 Usage CF wp'!O$11:O$637,"&gt;" &amp;$B105,'WP 2 2023 Usage CF wp'!O$11:O$637,"&lt;" &amp;$B106)</f>
        <v>0</v>
      </c>
      <c r="N105">
        <f>COUNTIFS('WP 2 2023 Usage CF wp'!P$11:P$637,"&gt;" &amp;$B105,'WP 2 2023 Usage CF wp'!P$11:P$637,"&lt;" &amp;$B106)</f>
        <v>0</v>
      </c>
      <c r="Q105">
        <f t="shared" si="6"/>
        <v>9400</v>
      </c>
      <c r="R105">
        <f>COUNTIFS('WP 2 2023 Usage CF wp'!E$8:E$10,"&gt;" &amp;$Q105,'WP 2 2023 Usage CF wp'!E$8:E$10,"&lt;" &amp;$Q106)</f>
        <v>0</v>
      </c>
      <c r="S105">
        <f>COUNTIFS('WP 2 2023 Usage CF wp'!F$8:F$10,"&gt;" &amp;$Q105,'WP 2 2023 Usage CF wp'!F$8:F$10,"&lt;" &amp;$Q106)</f>
        <v>0</v>
      </c>
      <c r="T105">
        <f>COUNTIFS('WP 2 2023 Usage CF wp'!G$8:G$10,"&gt;" &amp;$Q105,'WP 2 2023 Usage CF wp'!G$8:G$10,"&lt;" &amp;$Q106)</f>
        <v>0</v>
      </c>
      <c r="U105">
        <f>COUNTIFS('WP 2 2023 Usage CF wp'!H$8:H$10,"&gt;" &amp;$Q105,'WP 2 2023 Usage CF wp'!H$8:H$10,"&lt;" &amp;$Q106)</f>
        <v>0</v>
      </c>
      <c r="V105">
        <f>COUNTIFS('WP 2 2023 Usage CF wp'!I$8:I$10,"&gt;" &amp;$Q105,'WP 2 2023 Usage CF wp'!I$8:I$10,"&lt;" &amp;$Q106)</f>
        <v>0</v>
      </c>
      <c r="W105">
        <f>COUNTIFS('WP 2 2023 Usage CF wp'!J$8:J$10,"&gt;" &amp;$Q105,'WP 2 2023 Usage CF wp'!J$8:J$10,"&lt;" &amp;$Q106)</f>
        <v>0</v>
      </c>
      <c r="X105">
        <f>COUNTIFS('WP 2 2023 Usage CF wp'!K$8:K$10,"&gt;" &amp;$Q105,'WP 2 2023 Usage CF wp'!K$8:K$10,"&lt;" &amp;$Q106)</f>
        <v>0</v>
      </c>
      <c r="Y105">
        <f>COUNTIFS('WP 2 2023 Usage CF wp'!L$8:L$10,"&gt;" &amp;$Q105,'WP 2 2023 Usage CF wp'!L$8:L$10,"&lt;" &amp;$Q106)</f>
        <v>0</v>
      </c>
      <c r="Z105">
        <f>COUNTIFS('WP 2 2023 Usage CF wp'!M$8:M$10,"&gt;" &amp;$Q105,'WP 2 2023 Usage CF wp'!M$8:M$10,"&lt;" &amp;$Q106)</f>
        <v>0</v>
      </c>
      <c r="AA105">
        <f>COUNTIFS('WP 2 2023 Usage CF wp'!N$8:N$10,"&gt;" &amp;$Q105,'WP 2 2023 Usage CF wp'!N$8:N$10,"&lt;" &amp;$Q106)</f>
        <v>0</v>
      </c>
      <c r="AB105">
        <f>COUNTIFS('WP 2 2023 Usage CF wp'!O$8:O$10,"&gt;" &amp;$Q105,'WP 2 2023 Usage CF wp'!O$8:O$10,"&lt;" &amp;$Q106)</f>
        <v>0</v>
      </c>
      <c r="AC105">
        <f>COUNTIFS('WP 2 2023 Usage CF wp'!P$8:P$10,"&gt;" &amp;$Q105,'WP 2 2023 Usage CF wp'!P$8:P$10,"&lt;" &amp;$Q106)</f>
        <v>0</v>
      </c>
    </row>
    <row r="106" spans="2:29" x14ac:dyDescent="0.25">
      <c r="B106">
        <f t="shared" si="5"/>
        <v>9500</v>
      </c>
      <c r="C106">
        <f>COUNTIFS('WP 2 2023 Usage CF wp'!E$11:E$637,"&gt;" &amp;$B106,'WP 2 2023 Usage CF wp'!E$11:E$637,"&lt;" &amp;$B107)</f>
        <v>0</v>
      </c>
      <c r="D106">
        <f>COUNTIFS('WP 2 2023 Usage CF wp'!F$11:F$637,"&gt;" &amp;$B106,'WP 2 2023 Usage CF wp'!F$11:F$637,"&lt;" &amp;$B107)</f>
        <v>0</v>
      </c>
      <c r="E106">
        <f>COUNTIFS('WP 2 2023 Usage CF wp'!G$11:G$637,"&gt;" &amp;$B106,'WP 2 2023 Usage CF wp'!G$11:G$637,"&lt;" &amp;$B107)</f>
        <v>0</v>
      </c>
      <c r="F106">
        <f>COUNTIFS('WP 2 2023 Usage CF wp'!H$11:H$637,"&gt;" &amp;$B106,'WP 2 2023 Usage CF wp'!H$11:H$637,"&lt;" &amp;$B107)</f>
        <v>0</v>
      </c>
      <c r="G106">
        <f>COUNTIFS('WP 2 2023 Usage CF wp'!I$11:I$637,"&gt;" &amp;$B106,'WP 2 2023 Usage CF wp'!I$11:I$637,"&lt;" &amp;$B107)</f>
        <v>0</v>
      </c>
      <c r="H106">
        <f>COUNTIFS('WP 2 2023 Usage CF wp'!J$11:J$637,"&gt;" &amp;$B106,'WP 2 2023 Usage CF wp'!J$11:J$637,"&lt;" &amp;$B107)</f>
        <v>0</v>
      </c>
      <c r="I106">
        <f>COUNTIFS('WP 2 2023 Usage CF wp'!K$11:K$637,"&gt;" &amp;$B106,'WP 2 2023 Usage CF wp'!K$11:K$637,"&lt;" &amp;$B107)</f>
        <v>0</v>
      </c>
      <c r="J106">
        <f>COUNTIFS('WP 2 2023 Usage CF wp'!L$11:L$637,"&gt;" &amp;$B106,'WP 2 2023 Usage CF wp'!L$11:L$637,"&lt;" &amp;$B107)</f>
        <v>0</v>
      </c>
      <c r="K106">
        <f>COUNTIFS('WP 2 2023 Usage CF wp'!M$11:M$637,"&gt;" &amp;$B106,'WP 2 2023 Usage CF wp'!M$11:M$637,"&lt;" &amp;$B107)</f>
        <v>0</v>
      </c>
      <c r="L106">
        <f>COUNTIFS('WP 2 2023 Usage CF wp'!N$11:N$637,"&gt;" &amp;$B106,'WP 2 2023 Usage CF wp'!N$11:N$637,"&lt;" &amp;$B107)</f>
        <v>0</v>
      </c>
      <c r="M106">
        <f>COUNTIFS('WP 2 2023 Usage CF wp'!O$11:O$637,"&gt;" &amp;$B106,'WP 2 2023 Usage CF wp'!O$11:O$637,"&lt;" &amp;$B107)</f>
        <v>0</v>
      </c>
      <c r="N106">
        <f>COUNTIFS('WP 2 2023 Usage CF wp'!P$11:P$637,"&gt;" &amp;$B106,'WP 2 2023 Usage CF wp'!P$11:P$637,"&lt;" &amp;$B107)</f>
        <v>0</v>
      </c>
      <c r="Q106">
        <f t="shared" si="6"/>
        <v>9500</v>
      </c>
      <c r="R106">
        <f>COUNTIFS('WP 2 2023 Usage CF wp'!E$8:E$10,"&gt;" &amp;$Q106,'WP 2 2023 Usage CF wp'!E$8:E$10,"&lt;" &amp;$Q107)</f>
        <v>0</v>
      </c>
      <c r="S106">
        <f>COUNTIFS('WP 2 2023 Usage CF wp'!F$8:F$10,"&gt;" &amp;$Q106,'WP 2 2023 Usage CF wp'!F$8:F$10,"&lt;" &amp;$Q107)</f>
        <v>0</v>
      </c>
      <c r="T106">
        <f>COUNTIFS('WP 2 2023 Usage CF wp'!G$8:G$10,"&gt;" &amp;$Q106,'WP 2 2023 Usage CF wp'!G$8:G$10,"&lt;" &amp;$Q107)</f>
        <v>0</v>
      </c>
      <c r="U106">
        <f>COUNTIFS('WP 2 2023 Usage CF wp'!H$8:H$10,"&gt;" &amp;$Q106,'WP 2 2023 Usage CF wp'!H$8:H$10,"&lt;" &amp;$Q107)</f>
        <v>0</v>
      </c>
      <c r="V106">
        <f>COUNTIFS('WP 2 2023 Usage CF wp'!I$8:I$10,"&gt;" &amp;$Q106,'WP 2 2023 Usage CF wp'!I$8:I$10,"&lt;" &amp;$Q107)</f>
        <v>0</v>
      </c>
      <c r="W106">
        <f>COUNTIFS('WP 2 2023 Usage CF wp'!J$8:J$10,"&gt;" &amp;$Q106,'WP 2 2023 Usage CF wp'!J$8:J$10,"&lt;" &amp;$Q107)</f>
        <v>0</v>
      </c>
      <c r="X106">
        <f>COUNTIFS('WP 2 2023 Usage CF wp'!K$8:K$10,"&gt;" &amp;$Q106,'WP 2 2023 Usage CF wp'!K$8:K$10,"&lt;" &amp;$Q107)</f>
        <v>0</v>
      </c>
      <c r="Y106">
        <f>COUNTIFS('WP 2 2023 Usage CF wp'!L$8:L$10,"&gt;" &amp;$Q106,'WP 2 2023 Usage CF wp'!L$8:L$10,"&lt;" &amp;$Q107)</f>
        <v>0</v>
      </c>
      <c r="Z106">
        <f>COUNTIFS('WP 2 2023 Usage CF wp'!M$8:M$10,"&gt;" &amp;$Q106,'WP 2 2023 Usage CF wp'!M$8:M$10,"&lt;" &amp;$Q107)</f>
        <v>0</v>
      </c>
      <c r="AA106">
        <f>COUNTIFS('WP 2 2023 Usage CF wp'!N$8:N$10,"&gt;" &amp;$Q106,'WP 2 2023 Usage CF wp'!N$8:N$10,"&lt;" &amp;$Q107)</f>
        <v>0</v>
      </c>
      <c r="AB106">
        <f>COUNTIFS('WP 2 2023 Usage CF wp'!O$8:O$10,"&gt;" &amp;$Q106,'WP 2 2023 Usage CF wp'!O$8:O$10,"&lt;" &amp;$Q107)</f>
        <v>0</v>
      </c>
      <c r="AC106">
        <f>COUNTIFS('WP 2 2023 Usage CF wp'!P$8:P$10,"&gt;" &amp;$Q106,'WP 2 2023 Usage CF wp'!P$8:P$10,"&lt;" &amp;$Q107)</f>
        <v>0</v>
      </c>
    </row>
    <row r="107" spans="2:29" x14ac:dyDescent="0.25">
      <c r="B107">
        <f t="shared" si="5"/>
        <v>9600</v>
      </c>
      <c r="C107">
        <f>COUNTIFS('WP 2 2023 Usage CF wp'!E$11:E$637,"&gt;" &amp;$B107,'WP 2 2023 Usage CF wp'!E$11:E$637,"&lt;" &amp;$B108)</f>
        <v>0</v>
      </c>
      <c r="D107">
        <f>COUNTIFS('WP 2 2023 Usage CF wp'!F$11:F$637,"&gt;" &amp;$B107,'WP 2 2023 Usage CF wp'!F$11:F$637,"&lt;" &amp;$B108)</f>
        <v>0</v>
      </c>
      <c r="E107">
        <f>COUNTIFS('WP 2 2023 Usage CF wp'!G$11:G$637,"&gt;" &amp;$B107,'WP 2 2023 Usage CF wp'!G$11:G$637,"&lt;" &amp;$B108)</f>
        <v>0</v>
      </c>
      <c r="F107">
        <f>COUNTIFS('WP 2 2023 Usage CF wp'!H$11:H$637,"&gt;" &amp;$B107,'WP 2 2023 Usage CF wp'!H$11:H$637,"&lt;" &amp;$B108)</f>
        <v>0</v>
      </c>
      <c r="G107">
        <f>COUNTIFS('WP 2 2023 Usage CF wp'!I$11:I$637,"&gt;" &amp;$B107,'WP 2 2023 Usage CF wp'!I$11:I$637,"&lt;" &amp;$B108)</f>
        <v>0</v>
      </c>
      <c r="H107">
        <f>COUNTIFS('WP 2 2023 Usage CF wp'!J$11:J$637,"&gt;" &amp;$B107,'WP 2 2023 Usage CF wp'!J$11:J$637,"&lt;" &amp;$B108)</f>
        <v>0</v>
      </c>
      <c r="I107">
        <f>COUNTIFS('WP 2 2023 Usage CF wp'!K$11:K$637,"&gt;" &amp;$B107,'WP 2 2023 Usage CF wp'!K$11:K$637,"&lt;" &amp;$B108)</f>
        <v>0</v>
      </c>
      <c r="J107">
        <f>COUNTIFS('WP 2 2023 Usage CF wp'!L$11:L$637,"&gt;" &amp;$B107,'WP 2 2023 Usage CF wp'!L$11:L$637,"&lt;" &amp;$B108)</f>
        <v>0</v>
      </c>
      <c r="K107">
        <f>COUNTIFS('WP 2 2023 Usage CF wp'!M$11:M$637,"&gt;" &amp;$B107,'WP 2 2023 Usage CF wp'!M$11:M$637,"&lt;" &amp;$B108)</f>
        <v>0</v>
      </c>
      <c r="L107">
        <f>COUNTIFS('WP 2 2023 Usage CF wp'!N$11:N$637,"&gt;" &amp;$B107,'WP 2 2023 Usage CF wp'!N$11:N$637,"&lt;" &amp;$B108)</f>
        <v>0</v>
      </c>
      <c r="M107">
        <f>COUNTIFS('WP 2 2023 Usage CF wp'!O$11:O$637,"&gt;" &amp;$B107,'WP 2 2023 Usage CF wp'!O$11:O$637,"&lt;" &amp;$B108)</f>
        <v>0</v>
      </c>
      <c r="N107">
        <f>COUNTIFS('WP 2 2023 Usage CF wp'!P$11:P$637,"&gt;" &amp;$B107,'WP 2 2023 Usage CF wp'!P$11:P$637,"&lt;" &amp;$B108)</f>
        <v>0</v>
      </c>
      <c r="Q107">
        <f t="shared" si="6"/>
        <v>9600</v>
      </c>
      <c r="R107">
        <f>COUNTIFS('WP 2 2023 Usage CF wp'!E$8:E$10,"&gt;" &amp;$Q107,'WP 2 2023 Usage CF wp'!E$8:E$10,"&lt;" &amp;$Q108)</f>
        <v>0</v>
      </c>
      <c r="S107">
        <f>COUNTIFS('WP 2 2023 Usage CF wp'!F$8:F$10,"&gt;" &amp;$Q107,'WP 2 2023 Usage CF wp'!F$8:F$10,"&lt;" &amp;$Q108)</f>
        <v>0</v>
      </c>
      <c r="T107">
        <f>COUNTIFS('WP 2 2023 Usage CF wp'!G$8:G$10,"&gt;" &amp;$Q107,'WP 2 2023 Usage CF wp'!G$8:G$10,"&lt;" &amp;$Q108)</f>
        <v>0</v>
      </c>
      <c r="U107">
        <f>COUNTIFS('WP 2 2023 Usage CF wp'!H$8:H$10,"&gt;" &amp;$Q107,'WP 2 2023 Usage CF wp'!H$8:H$10,"&lt;" &amp;$Q108)</f>
        <v>0</v>
      </c>
      <c r="V107">
        <f>COUNTIFS('WP 2 2023 Usage CF wp'!I$8:I$10,"&gt;" &amp;$Q107,'WP 2 2023 Usage CF wp'!I$8:I$10,"&lt;" &amp;$Q108)</f>
        <v>0</v>
      </c>
      <c r="W107">
        <f>COUNTIFS('WP 2 2023 Usage CF wp'!J$8:J$10,"&gt;" &amp;$Q107,'WP 2 2023 Usage CF wp'!J$8:J$10,"&lt;" &amp;$Q108)</f>
        <v>0</v>
      </c>
      <c r="X107">
        <f>COUNTIFS('WP 2 2023 Usage CF wp'!K$8:K$10,"&gt;" &amp;$Q107,'WP 2 2023 Usage CF wp'!K$8:K$10,"&lt;" &amp;$Q108)</f>
        <v>0</v>
      </c>
      <c r="Y107">
        <f>COUNTIFS('WP 2 2023 Usage CF wp'!L$8:L$10,"&gt;" &amp;$Q107,'WP 2 2023 Usage CF wp'!L$8:L$10,"&lt;" &amp;$Q108)</f>
        <v>0</v>
      </c>
      <c r="Z107">
        <f>COUNTIFS('WP 2 2023 Usage CF wp'!M$8:M$10,"&gt;" &amp;$Q107,'WP 2 2023 Usage CF wp'!M$8:M$10,"&lt;" &amp;$Q108)</f>
        <v>0</v>
      </c>
      <c r="AA107">
        <f>COUNTIFS('WP 2 2023 Usage CF wp'!N$8:N$10,"&gt;" &amp;$Q107,'WP 2 2023 Usage CF wp'!N$8:N$10,"&lt;" &amp;$Q108)</f>
        <v>0</v>
      </c>
      <c r="AB107">
        <f>COUNTIFS('WP 2 2023 Usage CF wp'!O$8:O$10,"&gt;" &amp;$Q107,'WP 2 2023 Usage CF wp'!O$8:O$10,"&lt;" &amp;$Q108)</f>
        <v>0</v>
      </c>
      <c r="AC107">
        <f>COUNTIFS('WP 2 2023 Usage CF wp'!P$8:P$10,"&gt;" &amp;$Q107,'WP 2 2023 Usage CF wp'!P$8:P$10,"&lt;" &amp;$Q108)</f>
        <v>0</v>
      </c>
    </row>
    <row r="108" spans="2:29" x14ac:dyDescent="0.25">
      <c r="B108">
        <f t="shared" si="5"/>
        <v>9700</v>
      </c>
      <c r="C108">
        <f>COUNTIFS('WP 2 2023 Usage CF wp'!E$11:E$637,"&gt;" &amp;$B108,'WP 2 2023 Usage CF wp'!E$11:E$637,"&lt;" &amp;$B109)</f>
        <v>0</v>
      </c>
      <c r="D108">
        <f>COUNTIFS('WP 2 2023 Usage CF wp'!F$11:F$637,"&gt;" &amp;$B108,'WP 2 2023 Usage CF wp'!F$11:F$637,"&lt;" &amp;$B109)</f>
        <v>0</v>
      </c>
      <c r="E108">
        <f>COUNTIFS('WP 2 2023 Usage CF wp'!G$11:G$637,"&gt;" &amp;$B108,'WP 2 2023 Usage CF wp'!G$11:G$637,"&lt;" &amp;$B109)</f>
        <v>0</v>
      </c>
      <c r="F108">
        <f>COUNTIFS('WP 2 2023 Usage CF wp'!H$11:H$637,"&gt;" &amp;$B108,'WP 2 2023 Usage CF wp'!H$11:H$637,"&lt;" &amp;$B109)</f>
        <v>0</v>
      </c>
      <c r="G108">
        <f>COUNTIFS('WP 2 2023 Usage CF wp'!I$11:I$637,"&gt;" &amp;$B108,'WP 2 2023 Usage CF wp'!I$11:I$637,"&lt;" &amp;$B109)</f>
        <v>0</v>
      </c>
      <c r="H108">
        <f>COUNTIFS('WP 2 2023 Usage CF wp'!J$11:J$637,"&gt;" &amp;$B108,'WP 2 2023 Usage CF wp'!J$11:J$637,"&lt;" &amp;$B109)</f>
        <v>0</v>
      </c>
      <c r="I108">
        <f>COUNTIFS('WP 2 2023 Usage CF wp'!K$11:K$637,"&gt;" &amp;$B108,'WP 2 2023 Usage CF wp'!K$11:K$637,"&lt;" &amp;$B109)</f>
        <v>0</v>
      </c>
      <c r="J108">
        <f>COUNTIFS('WP 2 2023 Usage CF wp'!L$11:L$637,"&gt;" &amp;$B108,'WP 2 2023 Usage CF wp'!L$11:L$637,"&lt;" &amp;$B109)</f>
        <v>0</v>
      </c>
      <c r="K108">
        <f>COUNTIFS('WP 2 2023 Usage CF wp'!M$11:M$637,"&gt;" &amp;$B108,'WP 2 2023 Usage CF wp'!M$11:M$637,"&lt;" &amp;$B109)</f>
        <v>0</v>
      </c>
      <c r="L108">
        <f>COUNTIFS('WP 2 2023 Usage CF wp'!N$11:N$637,"&gt;" &amp;$B108,'WP 2 2023 Usage CF wp'!N$11:N$637,"&lt;" &amp;$B109)</f>
        <v>0</v>
      </c>
      <c r="M108">
        <f>COUNTIFS('WP 2 2023 Usage CF wp'!O$11:O$637,"&gt;" &amp;$B108,'WP 2 2023 Usage CF wp'!O$11:O$637,"&lt;" &amp;$B109)</f>
        <v>0</v>
      </c>
      <c r="N108">
        <f>COUNTIFS('WP 2 2023 Usage CF wp'!P$11:P$637,"&gt;" &amp;$B108,'WP 2 2023 Usage CF wp'!P$11:P$637,"&lt;" &amp;$B109)</f>
        <v>0</v>
      </c>
      <c r="Q108">
        <f t="shared" si="6"/>
        <v>9700</v>
      </c>
      <c r="R108">
        <f>COUNTIFS('WP 2 2023 Usage CF wp'!E$8:E$10,"&gt;" &amp;$Q108,'WP 2 2023 Usage CF wp'!E$8:E$10,"&lt;" &amp;$Q109)</f>
        <v>0</v>
      </c>
      <c r="S108">
        <f>COUNTIFS('WP 2 2023 Usage CF wp'!F$8:F$10,"&gt;" &amp;$Q108,'WP 2 2023 Usage CF wp'!F$8:F$10,"&lt;" &amp;$Q109)</f>
        <v>0</v>
      </c>
      <c r="T108">
        <f>COUNTIFS('WP 2 2023 Usage CF wp'!G$8:G$10,"&gt;" &amp;$Q108,'WP 2 2023 Usage CF wp'!G$8:G$10,"&lt;" &amp;$Q109)</f>
        <v>0</v>
      </c>
      <c r="U108">
        <f>COUNTIFS('WP 2 2023 Usage CF wp'!H$8:H$10,"&gt;" &amp;$Q108,'WP 2 2023 Usage CF wp'!H$8:H$10,"&lt;" &amp;$Q109)</f>
        <v>0</v>
      </c>
      <c r="V108">
        <f>COUNTIFS('WP 2 2023 Usage CF wp'!I$8:I$10,"&gt;" &amp;$Q108,'WP 2 2023 Usage CF wp'!I$8:I$10,"&lt;" &amp;$Q109)</f>
        <v>0</v>
      </c>
      <c r="W108">
        <f>COUNTIFS('WP 2 2023 Usage CF wp'!J$8:J$10,"&gt;" &amp;$Q108,'WP 2 2023 Usage CF wp'!J$8:J$10,"&lt;" &amp;$Q109)</f>
        <v>0</v>
      </c>
      <c r="X108">
        <f>COUNTIFS('WP 2 2023 Usage CF wp'!K$8:K$10,"&gt;" &amp;$Q108,'WP 2 2023 Usage CF wp'!K$8:K$10,"&lt;" &amp;$Q109)</f>
        <v>0</v>
      </c>
      <c r="Y108">
        <f>COUNTIFS('WP 2 2023 Usage CF wp'!L$8:L$10,"&gt;" &amp;$Q108,'WP 2 2023 Usage CF wp'!L$8:L$10,"&lt;" &amp;$Q109)</f>
        <v>0</v>
      </c>
      <c r="Z108">
        <f>COUNTIFS('WP 2 2023 Usage CF wp'!M$8:M$10,"&gt;" &amp;$Q108,'WP 2 2023 Usage CF wp'!M$8:M$10,"&lt;" &amp;$Q109)</f>
        <v>0</v>
      </c>
      <c r="AA108">
        <f>COUNTIFS('WP 2 2023 Usage CF wp'!N$8:N$10,"&gt;" &amp;$Q108,'WP 2 2023 Usage CF wp'!N$8:N$10,"&lt;" &amp;$Q109)</f>
        <v>0</v>
      </c>
      <c r="AB108">
        <f>COUNTIFS('WP 2 2023 Usage CF wp'!O$8:O$10,"&gt;" &amp;$Q108,'WP 2 2023 Usage CF wp'!O$8:O$10,"&lt;" &amp;$Q109)</f>
        <v>0</v>
      </c>
      <c r="AC108">
        <f>COUNTIFS('WP 2 2023 Usage CF wp'!P$8:P$10,"&gt;" &amp;$Q108,'WP 2 2023 Usage CF wp'!P$8:P$10,"&lt;" &amp;$Q109)</f>
        <v>0</v>
      </c>
    </row>
    <row r="109" spans="2:29" x14ac:dyDescent="0.25">
      <c r="B109">
        <f t="shared" si="5"/>
        <v>9800</v>
      </c>
      <c r="C109">
        <f>COUNTIFS('WP 2 2023 Usage CF wp'!E$11:E$637,"&gt;" &amp;$B109,'WP 2 2023 Usage CF wp'!E$11:E$637,"&lt;" &amp;$B110)</f>
        <v>0</v>
      </c>
      <c r="D109">
        <f>COUNTIFS('WP 2 2023 Usage CF wp'!F$11:F$637,"&gt;" &amp;$B109,'WP 2 2023 Usage CF wp'!F$11:F$637,"&lt;" &amp;$B110)</f>
        <v>0</v>
      </c>
      <c r="E109">
        <f>COUNTIFS('WP 2 2023 Usage CF wp'!G$11:G$637,"&gt;" &amp;$B109,'WP 2 2023 Usage CF wp'!G$11:G$637,"&lt;" &amp;$B110)</f>
        <v>0</v>
      </c>
      <c r="F109">
        <f>COUNTIFS('WP 2 2023 Usage CF wp'!H$11:H$637,"&gt;" &amp;$B109,'WP 2 2023 Usage CF wp'!H$11:H$637,"&lt;" &amp;$B110)</f>
        <v>0</v>
      </c>
      <c r="G109">
        <f>COUNTIFS('WP 2 2023 Usage CF wp'!I$11:I$637,"&gt;" &amp;$B109,'WP 2 2023 Usage CF wp'!I$11:I$637,"&lt;" &amp;$B110)</f>
        <v>0</v>
      </c>
      <c r="H109">
        <f>COUNTIFS('WP 2 2023 Usage CF wp'!J$11:J$637,"&gt;" &amp;$B109,'WP 2 2023 Usage CF wp'!J$11:J$637,"&lt;" &amp;$B110)</f>
        <v>0</v>
      </c>
      <c r="I109">
        <f>COUNTIFS('WP 2 2023 Usage CF wp'!K$11:K$637,"&gt;" &amp;$B109,'WP 2 2023 Usage CF wp'!K$11:K$637,"&lt;" &amp;$B110)</f>
        <v>0</v>
      </c>
      <c r="J109">
        <f>COUNTIFS('WP 2 2023 Usage CF wp'!L$11:L$637,"&gt;" &amp;$B109,'WP 2 2023 Usage CF wp'!L$11:L$637,"&lt;" &amp;$B110)</f>
        <v>0</v>
      </c>
      <c r="K109">
        <f>COUNTIFS('WP 2 2023 Usage CF wp'!M$11:M$637,"&gt;" &amp;$B109,'WP 2 2023 Usage CF wp'!M$11:M$637,"&lt;" &amp;$B110)</f>
        <v>0</v>
      </c>
      <c r="L109">
        <f>COUNTIFS('WP 2 2023 Usage CF wp'!N$11:N$637,"&gt;" &amp;$B109,'WP 2 2023 Usage CF wp'!N$11:N$637,"&lt;" &amp;$B110)</f>
        <v>0</v>
      </c>
      <c r="M109">
        <f>COUNTIFS('WP 2 2023 Usage CF wp'!O$11:O$637,"&gt;" &amp;$B109,'WP 2 2023 Usage CF wp'!O$11:O$637,"&lt;" &amp;$B110)</f>
        <v>0</v>
      </c>
      <c r="N109">
        <f>COUNTIFS('WP 2 2023 Usage CF wp'!P$11:P$637,"&gt;" &amp;$B109,'WP 2 2023 Usage CF wp'!P$11:P$637,"&lt;" &amp;$B110)</f>
        <v>0</v>
      </c>
      <c r="Q109">
        <f t="shared" si="6"/>
        <v>9800</v>
      </c>
      <c r="R109">
        <f>COUNTIFS('WP 2 2023 Usage CF wp'!E$8:E$10,"&gt;" &amp;$Q109,'WP 2 2023 Usage CF wp'!E$8:E$10,"&lt;" &amp;$Q110)</f>
        <v>0</v>
      </c>
      <c r="S109">
        <f>COUNTIFS('WP 2 2023 Usage CF wp'!F$8:F$10,"&gt;" &amp;$Q109,'WP 2 2023 Usage CF wp'!F$8:F$10,"&lt;" &amp;$Q110)</f>
        <v>0</v>
      </c>
      <c r="T109">
        <f>COUNTIFS('WP 2 2023 Usage CF wp'!G$8:G$10,"&gt;" &amp;$Q109,'WP 2 2023 Usage CF wp'!G$8:G$10,"&lt;" &amp;$Q110)</f>
        <v>0</v>
      </c>
      <c r="U109">
        <f>COUNTIFS('WP 2 2023 Usage CF wp'!H$8:H$10,"&gt;" &amp;$Q109,'WP 2 2023 Usage CF wp'!H$8:H$10,"&lt;" &amp;$Q110)</f>
        <v>0</v>
      </c>
      <c r="V109">
        <f>COUNTIFS('WP 2 2023 Usage CF wp'!I$8:I$10,"&gt;" &amp;$Q109,'WP 2 2023 Usage CF wp'!I$8:I$10,"&lt;" &amp;$Q110)</f>
        <v>0</v>
      </c>
      <c r="W109">
        <f>COUNTIFS('WP 2 2023 Usage CF wp'!J$8:J$10,"&gt;" &amp;$Q109,'WP 2 2023 Usage CF wp'!J$8:J$10,"&lt;" &amp;$Q110)</f>
        <v>0</v>
      </c>
      <c r="X109">
        <f>COUNTIFS('WP 2 2023 Usage CF wp'!K$8:K$10,"&gt;" &amp;$Q109,'WP 2 2023 Usage CF wp'!K$8:K$10,"&lt;" &amp;$Q110)</f>
        <v>0</v>
      </c>
      <c r="Y109">
        <f>COUNTIFS('WP 2 2023 Usage CF wp'!L$8:L$10,"&gt;" &amp;$Q109,'WP 2 2023 Usage CF wp'!L$8:L$10,"&lt;" &amp;$Q110)</f>
        <v>0</v>
      </c>
      <c r="Z109">
        <f>COUNTIFS('WP 2 2023 Usage CF wp'!M$8:M$10,"&gt;" &amp;$Q109,'WP 2 2023 Usage CF wp'!M$8:M$10,"&lt;" &amp;$Q110)</f>
        <v>0</v>
      </c>
      <c r="AA109">
        <f>COUNTIFS('WP 2 2023 Usage CF wp'!N$8:N$10,"&gt;" &amp;$Q109,'WP 2 2023 Usage CF wp'!N$8:N$10,"&lt;" &amp;$Q110)</f>
        <v>0</v>
      </c>
      <c r="AB109">
        <f>COUNTIFS('WP 2 2023 Usage CF wp'!O$8:O$10,"&gt;" &amp;$Q109,'WP 2 2023 Usage CF wp'!O$8:O$10,"&lt;" &amp;$Q110)</f>
        <v>0</v>
      </c>
      <c r="AC109">
        <f>COUNTIFS('WP 2 2023 Usage CF wp'!P$8:P$10,"&gt;" &amp;$Q109,'WP 2 2023 Usage CF wp'!P$8:P$10,"&lt;" &amp;$Q110)</f>
        <v>0</v>
      </c>
    </row>
    <row r="110" spans="2:29" x14ac:dyDescent="0.25">
      <c r="B110">
        <f t="shared" si="5"/>
        <v>9900</v>
      </c>
      <c r="C110">
        <f>COUNTIFS('WP 2 2023 Usage CF wp'!E$11:E$637,"&gt;" &amp;$B110,'WP 2 2023 Usage CF wp'!E$11:E$637,"&lt;" &amp;$B111)</f>
        <v>0</v>
      </c>
      <c r="D110">
        <f>COUNTIFS('WP 2 2023 Usage CF wp'!F$11:F$637,"&gt;" &amp;$B110,'WP 2 2023 Usage CF wp'!F$11:F$637,"&lt;" &amp;$B111)</f>
        <v>0</v>
      </c>
      <c r="E110">
        <f>COUNTIFS('WP 2 2023 Usage CF wp'!G$11:G$637,"&gt;" &amp;$B110,'WP 2 2023 Usage CF wp'!G$11:G$637,"&lt;" &amp;$B111)</f>
        <v>0</v>
      </c>
      <c r="F110">
        <f>COUNTIFS('WP 2 2023 Usage CF wp'!H$11:H$637,"&gt;" &amp;$B110,'WP 2 2023 Usage CF wp'!H$11:H$637,"&lt;" &amp;$B111)</f>
        <v>0</v>
      </c>
      <c r="G110">
        <f>COUNTIFS('WP 2 2023 Usage CF wp'!I$11:I$637,"&gt;" &amp;$B110,'WP 2 2023 Usage CF wp'!I$11:I$637,"&lt;" &amp;$B111)</f>
        <v>0</v>
      </c>
      <c r="H110">
        <f>COUNTIFS('WP 2 2023 Usage CF wp'!J$11:J$637,"&gt;" &amp;$B110,'WP 2 2023 Usage CF wp'!J$11:J$637,"&lt;" &amp;$B111)</f>
        <v>0</v>
      </c>
      <c r="I110">
        <f>COUNTIFS('WP 2 2023 Usage CF wp'!K$11:K$637,"&gt;" &amp;$B110,'WP 2 2023 Usage CF wp'!K$11:K$637,"&lt;" &amp;$B111)</f>
        <v>0</v>
      </c>
      <c r="J110">
        <f>COUNTIFS('WP 2 2023 Usage CF wp'!L$11:L$637,"&gt;" &amp;$B110,'WP 2 2023 Usage CF wp'!L$11:L$637,"&lt;" &amp;$B111)</f>
        <v>0</v>
      </c>
      <c r="K110">
        <f>COUNTIFS('WP 2 2023 Usage CF wp'!M$11:M$637,"&gt;" &amp;$B110,'WP 2 2023 Usage CF wp'!M$11:M$637,"&lt;" &amp;$B111)</f>
        <v>0</v>
      </c>
      <c r="L110">
        <f>COUNTIFS('WP 2 2023 Usage CF wp'!N$11:N$637,"&gt;" &amp;$B110,'WP 2 2023 Usage CF wp'!N$11:N$637,"&lt;" &amp;$B111)</f>
        <v>0</v>
      </c>
      <c r="M110">
        <f>COUNTIFS('WP 2 2023 Usage CF wp'!O$11:O$637,"&gt;" &amp;$B110,'WP 2 2023 Usage CF wp'!O$11:O$637,"&lt;" &amp;$B111)</f>
        <v>0</v>
      </c>
      <c r="N110">
        <f>COUNTIFS('WP 2 2023 Usage CF wp'!P$11:P$637,"&gt;" &amp;$B110,'WP 2 2023 Usage CF wp'!P$11:P$637,"&lt;" &amp;$B111)</f>
        <v>0</v>
      </c>
      <c r="Q110">
        <f t="shared" si="6"/>
        <v>9900</v>
      </c>
      <c r="R110">
        <f>COUNTIFS('WP 2 2023 Usage CF wp'!E$8:E$10,"&gt;" &amp;$Q110,'WP 2 2023 Usage CF wp'!E$8:E$10,"&lt;" &amp;$Q111)</f>
        <v>0</v>
      </c>
      <c r="S110">
        <f>COUNTIFS('WP 2 2023 Usage CF wp'!F$8:F$10,"&gt;" &amp;$Q110,'WP 2 2023 Usage CF wp'!F$8:F$10,"&lt;" &amp;$Q111)</f>
        <v>0</v>
      </c>
      <c r="T110">
        <f>COUNTIFS('WP 2 2023 Usage CF wp'!G$8:G$10,"&gt;" &amp;$Q110,'WP 2 2023 Usage CF wp'!G$8:G$10,"&lt;" &amp;$Q111)</f>
        <v>0</v>
      </c>
      <c r="U110">
        <f>COUNTIFS('WP 2 2023 Usage CF wp'!H$8:H$10,"&gt;" &amp;$Q110,'WP 2 2023 Usage CF wp'!H$8:H$10,"&lt;" &amp;$Q111)</f>
        <v>0</v>
      </c>
      <c r="V110">
        <f>COUNTIFS('WP 2 2023 Usage CF wp'!I$8:I$10,"&gt;" &amp;$Q110,'WP 2 2023 Usage CF wp'!I$8:I$10,"&lt;" &amp;$Q111)</f>
        <v>0</v>
      </c>
      <c r="W110">
        <f>COUNTIFS('WP 2 2023 Usage CF wp'!J$8:J$10,"&gt;" &amp;$Q110,'WP 2 2023 Usage CF wp'!J$8:J$10,"&lt;" &amp;$Q111)</f>
        <v>0</v>
      </c>
      <c r="X110">
        <f>COUNTIFS('WP 2 2023 Usage CF wp'!K$8:K$10,"&gt;" &amp;$Q110,'WP 2 2023 Usage CF wp'!K$8:K$10,"&lt;" &amp;$Q111)</f>
        <v>0</v>
      </c>
      <c r="Y110">
        <f>COUNTIFS('WP 2 2023 Usage CF wp'!L$8:L$10,"&gt;" &amp;$Q110,'WP 2 2023 Usage CF wp'!L$8:L$10,"&lt;" &amp;$Q111)</f>
        <v>0</v>
      </c>
      <c r="Z110">
        <f>COUNTIFS('WP 2 2023 Usage CF wp'!M$8:M$10,"&gt;" &amp;$Q110,'WP 2 2023 Usage CF wp'!M$8:M$10,"&lt;" &amp;$Q111)</f>
        <v>0</v>
      </c>
      <c r="AA110">
        <f>COUNTIFS('WP 2 2023 Usage CF wp'!N$8:N$10,"&gt;" &amp;$Q110,'WP 2 2023 Usage CF wp'!N$8:N$10,"&lt;" &amp;$Q111)</f>
        <v>0</v>
      </c>
      <c r="AB110">
        <f>COUNTIFS('WP 2 2023 Usage CF wp'!O$8:O$10,"&gt;" &amp;$Q110,'WP 2 2023 Usage CF wp'!O$8:O$10,"&lt;" &amp;$Q111)</f>
        <v>0</v>
      </c>
      <c r="AC110">
        <f>COUNTIFS('WP 2 2023 Usage CF wp'!P$8:P$10,"&gt;" &amp;$Q110,'WP 2 2023 Usage CF wp'!P$8:P$10,"&lt;" &amp;$Q111)</f>
        <v>0</v>
      </c>
    </row>
    <row r="111" spans="2:29" x14ac:dyDescent="0.25">
      <c r="B111">
        <f t="shared" si="5"/>
        <v>10000</v>
      </c>
      <c r="C111">
        <f>COUNTIFS('WP 2 2023 Usage CF wp'!E$11:E$637,"&gt;" &amp;$B111,'WP 2 2023 Usage CF wp'!E$11:E$637,"&lt;" &amp;$B112)</f>
        <v>0</v>
      </c>
      <c r="D111">
        <f>COUNTIFS('WP 2 2023 Usage CF wp'!F$11:F$637,"&gt;" &amp;$B111,'WP 2 2023 Usage CF wp'!F$11:F$637,"&lt;" &amp;$B112)</f>
        <v>0</v>
      </c>
      <c r="E111">
        <f>COUNTIFS('WP 2 2023 Usage CF wp'!G$11:G$637,"&gt;" &amp;$B111,'WP 2 2023 Usage CF wp'!G$11:G$637,"&lt;" &amp;$B112)</f>
        <v>0</v>
      </c>
      <c r="F111">
        <f>COUNTIFS('WP 2 2023 Usage CF wp'!H$11:H$637,"&gt;" &amp;$B111,'WP 2 2023 Usage CF wp'!H$11:H$637,"&lt;" &amp;$B112)</f>
        <v>0</v>
      </c>
      <c r="G111">
        <f>COUNTIFS('WP 2 2023 Usage CF wp'!I$11:I$637,"&gt;" &amp;$B111,'WP 2 2023 Usage CF wp'!I$11:I$637,"&lt;" &amp;$B112)</f>
        <v>0</v>
      </c>
      <c r="H111">
        <f>COUNTIFS('WP 2 2023 Usage CF wp'!J$11:J$637,"&gt;" &amp;$B111,'WP 2 2023 Usage CF wp'!J$11:J$637,"&lt;" &amp;$B112)</f>
        <v>0</v>
      </c>
      <c r="I111">
        <f>COUNTIFS('WP 2 2023 Usage CF wp'!K$11:K$637,"&gt;" &amp;$B111,'WP 2 2023 Usage CF wp'!K$11:K$637,"&lt;" &amp;$B112)</f>
        <v>0</v>
      </c>
      <c r="J111">
        <f>COUNTIFS('WP 2 2023 Usage CF wp'!L$11:L$637,"&gt;" &amp;$B111,'WP 2 2023 Usage CF wp'!L$11:L$637,"&lt;" &amp;$B112)</f>
        <v>0</v>
      </c>
      <c r="K111">
        <f>COUNTIFS('WP 2 2023 Usage CF wp'!M$11:M$637,"&gt;" &amp;$B111,'WP 2 2023 Usage CF wp'!M$11:M$637,"&lt;" &amp;$B112)</f>
        <v>0</v>
      </c>
      <c r="L111">
        <f>COUNTIFS('WP 2 2023 Usage CF wp'!N$11:N$637,"&gt;" &amp;$B111,'WP 2 2023 Usage CF wp'!N$11:N$637,"&lt;" &amp;$B112)</f>
        <v>0</v>
      </c>
      <c r="M111">
        <f>COUNTIFS('WP 2 2023 Usage CF wp'!O$11:O$637,"&gt;" &amp;$B111,'WP 2 2023 Usage CF wp'!O$11:O$637,"&lt;" &amp;$B112)</f>
        <v>0</v>
      </c>
      <c r="N111">
        <f>COUNTIFS('WP 2 2023 Usage CF wp'!P$11:P$637,"&gt;" &amp;$B111,'WP 2 2023 Usage CF wp'!P$11:P$637,"&lt;" &amp;$B112)</f>
        <v>0</v>
      </c>
      <c r="Q111">
        <f t="shared" si="6"/>
        <v>10000</v>
      </c>
      <c r="R111">
        <f>COUNTIFS('WP 2 2023 Usage CF wp'!E$8:E$10,"&gt;" &amp;$Q111,'WP 2 2023 Usage CF wp'!E$8:E$10,"&lt;" &amp;$Q112)</f>
        <v>0</v>
      </c>
      <c r="S111">
        <f>COUNTIFS('WP 2 2023 Usage CF wp'!F$8:F$10,"&gt;" &amp;$Q111,'WP 2 2023 Usage CF wp'!F$8:F$10,"&lt;" &amp;$Q112)</f>
        <v>0</v>
      </c>
      <c r="T111">
        <f>COUNTIFS('WP 2 2023 Usage CF wp'!G$8:G$10,"&gt;" &amp;$Q111,'WP 2 2023 Usage CF wp'!G$8:G$10,"&lt;" &amp;$Q112)</f>
        <v>0</v>
      </c>
      <c r="U111">
        <f>COUNTIFS('WP 2 2023 Usage CF wp'!H$8:H$10,"&gt;" &amp;$Q111,'WP 2 2023 Usage CF wp'!H$8:H$10,"&lt;" &amp;$Q112)</f>
        <v>0</v>
      </c>
      <c r="V111">
        <f>COUNTIFS('WP 2 2023 Usage CF wp'!I$8:I$10,"&gt;" &amp;$Q111,'WP 2 2023 Usage CF wp'!I$8:I$10,"&lt;" &amp;$Q112)</f>
        <v>0</v>
      </c>
      <c r="W111">
        <f>COUNTIFS('WP 2 2023 Usage CF wp'!J$8:J$10,"&gt;" &amp;$Q111,'WP 2 2023 Usage CF wp'!J$8:J$10,"&lt;" &amp;$Q112)</f>
        <v>0</v>
      </c>
      <c r="X111">
        <f>COUNTIFS('WP 2 2023 Usage CF wp'!K$8:K$10,"&gt;" &amp;$Q111,'WP 2 2023 Usage CF wp'!K$8:K$10,"&lt;" &amp;$Q112)</f>
        <v>0</v>
      </c>
      <c r="Y111">
        <f>COUNTIFS('WP 2 2023 Usage CF wp'!L$8:L$10,"&gt;" &amp;$Q111,'WP 2 2023 Usage CF wp'!L$8:L$10,"&lt;" &amp;$Q112)</f>
        <v>0</v>
      </c>
      <c r="Z111">
        <f>COUNTIFS('WP 2 2023 Usage CF wp'!M$8:M$10,"&gt;" &amp;$Q111,'WP 2 2023 Usage CF wp'!M$8:M$10,"&lt;" &amp;$Q112)</f>
        <v>0</v>
      </c>
      <c r="AA111">
        <f>COUNTIFS('WP 2 2023 Usage CF wp'!N$8:N$10,"&gt;" &amp;$Q111,'WP 2 2023 Usage CF wp'!N$8:N$10,"&lt;" &amp;$Q112)</f>
        <v>0</v>
      </c>
      <c r="AB111">
        <f>COUNTIFS('WP 2 2023 Usage CF wp'!O$8:O$10,"&gt;" &amp;$Q111,'WP 2 2023 Usage CF wp'!O$8:O$10,"&lt;" &amp;$Q112)</f>
        <v>0</v>
      </c>
      <c r="AC111">
        <f>COUNTIFS('WP 2 2023 Usage CF wp'!P$8:P$10,"&gt;" &amp;$Q111,'WP 2 2023 Usage CF wp'!P$8:P$10,"&lt;" &amp;$Q112)</f>
        <v>0</v>
      </c>
    </row>
    <row r="112" spans="2:29" x14ac:dyDescent="0.25">
      <c r="B112">
        <f t="shared" si="5"/>
        <v>10100</v>
      </c>
      <c r="C112">
        <f>COUNTIFS('WP 2 2023 Usage CF wp'!E$11:E$637,"&gt;" &amp;$B112,'WP 2 2023 Usage CF wp'!E$11:E$637,"&lt;" &amp;$B113)</f>
        <v>0</v>
      </c>
      <c r="D112">
        <f>COUNTIFS('WP 2 2023 Usage CF wp'!F$11:F$637,"&gt;" &amp;$B112,'WP 2 2023 Usage CF wp'!F$11:F$637,"&lt;" &amp;$B113)</f>
        <v>0</v>
      </c>
      <c r="E112">
        <f>COUNTIFS('WP 2 2023 Usage CF wp'!G$11:G$637,"&gt;" &amp;$B112,'WP 2 2023 Usage CF wp'!G$11:G$637,"&lt;" &amp;$B113)</f>
        <v>0</v>
      </c>
      <c r="F112">
        <f>COUNTIFS('WP 2 2023 Usage CF wp'!H$11:H$637,"&gt;" &amp;$B112,'WP 2 2023 Usage CF wp'!H$11:H$637,"&lt;" &amp;$B113)</f>
        <v>0</v>
      </c>
      <c r="G112">
        <f>COUNTIFS('WP 2 2023 Usage CF wp'!I$11:I$637,"&gt;" &amp;$B112,'WP 2 2023 Usage CF wp'!I$11:I$637,"&lt;" &amp;$B113)</f>
        <v>0</v>
      </c>
      <c r="H112">
        <f>COUNTIFS('WP 2 2023 Usage CF wp'!J$11:J$637,"&gt;" &amp;$B112,'WP 2 2023 Usage CF wp'!J$11:J$637,"&lt;" &amp;$B113)</f>
        <v>0</v>
      </c>
      <c r="I112">
        <f>COUNTIFS('WP 2 2023 Usage CF wp'!K$11:K$637,"&gt;" &amp;$B112,'WP 2 2023 Usage CF wp'!K$11:K$637,"&lt;" &amp;$B113)</f>
        <v>0</v>
      </c>
      <c r="J112">
        <f>COUNTIFS('WP 2 2023 Usage CF wp'!L$11:L$637,"&gt;" &amp;$B112,'WP 2 2023 Usage CF wp'!L$11:L$637,"&lt;" &amp;$B113)</f>
        <v>0</v>
      </c>
      <c r="K112">
        <f>COUNTIFS('WP 2 2023 Usage CF wp'!M$11:M$637,"&gt;" &amp;$B112,'WP 2 2023 Usage CF wp'!M$11:M$637,"&lt;" &amp;$B113)</f>
        <v>0</v>
      </c>
      <c r="L112">
        <f>COUNTIFS('WP 2 2023 Usage CF wp'!N$11:N$637,"&gt;" &amp;$B112,'WP 2 2023 Usage CF wp'!N$11:N$637,"&lt;" &amp;$B113)</f>
        <v>0</v>
      </c>
      <c r="M112">
        <f>COUNTIFS('WP 2 2023 Usage CF wp'!O$11:O$637,"&gt;" &amp;$B112,'WP 2 2023 Usage CF wp'!O$11:O$637,"&lt;" &amp;$B113)</f>
        <v>0</v>
      </c>
      <c r="N112">
        <f>COUNTIFS('WP 2 2023 Usage CF wp'!P$11:P$637,"&gt;" &amp;$B112,'WP 2 2023 Usage CF wp'!P$11:P$637,"&lt;" &amp;$B113)</f>
        <v>0</v>
      </c>
      <c r="Q112">
        <f t="shared" si="6"/>
        <v>10100</v>
      </c>
      <c r="R112">
        <f>COUNTIFS('WP 2 2023 Usage CF wp'!E$8:E$10,"&gt;" &amp;$Q112,'WP 2 2023 Usage CF wp'!E$8:E$10,"&lt;" &amp;$Q113)</f>
        <v>0</v>
      </c>
      <c r="S112">
        <f>COUNTIFS('WP 2 2023 Usage CF wp'!F$8:F$10,"&gt;" &amp;$Q112,'WP 2 2023 Usage CF wp'!F$8:F$10,"&lt;" &amp;$Q113)</f>
        <v>0</v>
      </c>
      <c r="T112">
        <f>COUNTIFS('WP 2 2023 Usage CF wp'!G$8:G$10,"&gt;" &amp;$Q112,'WP 2 2023 Usage CF wp'!G$8:G$10,"&lt;" &amp;$Q113)</f>
        <v>0</v>
      </c>
      <c r="U112">
        <f>COUNTIFS('WP 2 2023 Usage CF wp'!H$8:H$10,"&gt;" &amp;$Q112,'WP 2 2023 Usage CF wp'!H$8:H$10,"&lt;" &amp;$Q113)</f>
        <v>0</v>
      </c>
      <c r="V112">
        <f>COUNTIFS('WP 2 2023 Usage CF wp'!I$8:I$10,"&gt;" &amp;$Q112,'WP 2 2023 Usage CF wp'!I$8:I$10,"&lt;" &amp;$Q113)</f>
        <v>0</v>
      </c>
      <c r="W112">
        <f>COUNTIFS('WP 2 2023 Usage CF wp'!J$8:J$10,"&gt;" &amp;$Q112,'WP 2 2023 Usage CF wp'!J$8:J$10,"&lt;" &amp;$Q113)</f>
        <v>0</v>
      </c>
      <c r="X112">
        <f>COUNTIFS('WP 2 2023 Usage CF wp'!K$8:K$10,"&gt;" &amp;$Q112,'WP 2 2023 Usage CF wp'!K$8:K$10,"&lt;" &amp;$Q113)</f>
        <v>0</v>
      </c>
      <c r="Y112">
        <f>COUNTIFS('WP 2 2023 Usage CF wp'!L$8:L$10,"&gt;" &amp;$Q112,'WP 2 2023 Usage CF wp'!L$8:L$10,"&lt;" &amp;$Q113)</f>
        <v>0</v>
      </c>
      <c r="Z112">
        <f>COUNTIFS('WP 2 2023 Usage CF wp'!M$8:M$10,"&gt;" &amp;$Q112,'WP 2 2023 Usage CF wp'!M$8:M$10,"&lt;" &amp;$Q113)</f>
        <v>0</v>
      </c>
      <c r="AA112">
        <f>COUNTIFS('WP 2 2023 Usage CF wp'!N$8:N$10,"&gt;" &amp;$Q112,'WP 2 2023 Usage CF wp'!N$8:N$10,"&lt;" &amp;$Q113)</f>
        <v>0</v>
      </c>
      <c r="AB112">
        <f>COUNTIFS('WP 2 2023 Usage CF wp'!O$8:O$10,"&gt;" &amp;$Q112,'WP 2 2023 Usage CF wp'!O$8:O$10,"&lt;" &amp;$Q113)</f>
        <v>0</v>
      </c>
      <c r="AC112">
        <f>COUNTIFS('WP 2 2023 Usage CF wp'!P$8:P$10,"&gt;" &amp;$Q112,'WP 2 2023 Usage CF wp'!P$8:P$10,"&lt;" &amp;$Q113)</f>
        <v>0</v>
      </c>
    </row>
    <row r="113" spans="2:29" x14ac:dyDescent="0.25">
      <c r="B113">
        <f t="shared" si="5"/>
        <v>10200</v>
      </c>
      <c r="C113">
        <f>COUNTIFS('WP 2 2023 Usage CF wp'!E$11:E$637,"&gt;" &amp;$B113,'WP 2 2023 Usage CF wp'!E$11:E$637,"&lt;" &amp;$B114)</f>
        <v>0</v>
      </c>
      <c r="D113">
        <f>COUNTIFS('WP 2 2023 Usage CF wp'!F$11:F$637,"&gt;" &amp;$B113,'WP 2 2023 Usage CF wp'!F$11:F$637,"&lt;" &amp;$B114)</f>
        <v>0</v>
      </c>
      <c r="E113">
        <f>COUNTIFS('WP 2 2023 Usage CF wp'!G$11:G$637,"&gt;" &amp;$B113,'WP 2 2023 Usage CF wp'!G$11:G$637,"&lt;" &amp;$B114)</f>
        <v>0</v>
      </c>
      <c r="F113">
        <f>COUNTIFS('WP 2 2023 Usage CF wp'!H$11:H$637,"&gt;" &amp;$B113,'WP 2 2023 Usage CF wp'!H$11:H$637,"&lt;" &amp;$B114)</f>
        <v>0</v>
      </c>
      <c r="G113">
        <f>COUNTIFS('WP 2 2023 Usage CF wp'!I$11:I$637,"&gt;" &amp;$B113,'WP 2 2023 Usage CF wp'!I$11:I$637,"&lt;" &amp;$B114)</f>
        <v>0</v>
      </c>
      <c r="H113">
        <f>COUNTIFS('WP 2 2023 Usage CF wp'!J$11:J$637,"&gt;" &amp;$B113,'WP 2 2023 Usage CF wp'!J$11:J$637,"&lt;" &amp;$B114)</f>
        <v>0</v>
      </c>
      <c r="I113">
        <f>COUNTIFS('WP 2 2023 Usage CF wp'!K$11:K$637,"&gt;" &amp;$B113,'WP 2 2023 Usage CF wp'!K$11:K$637,"&lt;" &amp;$B114)</f>
        <v>0</v>
      </c>
      <c r="J113">
        <f>COUNTIFS('WP 2 2023 Usage CF wp'!L$11:L$637,"&gt;" &amp;$B113,'WP 2 2023 Usage CF wp'!L$11:L$637,"&lt;" &amp;$B114)</f>
        <v>0</v>
      </c>
      <c r="K113">
        <f>COUNTIFS('WP 2 2023 Usage CF wp'!M$11:M$637,"&gt;" &amp;$B113,'WP 2 2023 Usage CF wp'!M$11:M$637,"&lt;" &amp;$B114)</f>
        <v>0</v>
      </c>
      <c r="L113">
        <f>COUNTIFS('WP 2 2023 Usage CF wp'!N$11:N$637,"&gt;" &amp;$B113,'WP 2 2023 Usage CF wp'!N$11:N$637,"&lt;" &amp;$B114)</f>
        <v>0</v>
      </c>
      <c r="M113">
        <f>COUNTIFS('WP 2 2023 Usage CF wp'!O$11:O$637,"&gt;" &amp;$B113,'WP 2 2023 Usage CF wp'!O$11:O$637,"&lt;" &amp;$B114)</f>
        <v>0</v>
      </c>
      <c r="N113">
        <f>COUNTIFS('WP 2 2023 Usage CF wp'!P$11:P$637,"&gt;" &amp;$B113,'WP 2 2023 Usage CF wp'!P$11:P$637,"&lt;" &amp;$B114)</f>
        <v>0</v>
      </c>
      <c r="Q113">
        <f t="shared" si="6"/>
        <v>10200</v>
      </c>
      <c r="R113">
        <f>COUNTIFS('WP 2 2023 Usage CF wp'!E$8:E$10,"&gt;" &amp;$Q113,'WP 2 2023 Usage CF wp'!E$8:E$10,"&lt;" &amp;$Q114)</f>
        <v>0</v>
      </c>
      <c r="S113">
        <f>COUNTIFS('WP 2 2023 Usage CF wp'!F$8:F$10,"&gt;" &amp;$Q113,'WP 2 2023 Usage CF wp'!F$8:F$10,"&lt;" &amp;$Q114)</f>
        <v>0</v>
      </c>
      <c r="T113">
        <f>COUNTIFS('WP 2 2023 Usage CF wp'!G$8:G$10,"&gt;" &amp;$Q113,'WP 2 2023 Usage CF wp'!G$8:G$10,"&lt;" &amp;$Q114)</f>
        <v>0</v>
      </c>
      <c r="U113">
        <f>COUNTIFS('WP 2 2023 Usage CF wp'!H$8:H$10,"&gt;" &amp;$Q113,'WP 2 2023 Usage CF wp'!H$8:H$10,"&lt;" &amp;$Q114)</f>
        <v>0</v>
      </c>
      <c r="V113">
        <f>COUNTIFS('WP 2 2023 Usage CF wp'!I$8:I$10,"&gt;" &amp;$Q113,'WP 2 2023 Usage CF wp'!I$8:I$10,"&lt;" &amp;$Q114)</f>
        <v>0</v>
      </c>
      <c r="W113">
        <f>COUNTIFS('WP 2 2023 Usage CF wp'!J$8:J$10,"&gt;" &amp;$Q113,'WP 2 2023 Usage CF wp'!J$8:J$10,"&lt;" &amp;$Q114)</f>
        <v>0</v>
      </c>
      <c r="X113">
        <f>COUNTIFS('WP 2 2023 Usage CF wp'!K$8:K$10,"&gt;" &amp;$Q113,'WP 2 2023 Usage CF wp'!K$8:K$10,"&lt;" &amp;$Q114)</f>
        <v>0</v>
      </c>
      <c r="Y113">
        <f>COUNTIFS('WP 2 2023 Usage CF wp'!L$8:L$10,"&gt;" &amp;$Q113,'WP 2 2023 Usage CF wp'!L$8:L$10,"&lt;" &amp;$Q114)</f>
        <v>0</v>
      </c>
      <c r="Z113">
        <f>COUNTIFS('WP 2 2023 Usage CF wp'!M$8:M$10,"&gt;" &amp;$Q113,'WP 2 2023 Usage CF wp'!M$8:M$10,"&lt;" &amp;$Q114)</f>
        <v>0</v>
      </c>
      <c r="AA113">
        <f>COUNTIFS('WP 2 2023 Usage CF wp'!N$8:N$10,"&gt;" &amp;$Q113,'WP 2 2023 Usage CF wp'!N$8:N$10,"&lt;" &amp;$Q114)</f>
        <v>0</v>
      </c>
      <c r="AB113">
        <f>COUNTIFS('WP 2 2023 Usage CF wp'!O$8:O$10,"&gt;" &amp;$Q113,'WP 2 2023 Usage CF wp'!O$8:O$10,"&lt;" &amp;$Q114)</f>
        <v>0</v>
      </c>
      <c r="AC113">
        <f>COUNTIFS('WP 2 2023 Usage CF wp'!P$8:P$10,"&gt;" &amp;$Q113,'WP 2 2023 Usage CF wp'!P$8:P$10,"&lt;" &amp;$Q114)</f>
        <v>0</v>
      </c>
    </row>
    <row r="114" spans="2:29" x14ac:dyDescent="0.25">
      <c r="B114">
        <f t="shared" si="5"/>
        <v>10300</v>
      </c>
      <c r="C114">
        <f>COUNTIFS('WP 2 2023 Usage CF wp'!E$11:E$637,"&gt;" &amp;$B114,'WP 2 2023 Usage CF wp'!E$11:E$637,"&lt;" &amp;$B115)</f>
        <v>0</v>
      </c>
      <c r="D114">
        <f>COUNTIFS('WP 2 2023 Usage CF wp'!F$11:F$637,"&gt;" &amp;$B114,'WP 2 2023 Usage CF wp'!F$11:F$637,"&lt;" &amp;$B115)</f>
        <v>0</v>
      </c>
      <c r="E114">
        <f>COUNTIFS('WP 2 2023 Usage CF wp'!G$11:G$637,"&gt;" &amp;$B114,'WP 2 2023 Usage CF wp'!G$11:G$637,"&lt;" &amp;$B115)</f>
        <v>0</v>
      </c>
      <c r="F114">
        <f>COUNTIFS('WP 2 2023 Usage CF wp'!H$11:H$637,"&gt;" &amp;$B114,'WP 2 2023 Usage CF wp'!H$11:H$637,"&lt;" &amp;$B115)</f>
        <v>0</v>
      </c>
      <c r="G114">
        <f>COUNTIFS('WP 2 2023 Usage CF wp'!I$11:I$637,"&gt;" &amp;$B114,'WP 2 2023 Usage CF wp'!I$11:I$637,"&lt;" &amp;$B115)</f>
        <v>0</v>
      </c>
      <c r="H114">
        <f>COUNTIFS('WP 2 2023 Usage CF wp'!J$11:J$637,"&gt;" &amp;$B114,'WP 2 2023 Usage CF wp'!J$11:J$637,"&lt;" &amp;$B115)</f>
        <v>0</v>
      </c>
      <c r="I114">
        <f>COUNTIFS('WP 2 2023 Usage CF wp'!K$11:K$637,"&gt;" &amp;$B114,'WP 2 2023 Usage CF wp'!K$11:K$637,"&lt;" &amp;$B115)</f>
        <v>0</v>
      </c>
      <c r="J114">
        <f>COUNTIFS('WP 2 2023 Usage CF wp'!L$11:L$637,"&gt;" &amp;$B114,'WP 2 2023 Usage CF wp'!L$11:L$637,"&lt;" &amp;$B115)</f>
        <v>0</v>
      </c>
      <c r="K114">
        <f>COUNTIFS('WP 2 2023 Usage CF wp'!M$11:M$637,"&gt;" &amp;$B114,'WP 2 2023 Usage CF wp'!M$11:M$637,"&lt;" &amp;$B115)</f>
        <v>0</v>
      </c>
      <c r="L114">
        <f>COUNTIFS('WP 2 2023 Usage CF wp'!N$11:N$637,"&gt;" &amp;$B114,'WP 2 2023 Usage CF wp'!N$11:N$637,"&lt;" &amp;$B115)</f>
        <v>0</v>
      </c>
      <c r="M114">
        <f>COUNTIFS('WP 2 2023 Usage CF wp'!O$11:O$637,"&gt;" &amp;$B114,'WP 2 2023 Usage CF wp'!O$11:O$637,"&lt;" &amp;$B115)</f>
        <v>0</v>
      </c>
      <c r="N114">
        <f>COUNTIFS('WP 2 2023 Usage CF wp'!P$11:P$637,"&gt;" &amp;$B114,'WP 2 2023 Usage CF wp'!P$11:P$637,"&lt;" &amp;$B115)</f>
        <v>0</v>
      </c>
      <c r="Q114">
        <f t="shared" si="6"/>
        <v>10300</v>
      </c>
      <c r="R114">
        <f>COUNTIFS('WP 2 2023 Usage CF wp'!E$8:E$10,"&gt;" &amp;$Q114,'WP 2 2023 Usage CF wp'!E$8:E$10,"&lt;" &amp;$Q115)</f>
        <v>0</v>
      </c>
      <c r="S114">
        <f>COUNTIFS('WP 2 2023 Usage CF wp'!F$8:F$10,"&gt;" &amp;$Q114,'WP 2 2023 Usage CF wp'!F$8:F$10,"&lt;" &amp;$Q115)</f>
        <v>0</v>
      </c>
      <c r="T114">
        <f>COUNTIFS('WP 2 2023 Usage CF wp'!G$8:G$10,"&gt;" &amp;$Q114,'WP 2 2023 Usage CF wp'!G$8:G$10,"&lt;" &amp;$Q115)</f>
        <v>0</v>
      </c>
      <c r="U114">
        <f>COUNTIFS('WP 2 2023 Usage CF wp'!H$8:H$10,"&gt;" &amp;$Q114,'WP 2 2023 Usage CF wp'!H$8:H$10,"&lt;" &amp;$Q115)</f>
        <v>0</v>
      </c>
      <c r="V114">
        <f>COUNTIFS('WP 2 2023 Usage CF wp'!I$8:I$10,"&gt;" &amp;$Q114,'WP 2 2023 Usage CF wp'!I$8:I$10,"&lt;" &amp;$Q115)</f>
        <v>0</v>
      </c>
      <c r="W114">
        <f>COUNTIFS('WP 2 2023 Usage CF wp'!J$8:J$10,"&gt;" &amp;$Q114,'WP 2 2023 Usage CF wp'!J$8:J$10,"&lt;" &amp;$Q115)</f>
        <v>0</v>
      </c>
      <c r="X114">
        <f>COUNTIFS('WP 2 2023 Usage CF wp'!K$8:K$10,"&gt;" &amp;$Q114,'WP 2 2023 Usage CF wp'!K$8:K$10,"&lt;" &amp;$Q115)</f>
        <v>0</v>
      </c>
      <c r="Y114">
        <f>COUNTIFS('WP 2 2023 Usage CF wp'!L$8:L$10,"&gt;" &amp;$Q114,'WP 2 2023 Usage CF wp'!L$8:L$10,"&lt;" &amp;$Q115)</f>
        <v>0</v>
      </c>
      <c r="Z114">
        <f>COUNTIFS('WP 2 2023 Usage CF wp'!M$8:M$10,"&gt;" &amp;$Q114,'WP 2 2023 Usage CF wp'!M$8:M$10,"&lt;" &amp;$Q115)</f>
        <v>0</v>
      </c>
      <c r="AA114">
        <f>COUNTIFS('WP 2 2023 Usage CF wp'!N$8:N$10,"&gt;" &amp;$Q114,'WP 2 2023 Usage CF wp'!N$8:N$10,"&lt;" &amp;$Q115)</f>
        <v>0</v>
      </c>
      <c r="AB114">
        <f>COUNTIFS('WP 2 2023 Usage CF wp'!O$8:O$10,"&gt;" &amp;$Q114,'WP 2 2023 Usage CF wp'!O$8:O$10,"&lt;" &amp;$Q115)</f>
        <v>0</v>
      </c>
      <c r="AC114">
        <f>COUNTIFS('WP 2 2023 Usage CF wp'!P$8:P$10,"&gt;" &amp;$Q114,'WP 2 2023 Usage CF wp'!P$8:P$10,"&lt;" &amp;$Q115)</f>
        <v>0</v>
      </c>
    </row>
    <row r="115" spans="2:29" x14ac:dyDescent="0.25">
      <c r="B115">
        <f t="shared" si="5"/>
        <v>10400</v>
      </c>
      <c r="C115">
        <f>COUNTIFS('WP 2 2023 Usage CF wp'!E$11:E$637,"&gt;" &amp;$B115,'WP 2 2023 Usage CF wp'!E$11:E$637,"&lt;" &amp;$B116)</f>
        <v>0</v>
      </c>
      <c r="D115">
        <f>COUNTIFS('WP 2 2023 Usage CF wp'!F$11:F$637,"&gt;" &amp;$B115,'WP 2 2023 Usage CF wp'!F$11:F$637,"&lt;" &amp;$B116)</f>
        <v>0</v>
      </c>
      <c r="E115">
        <f>COUNTIFS('WP 2 2023 Usage CF wp'!G$11:G$637,"&gt;" &amp;$B115,'WP 2 2023 Usage CF wp'!G$11:G$637,"&lt;" &amp;$B116)</f>
        <v>0</v>
      </c>
      <c r="F115">
        <f>COUNTIFS('WP 2 2023 Usage CF wp'!H$11:H$637,"&gt;" &amp;$B115,'WP 2 2023 Usage CF wp'!H$11:H$637,"&lt;" &amp;$B116)</f>
        <v>0</v>
      </c>
      <c r="G115">
        <f>COUNTIFS('WP 2 2023 Usage CF wp'!I$11:I$637,"&gt;" &amp;$B115,'WP 2 2023 Usage CF wp'!I$11:I$637,"&lt;" &amp;$B116)</f>
        <v>0</v>
      </c>
      <c r="H115">
        <f>COUNTIFS('WP 2 2023 Usage CF wp'!J$11:J$637,"&gt;" &amp;$B115,'WP 2 2023 Usage CF wp'!J$11:J$637,"&lt;" &amp;$B116)</f>
        <v>0</v>
      </c>
      <c r="I115">
        <f>COUNTIFS('WP 2 2023 Usage CF wp'!K$11:K$637,"&gt;" &amp;$B115,'WP 2 2023 Usage CF wp'!K$11:K$637,"&lt;" &amp;$B116)</f>
        <v>0</v>
      </c>
      <c r="J115">
        <f>COUNTIFS('WP 2 2023 Usage CF wp'!L$11:L$637,"&gt;" &amp;$B115,'WP 2 2023 Usage CF wp'!L$11:L$637,"&lt;" &amp;$B116)</f>
        <v>0</v>
      </c>
      <c r="K115">
        <f>COUNTIFS('WP 2 2023 Usage CF wp'!M$11:M$637,"&gt;" &amp;$B115,'WP 2 2023 Usage CF wp'!M$11:M$637,"&lt;" &amp;$B116)</f>
        <v>0</v>
      </c>
      <c r="L115">
        <f>COUNTIFS('WP 2 2023 Usage CF wp'!N$11:N$637,"&gt;" &amp;$B115,'WP 2 2023 Usage CF wp'!N$11:N$637,"&lt;" &amp;$B116)</f>
        <v>0</v>
      </c>
      <c r="M115">
        <f>COUNTIFS('WP 2 2023 Usage CF wp'!O$11:O$637,"&gt;" &amp;$B115,'WP 2 2023 Usage CF wp'!O$11:O$637,"&lt;" &amp;$B116)</f>
        <v>0</v>
      </c>
      <c r="N115">
        <f>COUNTIFS('WP 2 2023 Usage CF wp'!P$11:P$637,"&gt;" &amp;$B115,'WP 2 2023 Usage CF wp'!P$11:P$637,"&lt;" &amp;$B116)</f>
        <v>0</v>
      </c>
      <c r="Q115">
        <f t="shared" si="6"/>
        <v>10400</v>
      </c>
      <c r="R115">
        <f>COUNTIFS('WP 2 2023 Usage CF wp'!E$8:E$10,"&gt;" &amp;$Q115,'WP 2 2023 Usage CF wp'!E$8:E$10,"&lt;" &amp;$Q116)</f>
        <v>0</v>
      </c>
      <c r="S115">
        <f>COUNTIFS('WP 2 2023 Usage CF wp'!F$8:F$10,"&gt;" &amp;$Q115,'WP 2 2023 Usage CF wp'!F$8:F$10,"&lt;" &amp;$Q116)</f>
        <v>0</v>
      </c>
      <c r="T115">
        <f>COUNTIFS('WP 2 2023 Usage CF wp'!G$8:G$10,"&gt;" &amp;$Q115,'WP 2 2023 Usage CF wp'!G$8:G$10,"&lt;" &amp;$Q116)</f>
        <v>0</v>
      </c>
      <c r="U115">
        <f>COUNTIFS('WP 2 2023 Usage CF wp'!H$8:H$10,"&gt;" &amp;$Q115,'WP 2 2023 Usage CF wp'!H$8:H$10,"&lt;" &amp;$Q116)</f>
        <v>0</v>
      </c>
      <c r="V115">
        <f>COUNTIFS('WP 2 2023 Usage CF wp'!I$8:I$10,"&gt;" &amp;$Q115,'WP 2 2023 Usage CF wp'!I$8:I$10,"&lt;" &amp;$Q116)</f>
        <v>0</v>
      </c>
      <c r="W115">
        <f>COUNTIFS('WP 2 2023 Usage CF wp'!J$8:J$10,"&gt;" &amp;$Q115,'WP 2 2023 Usage CF wp'!J$8:J$10,"&lt;" &amp;$Q116)</f>
        <v>0</v>
      </c>
      <c r="X115">
        <f>COUNTIFS('WP 2 2023 Usage CF wp'!K$8:K$10,"&gt;" &amp;$Q115,'WP 2 2023 Usage CF wp'!K$8:K$10,"&lt;" &amp;$Q116)</f>
        <v>0</v>
      </c>
      <c r="Y115">
        <f>COUNTIFS('WP 2 2023 Usage CF wp'!L$8:L$10,"&gt;" &amp;$Q115,'WP 2 2023 Usage CF wp'!L$8:L$10,"&lt;" &amp;$Q116)</f>
        <v>0</v>
      </c>
      <c r="Z115">
        <f>COUNTIFS('WP 2 2023 Usage CF wp'!M$8:M$10,"&gt;" &amp;$Q115,'WP 2 2023 Usage CF wp'!M$8:M$10,"&lt;" &amp;$Q116)</f>
        <v>0</v>
      </c>
      <c r="AA115">
        <f>COUNTIFS('WP 2 2023 Usage CF wp'!N$8:N$10,"&gt;" &amp;$Q115,'WP 2 2023 Usage CF wp'!N$8:N$10,"&lt;" &amp;$Q116)</f>
        <v>0</v>
      </c>
      <c r="AB115">
        <f>COUNTIFS('WP 2 2023 Usage CF wp'!O$8:O$10,"&gt;" &amp;$Q115,'WP 2 2023 Usage CF wp'!O$8:O$10,"&lt;" &amp;$Q116)</f>
        <v>0</v>
      </c>
      <c r="AC115">
        <f>COUNTIFS('WP 2 2023 Usage CF wp'!P$8:P$10,"&gt;" &amp;$Q115,'WP 2 2023 Usage CF wp'!P$8:P$10,"&lt;" &amp;$Q116)</f>
        <v>0</v>
      </c>
    </row>
    <row r="116" spans="2:29" x14ac:dyDescent="0.25">
      <c r="B116">
        <f t="shared" si="5"/>
        <v>10500</v>
      </c>
      <c r="C116">
        <f>COUNTIFS('WP 2 2023 Usage CF wp'!E$11:E$637,"&gt;" &amp;$B116,'WP 2 2023 Usage CF wp'!E$11:E$637,"&lt;" &amp;$B117)</f>
        <v>0</v>
      </c>
      <c r="D116">
        <f>COUNTIFS('WP 2 2023 Usage CF wp'!F$11:F$637,"&gt;" &amp;$B116,'WP 2 2023 Usage CF wp'!F$11:F$637,"&lt;" &amp;$B117)</f>
        <v>0</v>
      </c>
      <c r="E116">
        <f>COUNTIFS('WP 2 2023 Usage CF wp'!G$11:G$637,"&gt;" &amp;$B116,'WP 2 2023 Usage CF wp'!G$11:G$637,"&lt;" &amp;$B117)</f>
        <v>0</v>
      </c>
      <c r="F116">
        <f>COUNTIFS('WP 2 2023 Usage CF wp'!H$11:H$637,"&gt;" &amp;$B116,'WP 2 2023 Usage CF wp'!H$11:H$637,"&lt;" &amp;$B117)</f>
        <v>0</v>
      </c>
      <c r="G116">
        <f>COUNTIFS('WP 2 2023 Usage CF wp'!I$11:I$637,"&gt;" &amp;$B116,'WP 2 2023 Usage CF wp'!I$11:I$637,"&lt;" &amp;$B117)</f>
        <v>0</v>
      </c>
      <c r="H116">
        <f>COUNTIFS('WP 2 2023 Usage CF wp'!J$11:J$637,"&gt;" &amp;$B116,'WP 2 2023 Usage CF wp'!J$11:J$637,"&lt;" &amp;$B117)</f>
        <v>0</v>
      </c>
      <c r="I116">
        <f>COUNTIFS('WP 2 2023 Usage CF wp'!K$11:K$637,"&gt;" &amp;$B116,'WP 2 2023 Usage CF wp'!K$11:K$637,"&lt;" &amp;$B117)</f>
        <v>0</v>
      </c>
      <c r="J116">
        <f>COUNTIFS('WP 2 2023 Usage CF wp'!L$11:L$637,"&gt;" &amp;$B116,'WP 2 2023 Usage CF wp'!L$11:L$637,"&lt;" &amp;$B117)</f>
        <v>0</v>
      </c>
      <c r="K116">
        <f>COUNTIFS('WP 2 2023 Usage CF wp'!M$11:M$637,"&gt;" &amp;$B116,'WP 2 2023 Usage CF wp'!M$11:M$637,"&lt;" &amp;$B117)</f>
        <v>0</v>
      </c>
      <c r="L116">
        <f>COUNTIFS('WP 2 2023 Usage CF wp'!N$11:N$637,"&gt;" &amp;$B116,'WP 2 2023 Usage CF wp'!N$11:N$637,"&lt;" &amp;$B117)</f>
        <v>0</v>
      </c>
      <c r="M116">
        <f>COUNTIFS('WP 2 2023 Usage CF wp'!O$11:O$637,"&gt;" &amp;$B116,'WP 2 2023 Usage CF wp'!O$11:O$637,"&lt;" &amp;$B117)</f>
        <v>0</v>
      </c>
      <c r="N116">
        <f>COUNTIFS('WP 2 2023 Usage CF wp'!P$11:P$637,"&gt;" &amp;$B116,'WP 2 2023 Usage CF wp'!P$11:P$637,"&lt;" &amp;$B117)</f>
        <v>0</v>
      </c>
      <c r="Q116">
        <f t="shared" si="6"/>
        <v>10500</v>
      </c>
      <c r="R116">
        <f>COUNTIFS('WP 2 2023 Usage CF wp'!E$8:E$10,"&gt;" &amp;$Q116,'WP 2 2023 Usage CF wp'!E$8:E$10,"&lt;" &amp;$Q117)</f>
        <v>0</v>
      </c>
      <c r="S116">
        <f>COUNTIFS('WP 2 2023 Usage CF wp'!F$8:F$10,"&gt;" &amp;$Q116,'WP 2 2023 Usage CF wp'!F$8:F$10,"&lt;" &amp;$Q117)</f>
        <v>0</v>
      </c>
      <c r="T116">
        <f>COUNTIFS('WP 2 2023 Usage CF wp'!G$8:G$10,"&gt;" &amp;$Q116,'WP 2 2023 Usage CF wp'!G$8:G$10,"&lt;" &amp;$Q117)</f>
        <v>0</v>
      </c>
      <c r="U116">
        <f>COUNTIFS('WP 2 2023 Usage CF wp'!H$8:H$10,"&gt;" &amp;$Q116,'WP 2 2023 Usage CF wp'!H$8:H$10,"&lt;" &amp;$Q117)</f>
        <v>0</v>
      </c>
      <c r="V116">
        <f>COUNTIFS('WP 2 2023 Usage CF wp'!I$8:I$10,"&gt;" &amp;$Q116,'WP 2 2023 Usage CF wp'!I$8:I$10,"&lt;" &amp;$Q117)</f>
        <v>0</v>
      </c>
      <c r="W116">
        <f>COUNTIFS('WP 2 2023 Usage CF wp'!J$8:J$10,"&gt;" &amp;$Q116,'WP 2 2023 Usage CF wp'!J$8:J$10,"&lt;" &amp;$Q117)</f>
        <v>0</v>
      </c>
      <c r="X116">
        <f>COUNTIFS('WP 2 2023 Usage CF wp'!K$8:K$10,"&gt;" &amp;$Q116,'WP 2 2023 Usage CF wp'!K$8:K$10,"&lt;" &amp;$Q117)</f>
        <v>0</v>
      </c>
      <c r="Y116">
        <f>COUNTIFS('WP 2 2023 Usage CF wp'!L$8:L$10,"&gt;" &amp;$Q116,'WP 2 2023 Usage CF wp'!L$8:L$10,"&lt;" &amp;$Q117)</f>
        <v>0</v>
      </c>
      <c r="Z116">
        <f>COUNTIFS('WP 2 2023 Usage CF wp'!M$8:M$10,"&gt;" &amp;$Q116,'WP 2 2023 Usage CF wp'!M$8:M$10,"&lt;" &amp;$Q117)</f>
        <v>0</v>
      </c>
      <c r="AA116">
        <f>COUNTIFS('WP 2 2023 Usage CF wp'!N$8:N$10,"&gt;" &amp;$Q116,'WP 2 2023 Usage CF wp'!N$8:N$10,"&lt;" &amp;$Q117)</f>
        <v>0</v>
      </c>
      <c r="AB116">
        <f>COUNTIFS('WP 2 2023 Usage CF wp'!O$8:O$10,"&gt;" &amp;$Q116,'WP 2 2023 Usage CF wp'!O$8:O$10,"&lt;" &amp;$Q117)</f>
        <v>0</v>
      </c>
      <c r="AC116">
        <f>COUNTIFS('WP 2 2023 Usage CF wp'!P$8:P$10,"&gt;" &amp;$Q116,'WP 2 2023 Usage CF wp'!P$8:P$10,"&lt;" &amp;$Q117)</f>
        <v>0</v>
      </c>
    </row>
    <row r="117" spans="2:29" x14ac:dyDescent="0.25">
      <c r="B117">
        <f t="shared" si="5"/>
        <v>10600</v>
      </c>
      <c r="C117">
        <f>COUNTIFS('WP 2 2023 Usage CF wp'!E$11:E$637,"&gt;" &amp;$B117,'WP 2 2023 Usage CF wp'!E$11:E$637,"&lt;" &amp;$B118)</f>
        <v>0</v>
      </c>
      <c r="D117">
        <f>COUNTIFS('WP 2 2023 Usage CF wp'!F$11:F$637,"&gt;" &amp;$B117,'WP 2 2023 Usage CF wp'!F$11:F$637,"&lt;" &amp;$B118)</f>
        <v>0</v>
      </c>
      <c r="E117">
        <f>COUNTIFS('WP 2 2023 Usage CF wp'!G$11:G$637,"&gt;" &amp;$B117,'WP 2 2023 Usage CF wp'!G$11:G$637,"&lt;" &amp;$B118)</f>
        <v>0</v>
      </c>
      <c r="F117">
        <f>COUNTIFS('WP 2 2023 Usage CF wp'!H$11:H$637,"&gt;" &amp;$B117,'WP 2 2023 Usage CF wp'!H$11:H$637,"&lt;" &amp;$B118)</f>
        <v>0</v>
      </c>
      <c r="G117">
        <f>COUNTIFS('WP 2 2023 Usage CF wp'!I$11:I$637,"&gt;" &amp;$B117,'WP 2 2023 Usage CF wp'!I$11:I$637,"&lt;" &amp;$B118)</f>
        <v>0</v>
      </c>
      <c r="H117">
        <f>COUNTIFS('WP 2 2023 Usage CF wp'!J$11:J$637,"&gt;" &amp;$B117,'WP 2 2023 Usage CF wp'!J$11:J$637,"&lt;" &amp;$B118)</f>
        <v>0</v>
      </c>
      <c r="I117">
        <f>COUNTIFS('WP 2 2023 Usage CF wp'!K$11:K$637,"&gt;" &amp;$B117,'WP 2 2023 Usage CF wp'!K$11:K$637,"&lt;" &amp;$B118)</f>
        <v>0</v>
      </c>
      <c r="J117">
        <f>COUNTIFS('WP 2 2023 Usage CF wp'!L$11:L$637,"&gt;" &amp;$B117,'WP 2 2023 Usage CF wp'!L$11:L$637,"&lt;" &amp;$B118)</f>
        <v>0</v>
      </c>
      <c r="K117">
        <f>COUNTIFS('WP 2 2023 Usage CF wp'!M$11:M$637,"&gt;" &amp;$B117,'WP 2 2023 Usage CF wp'!M$11:M$637,"&lt;" &amp;$B118)</f>
        <v>0</v>
      </c>
      <c r="L117">
        <f>COUNTIFS('WP 2 2023 Usage CF wp'!N$11:N$637,"&gt;" &amp;$B117,'WP 2 2023 Usage CF wp'!N$11:N$637,"&lt;" &amp;$B118)</f>
        <v>0</v>
      </c>
      <c r="M117">
        <f>COUNTIFS('WP 2 2023 Usage CF wp'!O$11:O$637,"&gt;" &amp;$B117,'WP 2 2023 Usage CF wp'!O$11:O$637,"&lt;" &amp;$B118)</f>
        <v>0</v>
      </c>
      <c r="N117">
        <f>COUNTIFS('WP 2 2023 Usage CF wp'!P$11:P$637,"&gt;" &amp;$B117,'WP 2 2023 Usage CF wp'!P$11:P$637,"&lt;" &amp;$B118)</f>
        <v>0</v>
      </c>
      <c r="Q117">
        <f t="shared" si="6"/>
        <v>10600</v>
      </c>
      <c r="R117">
        <f>COUNTIFS('WP 2 2023 Usage CF wp'!E$8:E$10,"&gt;" &amp;$Q117,'WP 2 2023 Usage CF wp'!E$8:E$10,"&lt;" &amp;$Q118)</f>
        <v>0</v>
      </c>
      <c r="S117">
        <f>COUNTIFS('WP 2 2023 Usage CF wp'!F$8:F$10,"&gt;" &amp;$Q117,'WP 2 2023 Usage CF wp'!F$8:F$10,"&lt;" &amp;$Q118)</f>
        <v>0</v>
      </c>
      <c r="T117">
        <f>COUNTIFS('WP 2 2023 Usage CF wp'!G$8:G$10,"&gt;" &amp;$Q117,'WP 2 2023 Usage CF wp'!G$8:G$10,"&lt;" &amp;$Q118)</f>
        <v>0</v>
      </c>
      <c r="U117">
        <f>COUNTIFS('WP 2 2023 Usage CF wp'!H$8:H$10,"&gt;" &amp;$Q117,'WP 2 2023 Usage CF wp'!H$8:H$10,"&lt;" &amp;$Q118)</f>
        <v>0</v>
      </c>
      <c r="V117">
        <f>COUNTIFS('WP 2 2023 Usage CF wp'!I$8:I$10,"&gt;" &amp;$Q117,'WP 2 2023 Usage CF wp'!I$8:I$10,"&lt;" &amp;$Q118)</f>
        <v>0</v>
      </c>
      <c r="W117">
        <f>COUNTIFS('WP 2 2023 Usage CF wp'!J$8:J$10,"&gt;" &amp;$Q117,'WP 2 2023 Usage CF wp'!J$8:J$10,"&lt;" &amp;$Q118)</f>
        <v>0</v>
      </c>
      <c r="X117">
        <f>COUNTIFS('WP 2 2023 Usage CF wp'!K$8:K$10,"&gt;" &amp;$Q117,'WP 2 2023 Usage CF wp'!K$8:K$10,"&lt;" &amp;$Q118)</f>
        <v>0</v>
      </c>
      <c r="Y117">
        <f>COUNTIFS('WP 2 2023 Usage CF wp'!L$8:L$10,"&gt;" &amp;$Q117,'WP 2 2023 Usage CF wp'!L$8:L$10,"&lt;" &amp;$Q118)</f>
        <v>0</v>
      </c>
      <c r="Z117">
        <f>COUNTIFS('WP 2 2023 Usage CF wp'!M$8:M$10,"&gt;" &amp;$Q117,'WP 2 2023 Usage CF wp'!M$8:M$10,"&lt;" &amp;$Q118)</f>
        <v>0</v>
      </c>
      <c r="AA117">
        <f>COUNTIFS('WP 2 2023 Usage CF wp'!N$8:N$10,"&gt;" &amp;$Q117,'WP 2 2023 Usage CF wp'!N$8:N$10,"&lt;" &amp;$Q118)</f>
        <v>0</v>
      </c>
      <c r="AB117">
        <f>COUNTIFS('WP 2 2023 Usage CF wp'!O$8:O$10,"&gt;" &amp;$Q117,'WP 2 2023 Usage CF wp'!O$8:O$10,"&lt;" &amp;$Q118)</f>
        <v>0</v>
      </c>
      <c r="AC117">
        <f>COUNTIFS('WP 2 2023 Usage CF wp'!P$8:P$10,"&gt;" &amp;$Q117,'WP 2 2023 Usage CF wp'!P$8:P$10,"&lt;" &amp;$Q118)</f>
        <v>0</v>
      </c>
    </row>
    <row r="118" spans="2:29" x14ac:dyDescent="0.25">
      <c r="B118">
        <f t="shared" si="5"/>
        <v>10700</v>
      </c>
      <c r="C118">
        <f>COUNTIFS('WP 2 2023 Usage CF wp'!E$11:E$637,"&gt;" &amp;$B118,'WP 2 2023 Usage CF wp'!E$11:E$637,"&lt;" &amp;$B119)</f>
        <v>0</v>
      </c>
      <c r="D118">
        <f>COUNTIFS('WP 2 2023 Usage CF wp'!F$11:F$637,"&gt;" &amp;$B118,'WP 2 2023 Usage CF wp'!F$11:F$637,"&lt;" &amp;$B119)</f>
        <v>0</v>
      </c>
      <c r="E118">
        <f>COUNTIFS('WP 2 2023 Usage CF wp'!G$11:G$637,"&gt;" &amp;$B118,'WP 2 2023 Usage CF wp'!G$11:G$637,"&lt;" &amp;$B119)</f>
        <v>0</v>
      </c>
      <c r="F118">
        <f>COUNTIFS('WP 2 2023 Usage CF wp'!H$11:H$637,"&gt;" &amp;$B118,'WP 2 2023 Usage CF wp'!H$11:H$637,"&lt;" &amp;$B119)</f>
        <v>0</v>
      </c>
      <c r="G118">
        <f>COUNTIFS('WP 2 2023 Usage CF wp'!I$11:I$637,"&gt;" &amp;$B118,'WP 2 2023 Usage CF wp'!I$11:I$637,"&lt;" &amp;$B119)</f>
        <v>0</v>
      </c>
      <c r="H118">
        <f>COUNTIFS('WP 2 2023 Usage CF wp'!J$11:J$637,"&gt;" &amp;$B118,'WP 2 2023 Usage CF wp'!J$11:J$637,"&lt;" &amp;$B119)</f>
        <v>0</v>
      </c>
      <c r="I118">
        <f>COUNTIFS('WP 2 2023 Usage CF wp'!K$11:K$637,"&gt;" &amp;$B118,'WP 2 2023 Usage CF wp'!K$11:K$637,"&lt;" &amp;$B119)</f>
        <v>0</v>
      </c>
      <c r="J118">
        <f>COUNTIFS('WP 2 2023 Usage CF wp'!L$11:L$637,"&gt;" &amp;$B118,'WP 2 2023 Usage CF wp'!L$11:L$637,"&lt;" &amp;$B119)</f>
        <v>0</v>
      </c>
      <c r="K118">
        <f>COUNTIFS('WP 2 2023 Usage CF wp'!M$11:M$637,"&gt;" &amp;$B118,'WP 2 2023 Usage CF wp'!M$11:M$637,"&lt;" &amp;$B119)</f>
        <v>0</v>
      </c>
      <c r="L118">
        <f>COUNTIFS('WP 2 2023 Usage CF wp'!N$11:N$637,"&gt;" &amp;$B118,'WP 2 2023 Usage CF wp'!N$11:N$637,"&lt;" &amp;$B119)</f>
        <v>0</v>
      </c>
      <c r="M118">
        <f>COUNTIFS('WP 2 2023 Usage CF wp'!O$11:O$637,"&gt;" &amp;$B118,'WP 2 2023 Usage CF wp'!O$11:O$637,"&lt;" &amp;$B119)</f>
        <v>0</v>
      </c>
      <c r="N118">
        <f>COUNTIFS('WP 2 2023 Usage CF wp'!P$11:P$637,"&gt;" &amp;$B118,'WP 2 2023 Usage CF wp'!P$11:P$637,"&lt;" &amp;$B119)</f>
        <v>0</v>
      </c>
      <c r="Q118">
        <f t="shared" si="6"/>
        <v>10700</v>
      </c>
      <c r="R118">
        <f>COUNTIFS('WP 2 2023 Usage CF wp'!E$8:E$10,"&gt;" &amp;$Q118,'WP 2 2023 Usage CF wp'!E$8:E$10,"&lt;" &amp;$Q119)</f>
        <v>0</v>
      </c>
      <c r="S118">
        <f>COUNTIFS('WP 2 2023 Usage CF wp'!F$8:F$10,"&gt;" &amp;$Q118,'WP 2 2023 Usage CF wp'!F$8:F$10,"&lt;" &amp;$Q119)</f>
        <v>0</v>
      </c>
      <c r="T118">
        <f>COUNTIFS('WP 2 2023 Usage CF wp'!G$8:G$10,"&gt;" &amp;$Q118,'WP 2 2023 Usage CF wp'!G$8:G$10,"&lt;" &amp;$Q119)</f>
        <v>0</v>
      </c>
      <c r="U118">
        <f>COUNTIFS('WP 2 2023 Usage CF wp'!H$8:H$10,"&gt;" &amp;$Q118,'WP 2 2023 Usage CF wp'!H$8:H$10,"&lt;" &amp;$Q119)</f>
        <v>0</v>
      </c>
      <c r="V118">
        <f>COUNTIFS('WP 2 2023 Usage CF wp'!I$8:I$10,"&gt;" &amp;$Q118,'WP 2 2023 Usage CF wp'!I$8:I$10,"&lt;" &amp;$Q119)</f>
        <v>0</v>
      </c>
      <c r="W118">
        <f>COUNTIFS('WP 2 2023 Usage CF wp'!J$8:J$10,"&gt;" &amp;$Q118,'WP 2 2023 Usage CF wp'!J$8:J$10,"&lt;" &amp;$Q119)</f>
        <v>0</v>
      </c>
      <c r="X118">
        <f>COUNTIFS('WP 2 2023 Usage CF wp'!K$8:K$10,"&gt;" &amp;$Q118,'WP 2 2023 Usage CF wp'!K$8:K$10,"&lt;" &amp;$Q119)</f>
        <v>0</v>
      </c>
      <c r="Y118">
        <f>COUNTIFS('WP 2 2023 Usage CF wp'!L$8:L$10,"&gt;" &amp;$Q118,'WP 2 2023 Usage CF wp'!L$8:L$10,"&lt;" &amp;$Q119)</f>
        <v>0</v>
      </c>
      <c r="Z118">
        <f>COUNTIFS('WP 2 2023 Usage CF wp'!M$8:M$10,"&gt;" &amp;$Q118,'WP 2 2023 Usage CF wp'!M$8:M$10,"&lt;" &amp;$Q119)</f>
        <v>0</v>
      </c>
      <c r="AA118">
        <f>COUNTIFS('WP 2 2023 Usage CF wp'!N$8:N$10,"&gt;" &amp;$Q118,'WP 2 2023 Usage CF wp'!N$8:N$10,"&lt;" &amp;$Q119)</f>
        <v>0</v>
      </c>
      <c r="AB118">
        <f>COUNTIFS('WP 2 2023 Usage CF wp'!O$8:O$10,"&gt;" &amp;$Q118,'WP 2 2023 Usage CF wp'!O$8:O$10,"&lt;" &amp;$Q119)</f>
        <v>0</v>
      </c>
      <c r="AC118">
        <f>COUNTIFS('WP 2 2023 Usage CF wp'!P$8:P$10,"&gt;" &amp;$Q118,'WP 2 2023 Usage CF wp'!P$8:P$10,"&lt;" &amp;$Q119)</f>
        <v>0</v>
      </c>
    </row>
    <row r="119" spans="2:29" x14ac:dyDescent="0.25">
      <c r="B119">
        <f t="shared" si="5"/>
        <v>10800</v>
      </c>
      <c r="C119">
        <f>COUNTIFS('WP 2 2023 Usage CF wp'!E$11:E$637,"&gt;" &amp;$B119,'WP 2 2023 Usage CF wp'!E$11:E$637,"&lt;" &amp;$B120)</f>
        <v>0</v>
      </c>
      <c r="D119">
        <f>COUNTIFS('WP 2 2023 Usage CF wp'!F$11:F$637,"&gt;" &amp;$B119,'WP 2 2023 Usage CF wp'!F$11:F$637,"&lt;" &amp;$B120)</f>
        <v>0</v>
      </c>
      <c r="E119">
        <f>COUNTIFS('WP 2 2023 Usage CF wp'!G$11:G$637,"&gt;" &amp;$B119,'WP 2 2023 Usage CF wp'!G$11:G$637,"&lt;" &amp;$B120)</f>
        <v>0</v>
      </c>
      <c r="F119">
        <f>COUNTIFS('WP 2 2023 Usage CF wp'!H$11:H$637,"&gt;" &amp;$B119,'WP 2 2023 Usage CF wp'!H$11:H$637,"&lt;" &amp;$B120)</f>
        <v>0</v>
      </c>
      <c r="G119">
        <f>COUNTIFS('WP 2 2023 Usage CF wp'!I$11:I$637,"&gt;" &amp;$B119,'WP 2 2023 Usage CF wp'!I$11:I$637,"&lt;" &amp;$B120)</f>
        <v>0</v>
      </c>
      <c r="H119">
        <f>COUNTIFS('WP 2 2023 Usage CF wp'!J$11:J$637,"&gt;" &amp;$B119,'WP 2 2023 Usage CF wp'!J$11:J$637,"&lt;" &amp;$B120)</f>
        <v>0</v>
      </c>
      <c r="I119">
        <f>COUNTIFS('WP 2 2023 Usage CF wp'!K$11:K$637,"&gt;" &amp;$B119,'WP 2 2023 Usage CF wp'!K$11:K$637,"&lt;" &amp;$B120)</f>
        <v>0</v>
      </c>
      <c r="J119">
        <f>COUNTIFS('WP 2 2023 Usage CF wp'!L$11:L$637,"&gt;" &amp;$B119,'WP 2 2023 Usage CF wp'!L$11:L$637,"&lt;" &amp;$B120)</f>
        <v>0</v>
      </c>
      <c r="K119">
        <f>COUNTIFS('WP 2 2023 Usage CF wp'!M$11:M$637,"&gt;" &amp;$B119,'WP 2 2023 Usage CF wp'!M$11:M$637,"&lt;" &amp;$B120)</f>
        <v>0</v>
      </c>
      <c r="L119">
        <f>COUNTIFS('WP 2 2023 Usage CF wp'!N$11:N$637,"&gt;" &amp;$B119,'WP 2 2023 Usage CF wp'!N$11:N$637,"&lt;" &amp;$B120)</f>
        <v>0</v>
      </c>
      <c r="M119">
        <f>COUNTIFS('WP 2 2023 Usage CF wp'!O$11:O$637,"&gt;" &amp;$B119,'WP 2 2023 Usage CF wp'!O$11:O$637,"&lt;" &amp;$B120)</f>
        <v>0</v>
      </c>
      <c r="N119">
        <f>COUNTIFS('WP 2 2023 Usage CF wp'!P$11:P$637,"&gt;" &amp;$B119,'WP 2 2023 Usage CF wp'!P$11:P$637,"&lt;" &amp;$B120)</f>
        <v>0</v>
      </c>
      <c r="Q119">
        <f t="shared" si="6"/>
        <v>10800</v>
      </c>
      <c r="R119">
        <f>COUNTIFS('WP 2 2023 Usage CF wp'!E$8:E$10,"&gt;" &amp;$Q119,'WP 2 2023 Usage CF wp'!E$8:E$10,"&lt;" &amp;$Q120)</f>
        <v>0</v>
      </c>
      <c r="S119">
        <f>COUNTIFS('WP 2 2023 Usage CF wp'!F$8:F$10,"&gt;" &amp;$Q119,'WP 2 2023 Usage CF wp'!F$8:F$10,"&lt;" &amp;$Q120)</f>
        <v>0</v>
      </c>
      <c r="T119">
        <f>COUNTIFS('WP 2 2023 Usage CF wp'!G$8:G$10,"&gt;" &amp;$Q119,'WP 2 2023 Usage CF wp'!G$8:G$10,"&lt;" &amp;$Q120)</f>
        <v>0</v>
      </c>
      <c r="U119">
        <f>COUNTIFS('WP 2 2023 Usage CF wp'!H$8:H$10,"&gt;" &amp;$Q119,'WP 2 2023 Usage CF wp'!H$8:H$10,"&lt;" &amp;$Q120)</f>
        <v>0</v>
      </c>
      <c r="V119">
        <f>COUNTIFS('WP 2 2023 Usage CF wp'!I$8:I$10,"&gt;" &amp;$Q119,'WP 2 2023 Usage CF wp'!I$8:I$10,"&lt;" &amp;$Q120)</f>
        <v>0</v>
      </c>
      <c r="W119">
        <f>COUNTIFS('WP 2 2023 Usage CF wp'!J$8:J$10,"&gt;" &amp;$Q119,'WP 2 2023 Usage CF wp'!J$8:J$10,"&lt;" &amp;$Q120)</f>
        <v>0</v>
      </c>
      <c r="X119">
        <f>COUNTIFS('WP 2 2023 Usage CF wp'!K$8:K$10,"&gt;" &amp;$Q119,'WP 2 2023 Usage CF wp'!K$8:K$10,"&lt;" &amp;$Q120)</f>
        <v>0</v>
      </c>
      <c r="Y119">
        <f>COUNTIFS('WP 2 2023 Usage CF wp'!L$8:L$10,"&gt;" &amp;$Q119,'WP 2 2023 Usage CF wp'!L$8:L$10,"&lt;" &amp;$Q120)</f>
        <v>0</v>
      </c>
      <c r="Z119">
        <f>COUNTIFS('WP 2 2023 Usage CF wp'!M$8:M$10,"&gt;" &amp;$Q119,'WP 2 2023 Usage CF wp'!M$8:M$10,"&lt;" &amp;$Q120)</f>
        <v>0</v>
      </c>
      <c r="AA119">
        <f>COUNTIFS('WP 2 2023 Usage CF wp'!N$8:N$10,"&gt;" &amp;$Q119,'WP 2 2023 Usage CF wp'!N$8:N$10,"&lt;" &amp;$Q120)</f>
        <v>0</v>
      </c>
      <c r="AB119">
        <f>COUNTIFS('WP 2 2023 Usage CF wp'!O$8:O$10,"&gt;" &amp;$Q119,'WP 2 2023 Usage CF wp'!O$8:O$10,"&lt;" &amp;$Q120)</f>
        <v>0</v>
      </c>
      <c r="AC119">
        <f>COUNTIFS('WP 2 2023 Usage CF wp'!P$8:P$10,"&gt;" &amp;$Q119,'WP 2 2023 Usage CF wp'!P$8:P$10,"&lt;" &amp;$Q120)</f>
        <v>0</v>
      </c>
    </row>
    <row r="120" spans="2:29" x14ac:dyDescent="0.25">
      <c r="B120">
        <f t="shared" si="5"/>
        <v>10900</v>
      </c>
      <c r="C120">
        <f>COUNTIFS('WP 2 2023 Usage CF wp'!E$11:E$637,"&gt;" &amp;$B120,'WP 2 2023 Usage CF wp'!E$11:E$637,"&lt;" &amp;$B121)</f>
        <v>0</v>
      </c>
      <c r="D120">
        <f>COUNTIFS('WP 2 2023 Usage CF wp'!F$11:F$637,"&gt;" &amp;$B120,'WP 2 2023 Usage CF wp'!F$11:F$637,"&lt;" &amp;$B121)</f>
        <v>0</v>
      </c>
      <c r="E120">
        <f>COUNTIFS('WP 2 2023 Usage CF wp'!G$11:G$637,"&gt;" &amp;$B120,'WP 2 2023 Usage CF wp'!G$11:G$637,"&lt;" &amp;$B121)</f>
        <v>0</v>
      </c>
      <c r="F120">
        <f>COUNTIFS('WP 2 2023 Usage CF wp'!H$11:H$637,"&gt;" &amp;$B120,'WP 2 2023 Usage CF wp'!H$11:H$637,"&lt;" &amp;$B121)</f>
        <v>0</v>
      </c>
      <c r="G120">
        <f>COUNTIFS('WP 2 2023 Usage CF wp'!I$11:I$637,"&gt;" &amp;$B120,'WP 2 2023 Usage CF wp'!I$11:I$637,"&lt;" &amp;$B121)</f>
        <v>0</v>
      </c>
      <c r="H120">
        <f>COUNTIFS('WP 2 2023 Usage CF wp'!J$11:J$637,"&gt;" &amp;$B120,'WP 2 2023 Usage CF wp'!J$11:J$637,"&lt;" &amp;$B121)</f>
        <v>0</v>
      </c>
      <c r="I120">
        <f>COUNTIFS('WP 2 2023 Usage CF wp'!K$11:K$637,"&gt;" &amp;$B120,'WP 2 2023 Usage CF wp'!K$11:K$637,"&lt;" &amp;$B121)</f>
        <v>0</v>
      </c>
      <c r="J120">
        <f>COUNTIFS('WP 2 2023 Usage CF wp'!L$11:L$637,"&gt;" &amp;$B120,'WP 2 2023 Usage CF wp'!L$11:L$637,"&lt;" &amp;$B121)</f>
        <v>0</v>
      </c>
      <c r="K120">
        <f>COUNTIFS('WP 2 2023 Usage CF wp'!M$11:M$637,"&gt;" &amp;$B120,'WP 2 2023 Usage CF wp'!M$11:M$637,"&lt;" &amp;$B121)</f>
        <v>0</v>
      </c>
      <c r="L120">
        <f>COUNTIFS('WP 2 2023 Usage CF wp'!N$11:N$637,"&gt;" &amp;$B120,'WP 2 2023 Usage CF wp'!N$11:N$637,"&lt;" &amp;$B121)</f>
        <v>0</v>
      </c>
      <c r="M120">
        <f>COUNTIFS('WP 2 2023 Usage CF wp'!O$11:O$637,"&gt;" &amp;$B120,'WP 2 2023 Usage CF wp'!O$11:O$637,"&lt;" &amp;$B121)</f>
        <v>0</v>
      </c>
      <c r="N120">
        <f>COUNTIFS('WP 2 2023 Usage CF wp'!P$11:P$637,"&gt;" &amp;$B120,'WP 2 2023 Usage CF wp'!P$11:P$637,"&lt;" &amp;$B121)</f>
        <v>0</v>
      </c>
      <c r="Q120">
        <f t="shared" si="6"/>
        <v>10900</v>
      </c>
      <c r="R120">
        <f>COUNTIFS('WP 2 2023 Usage CF wp'!E$8:E$10,"&gt;" &amp;$Q120,'WP 2 2023 Usage CF wp'!E$8:E$10,"&lt;" &amp;$Q121)</f>
        <v>0</v>
      </c>
      <c r="S120">
        <f>COUNTIFS('WP 2 2023 Usage CF wp'!F$8:F$10,"&gt;" &amp;$Q120,'WP 2 2023 Usage CF wp'!F$8:F$10,"&lt;" &amp;$Q121)</f>
        <v>0</v>
      </c>
      <c r="T120">
        <f>COUNTIFS('WP 2 2023 Usage CF wp'!G$8:G$10,"&gt;" &amp;$Q120,'WP 2 2023 Usage CF wp'!G$8:G$10,"&lt;" &amp;$Q121)</f>
        <v>0</v>
      </c>
      <c r="U120">
        <f>COUNTIFS('WP 2 2023 Usage CF wp'!H$8:H$10,"&gt;" &amp;$Q120,'WP 2 2023 Usage CF wp'!H$8:H$10,"&lt;" &amp;$Q121)</f>
        <v>0</v>
      </c>
      <c r="V120">
        <f>COUNTIFS('WP 2 2023 Usage CF wp'!I$8:I$10,"&gt;" &amp;$Q120,'WP 2 2023 Usage CF wp'!I$8:I$10,"&lt;" &amp;$Q121)</f>
        <v>0</v>
      </c>
      <c r="W120">
        <f>COUNTIFS('WP 2 2023 Usage CF wp'!J$8:J$10,"&gt;" &amp;$Q120,'WP 2 2023 Usage CF wp'!J$8:J$10,"&lt;" &amp;$Q121)</f>
        <v>0</v>
      </c>
      <c r="X120">
        <f>COUNTIFS('WP 2 2023 Usage CF wp'!K$8:K$10,"&gt;" &amp;$Q120,'WP 2 2023 Usage CF wp'!K$8:K$10,"&lt;" &amp;$Q121)</f>
        <v>0</v>
      </c>
      <c r="Y120">
        <f>COUNTIFS('WP 2 2023 Usage CF wp'!L$8:L$10,"&gt;" &amp;$Q120,'WP 2 2023 Usage CF wp'!L$8:L$10,"&lt;" &amp;$Q121)</f>
        <v>0</v>
      </c>
      <c r="Z120">
        <f>COUNTIFS('WP 2 2023 Usage CF wp'!M$8:M$10,"&gt;" &amp;$Q120,'WP 2 2023 Usage CF wp'!M$8:M$10,"&lt;" &amp;$Q121)</f>
        <v>0</v>
      </c>
      <c r="AA120">
        <f>COUNTIFS('WP 2 2023 Usage CF wp'!N$8:N$10,"&gt;" &amp;$Q120,'WP 2 2023 Usage CF wp'!N$8:N$10,"&lt;" &amp;$Q121)</f>
        <v>0</v>
      </c>
      <c r="AB120">
        <f>COUNTIFS('WP 2 2023 Usage CF wp'!O$8:O$10,"&gt;" &amp;$Q120,'WP 2 2023 Usage CF wp'!O$8:O$10,"&lt;" &amp;$Q121)</f>
        <v>0</v>
      </c>
      <c r="AC120">
        <f>COUNTIFS('WP 2 2023 Usage CF wp'!P$8:P$10,"&gt;" &amp;$Q120,'WP 2 2023 Usage CF wp'!P$8:P$10,"&lt;" &amp;$Q121)</f>
        <v>0</v>
      </c>
    </row>
    <row r="121" spans="2:29" x14ac:dyDescent="0.25">
      <c r="B121">
        <f t="shared" si="5"/>
        <v>11000</v>
      </c>
      <c r="C121">
        <f>COUNTIFS('WP 2 2023 Usage CF wp'!E$11:E$637,"&gt;" &amp;$B121,'WP 2 2023 Usage CF wp'!E$11:E$637,"&lt;" &amp;$B122)</f>
        <v>0</v>
      </c>
      <c r="D121">
        <f>COUNTIFS('WP 2 2023 Usage CF wp'!F$11:F$637,"&gt;" &amp;$B121,'WP 2 2023 Usage CF wp'!F$11:F$637,"&lt;" &amp;$B122)</f>
        <v>0</v>
      </c>
      <c r="E121">
        <f>COUNTIFS('WP 2 2023 Usage CF wp'!G$11:G$637,"&gt;" &amp;$B121,'WP 2 2023 Usage CF wp'!G$11:G$637,"&lt;" &amp;$B122)</f>
        <v>0</v>
      </c>
      <c r="F121">
        <f>COUNTIFS('WP 2 2023 Usage CF wp'!H$11:H$637,"&gt;" &amp;$B121,'WP 2 2023 Usage CF wp'!H$11:H$637,"&lt;" &amp;$B122)</f>
        <v>0</v>
      </c>
      <c r="G121">
        <f>COUNTIFS('WP 2 2023 Usage CF wp'!I$11:I$637,"&gt;" &amp;$B121,'WP 2 2023 Usage CF wp'!I$11:I$637,"&lt;" &amp;$B122)</f>
        <v>0</v>
      </c>
      <c r="H121">
        <f>COUNTIFS('WP 2 2023 Usage CF wp'!J$11:J$637,"&gt;" &amp;$B121,'WP 2 2023 Usage CF wp'!J$11:J$637,"&lt;" &amp;$B122)</f>
        <v>0</v>
      </c>
      <c r="I121">
        <f>COUNTIFS('WP 2 2023 Usage CF wp'!K$11:K$637,"&gt;" &amp;$B121,'WP 2 2023 Usage CF wp'!K$11:K$637,"&lt;" &amp;$B122)</f>
        <v>0</v>
      </c>
      <c r="J121">
        <f>COUNTIFS('WP 2 2023 Usage CF wp'!L$11:L$637,"&gt;" &amp;$B121,'WP 2 2023 Usage CF wp'!L$11:L$637,"&lt;" &amp;$B122)</f>
        <v>0</v>
      </c>
      <c r="K121">
        <f>COUNTIFS('WP 2 2023 Usage CF wp'!M$11:M$637,"&gt;" &amp;$B121,'WP 2 2023 Usage CF wp'!M$11:M$637,"&lt;" &amp;$B122)</f>
        <v>0</v>
      </c>
      <c r="L121">
        <f>COUNTIFS('WP 2 2023 Usage CF wp'!N$11:N$637,"&gt;" &amp;$B121,'WP 2 2023 Usage CF wp'!N$11:N$637,"&lt;" &amp;$B122)</f>
        <v>0</v>
      </c>
      <c r="M121">
        <f>COUNTIFS('WP 2 2023 Usage CF wp'!O$11:O$637,"&gt;" &amp;$B121,'WP 2 2023 Usage CF wp'!O$11:O$637,"&lt;" &amp;$B122)</f>
        <v>0</v>
      </c>
      <c r="N121">
        <f>COUNTIFS('WP 2 2023 Usage CF wp'!P$11:P$637,"&gt;" &amp;$B121,'WP 2 2023 Usage CF wp'!P$11:P$637,"&lt;" &amp;$B122)</f>
        <v>0</v>
      </c>
      <c r="Q121">
        <f t="shared" si="6"/>
        <v>11000</v>
      </c>
      <c r="R121">
        <f>COUNTIFS('WP 2 2023 Usage CF wp'!E$8:E$10,"&gt;" &amp;$Q121,'WP 2 2023 Usage CF wp'!E$8:E$10,"&lt;" &amp;$Q122)</f>
        <v>0</v>
      </c>
      <c r="S121">
        <f>COUNTIFS('WP 2 2023 Usage CF wp'!F$8:F$10,"&gt;" &amp;$Q121,'WP 2 2023 Usage CF wp'!F$8:F$10,"&lt;" &amp;$Q122)</f>
        <v>0</v>
      </c>
      <c r="T121">
        <f>COUNTIFS('WP 2 2023 Usage CF wp'!G$8:G$10,"&gt;" &amp;$Q121,'WP 2 2023 Usage CF wp'!G$8:G$10,"&lt;" &amp;$Q122)</f>
        <v>0</v>
      </c>
      <c r="U121">
        <f>COUNTIFS('WP 2 2023 Usage CF wp'!H$8:H$10,"&gt;" &amp;$Q121,'WP 2 2023 Usage CF wp'!H$8:H$10,"&lt;" &amp;$Q122)</f>
        <v>0</v>
      </c>
      <c r="V121">
        <f>COUNTIFS('WP 2 2023 Usage CF wp'!I$8:I$10,"&gt;" &amp;$Q121,'WP 2 2023 Usage CF wp'!I$8:I$10,"&lt;" &amp;$Q122)</f>
        <v>0</v>
      </c>
      <c r="W121">
        <f>COUNTIFS('WP 2 2023 Usage CF wp'!J$8:J$10,"&gt;" &amp;$Q121,'WP 2 2023 Usage CF wp'!J$8:J$10,"&lt;" &amp;$Q122)</f>
        <v>0</v>
      </c>
      <c r="X121">
        <f>COUNTIFS('WP 2 2023 Usage CF wp'!K$8:K$10,"&gt;" &amp;$Q121,'WP 2 2023 Usage CF wp'!K$8:K$10,"&lt;" &amp;$Q122)</f>
        <v>0</v>
      </c>
      <c r="Y121">
        <f>COUNTIFS('WP 2 2023 Usage CF wp'!L$8:L$10,"&gt;" &amp;$Q121,'WP 2 2023 Usage CF wp'!L$8:L$10,"&lt;" &amp;$Q122)</f>
        <v>0</v>
      </c>
      <c r="Z121">
        <f>COUNTIFS('WP 2 2023 Usage CF wp'!M$8:M$10,"&gt;" &amp;$Q121,'WP 2 2023 Usage CF wp'!M$8:M$10,"&lt;" &amp;$Q122)</f>
        <v>0</v>
      </c>
      <c r="AA121">
        <f>COUNTIFS('WP 2 2023 Usage CF wp'!N$8:N$10,"&gt;" &amp;$Q121,'WP 2 2023 Usage CF wp'!N$8:N$10,"&lt;" &amp;$Q122)</f>
        <v>0</v>
      </c>
      <c r="AB121">
        <f>COUNTIFS('WP 2 2023 Usage CF wp'!O$8:O$10,"&gt;" &amp;$Q121,'WP 2 2023 Usage CF wp'!O$8:O$10,"&lt;" &amp;$Q122)</f>
        <v>0</v>
      </c>
      <c r="AC121">
        <f>COUNTIFS('WP 2 2023 Usage CF wp'!P$8:P$10,"&gt;" &amp;$Q121,'WP 2 2023 Usage CF wp'!P$8:P$10,"&lt;" &amp;$Q122)</f>
        <v>0</v>
      </c>
    </row>
  </sheetData>
  <phoneticPr fontId="13" type="noConversion"/>
  <pageMargins left="0.7" right="0.7" top="0.75" bottom="0.75" header="0.3" footer="0.3"/>
  <pageSetup scale="75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14208B-6039-4ACC-A22F-E803A0E7EB3A}">
  <sheetPr>
    <pageSetUpPr fitToPage="1"/>
  </sheetPr>
  <dimension ref="A1:L61"/>
  <sheetViews>
    <sheetView showGridLines="0" zoomScale="110" zoomScaleNormal="110" workbookViewId="0">
      <selection activeCell="F3" sqref="F3:F4"/>
    </sheetView>
  </sheetViews>
  <sheetFormatPr defaultColWidth="9.140625" defaultRowHeight="15.75" x14ac:dyDescent="0.25"/>
  <cols>
    <col min="1" max="1" width="9.140625" style="159"/>
    <col min="2" max="2" width="9.140625" style="118"/>
    <col min="3" max="3" width="36.28515625" style="118" customWidth="1"/>
    <col min="4" max="4" width="16.42578125" style="118" customWidth="1"/>
    <col min="5" max="6" width="14.85546875" style="118" customWidth="1"/>
    <col min="7" max="8" width="12.28515625" style="159" customWidth="1"/>
    <col min="9" max="9" width="15" style="159" customWidth="1"/>
    <col min="10" max="10" width="16.42578125" style="159" customWidth="1"/>
    <col min="11" max="11" width="16.28515625" style="118" customWidth="1"/>
    <col min="12" max="16384" width="9.140625" style="118"/>
  </cols>
  <sheetData>
    <row r="1" spans="2:12" x14ac:dyDescent="0.25">
      <c r="B1" s="159"/>
      <c r="C1" s="159"/>
      <c r="D1" s="159"/>
      <c r="E1" s="159"/>
      <c r="F1" s="159"/>
    </row>
    <row r="2" spans="2:12" x14ac:dyDescent="0.25">
      <c r="B2" s="159"/>
      <c r="C2" s="159"/>
      <c r="D2" s="159"/>
      <c r="E2" s="159"/>
      <c r="F2" s="159"/>
    </row>
    <row r="3" spans="2:12" x14ac:dyDescent="0.25">
      <c r="C3" s="18" t="s">
        <v>2</v>
      </c>
      <c r="F3" s="170" t="s">
        <v>0</v>
      </c>
    </row>
    <row r="4" spans="2:12" x14ac:dyDescent="0.25">
      <c r="C4" s="18" t="s">
        <v>3</v>
      </c>
      <c r="F4" s="170" t="s">
        <v>1</v>
      </c>
    </row>
    <row r="5" spans="2:12" x14ac:dyDescent="0.25">
      <c r="C5" s="18" t="s">
        <v>375</v>
      </c>
      <c r="E5" s="160"/>
      <c r="F5" s="160"/>
    </row>
    <row r="6" spans="2:12" x14ac:dyDescent="0.25">
      <c r="C6" s="18"/>
      <c r="E6" s="160"/>
      <c r="F6" s="160"/>
    </row>
    <row r="7" spans="2:12" x14ac:dyDescent="0.25">
      <c r="C7" s="18"/>
      <c r="E7" s="160"/>
      <c r="F7" s="160"/>
    </row>
    <row r="8" spans="2:12" x14ac:dyDescent="0.25">
      <c r="B8" s="118" t="s">
        <v>20</v>
      </c>
      <c r="D8" s="160" t="s">
        <v>376</v>
      </c>
      <c r="E8" s="160"/>
      <c r="F8" s="160"/>
    </row>
    <row r="9" spans="2:12" x14ac:dyDescent="0.25">
      <c r="B9" s="161">
        <v>1</v>
      </c>
      <c r="D9" s="160" t="s">
        <v>377</v>
      </c>
      <c r="H9" s="162"/>
      <c r="I9" s="162"/>
      <c r="J9" s="162"/>
      <c r="K9" s="163"/>
    </row>
    <row r="10" spans="2:12" x14ac:dyDescent="0.25">
      <c r="B10" s="161">
        <f>+B9+1</f>
        <v>2</v>
      </c>
      <c r="H10" s="162"/>
      <c r="I10" s="162"/>
      <c r="J10" s="162"/>
      <c r="K10" s="163"/>
      <c r="L10" s="164"/>
    </row>
    <row r="11" spans="2:12" x14ac:dyDescent="0.25">
      <c r="B11" s="161">
        <f t="shared" ref="B11:B52" si="0">+B10+1</f>
        <v>3</v>
      </c>
      <c r="H11" s="162"/>
      <c r="I11" s="162"/>
      <c r="J11" s="162"/>
      <c r="K11" s="163"/>
    </row>
    <row r="12" spans="2:12" x14ac:dyDescent="0.25">
      <c r="B12" s="161">
        <f t="shared" si="0"/>
        <v>4</v>
      </c>
      <c r="D12" s="165" t="s">
        <v>378</v>
      </c>
      <c r="E12" s="165" t="s">
        <v>379</v>
      </c>
      <c r="F12" s="192"/>
      <c r="H12" s="162"/>
      <c r="I12" s="162"/>
      <c r="J12" s="162"/>
      <c r="K12" s="163"/>
    </row>
    <row r="13" spans="2:12" x14ac:dyDescent="0.25">
      <c r="B13" s="161">
        <f t="shared" si="0"/>
        <v>5</v>
      </c>
      <c r="C13" s="166" t="s">
        <v>380</v>
      </c>
      <c r="D13" s="167">
        <v>138834</v>
      </c>
      <c r="E13" s="167">
        <f>+D13</f>
        <v>138834</v>
      </c>
      <c r="F13" s="193"/>
      <c r="H13" s="162"/>
      <c r="I13" s="162"/>
      <c r="J13" s="162"/>
      <c r="K13" s="163"/>
    </row>
    <row r="14" spans="2:12" ht="22.9" customHeight="1" x14ac:dyDescent="0.25">
      <c r="B14" s="161">
        <f t="shared" si="0"/>
        <v>6</v>
      </c>
      <c r="C14" s="166" t="s">
        <v>381</v>
      </c>
      <c r="D14" s="168"/>
      <c r="E14" s="169"/>
      <c r="F14" s="194"/>
      <c r="H14" s="162"/>
      <c r="I14" s="162"/>
      <c r="J14" s="162"/>
      <c r="K14" s="163"/>
    </row>
    <row r="15" spans="2:12" x14ac:dyDescent="0.25">
      <c r="B15" s="161">
        <f t="shared" si="0"/>
        <v>7</v>
      </c>
      <c r="C15" s="170" t="s">
        <v>382</v>
      </c>
      <c r="D15" s="169">
        <f>+D13*(1-D20)</f>
        <v>90242.1</v>
      </c>
      <c r="E15" s="169">
        <f>+D15</f>
        <v>90242.1</v>
      </c>
      <c r="F15" s="194"/>
      <c r="H15" s="171"/>
      <c r="I15" s="171"/>
      <c r="J15" s="171"/>
      <c r="K15" s="164"/>
    </row>
    <row r="16" spans="2:12" x14ac:dyDescent="0.25">
      <c r="B16" s="161">
        <f t="shared" si="0"/>
        <v>8</v>
      </c>
      <c r="C16" s="170" t="s">
        <v>383</v>
      </c>
      <c r="D16" s="172">
        <v>0</v>
      </c>
      <c r="E16" s="172">
        <f>+D18</f>
        <v>48591.899999999994</v>
      </c>
      <c r="F16" s="194"/>
      <c r="H16" s="162"/>
      <c r="I16" s="162"/>
      <c r="J16" s="162"/>
      <c r="K16" s="163"/>
    </row>
    <row r="17" spans="2:12" ht="16.5" thickBot="1" x14ac:dyDescent="0.3">
      <c r="B17" s="161">
        <f t="shared" si="0"/>
        <v>9</v>
      </c>
      <c r="C17" s="170" t="s">
        <v>38</v>
      </c>
      <c r="D17" s="173">
        <f>+D15+D16</f>
        <v>90242.1</v>
      </c>
      <c r="E17" s="173">
        <f t="shared" ref="E17" si="1">+E15+E16</f>
        <v>138834</v>
      </c>
      <c r="F17" s="193"/>
      <c r="H17" s="162"/>
      <c r="I17" s="162"/>
      <c r="J17" s="162"/>
      <c r="K17" s="163"/>
    </row>
    <row r="18" spans="2:12" ht="17.25" thickTop="1" thickBot="1" x14ac:dyDescent="0.3">
      <c r="B18" s="161">
        <f t="shared" si="0"/>
        <v>10</v>
      </c>
      <c r="C18" s="166" t="s">
        <v>384</v>
      </c>
      <c r="D18" s="173">
        <f>+D13-D15</f>
        <v>48591.899999999994</v>
      </c>
      <c r="E18" s="173">
        <f>+D18-E16</f>
        <v>0</v>
      </c>
      <c r="F18" s="193"/>
      <c r="H18" s="162"/>
      <c r="I18" s="162"/>
      <c r="J18" s="162"/>
      <c r="K18" s="163"/>
    </row>
    <row r="19" spans="2:12" ht="16.5" thickTop="1" x14ac:dyDescent="0.25">
      <c r="B19" s="161">
        <f t="shared" si="0"/>
        <v>11</v>
      </c>
      <c r="H19" s="162"/>
      <c r="I19" s="162"/>
      <c r="J19" s="162"/>
      <c r="K19" s="163"/>
    </row>
    <row r="20" spans="2:12" x14ac:dyDescent="0.25">
      <c r="B20" s="161">
        <f t="shared" si="0"/>
        <v>12</v>
      </c>
      <c r="C20" s="174" t="s">
        <v>385</v>
      </c>
      <c r="D20" s="175">
        <v>0.35</v>
      </c>
      <c r="E20" s="175"/>
      <c r="F20" s="175"/>
      <c r="K20" s="176"/>
      <c r="L20" s="176"/>
    </row>
    <row r="21" spans="2:12" x14ac:dyDescent="0.25">
      <c r="B21" s="161">
        <f t="shared" si="0"/>
        <v>13</v>
      </c>
      <c r="K21" s="176"/>
      <c r="L21" s="176"/>
    </row>
    <row r="22" spans="2:12" x14ac:dyDescent="0.25">
      <c r="B22" s="161">
        <f t="shared" si="0"/>
        <v>14</v>
      </c>
      <c r="C22" s="210" t="s">
        <v>386</v>
      </c>
      <c r="D22" s="211"/>
      <c r="E22" s="211"/>
      <c r="F22" s="134"/>
      <c r="K22" s="163"/>
      <c r="L22" s="163"/>
    </row>
    <row r="23" spans="2:12" x14ac:dyDescent="0.25">
      <c r="B23" s="161">
        <f t="shared" si="0"/>
        <v>15</v>
      </c>
      <c r="C23" s="212" t="s">
        <v>387</v>
      </c>
      <c r="D23" s="213"/>
      <c r="E23" s="213"/>
      <c r="F23" s="192"/>
      <c r="K23" s="163"/>
      <c r="L23" s="163"/>
    </row>
    <row r="24" spans="2:12" x14ac:dyDescent="0.25">
      <c r="B24" s="161">
        <f t="shared" si="0"/>
        <v>16</v>
      </c>
      <c r="D24" s="177" t="s">
        <v>388</v>
      </c>
      <c r="E24" s="177" t="s">
        <v>389</v>
      </c>
      <c r="F24" s="177"/>
    </row>
    <row r="25" spans="2:12" x14ac:dyDescent="0.25">
      <c r="B25" s="161">
        <f t="shared" si="0"/>
        <v>17</v>
      </c>
      <c r="C25" s="170" t="s">
        <v>390</v>
      </c>
      <c r="D25" s="178">
        <v>44</v>
      </c>
      <c r="E25" s="178">
        <f>+D25</f>
        <v>44</v>
      </c>
      <c r="F25" s="178"/>
    </row>
    <row r="26" spans="2:12" x14ac:dyDescent="0.25">
      <c r="B26" s="161">
        <f t="shared" si="0"/>
        <v>18</v>
      </c>
      <c r="C26" s="170" t="s">
        <v>391</v>
      </c>
      <c r="D26" s="176">
        <v>2.68</v>
      </c>
      <c r="E26" s="176">
        <f t="shared" ref="E26:E27" si="2">+D26</f>
        <v>2.68</v>
      </c>
      <c r="F26" s="176"/>
      <c r="G26" s="179"/>
      <c r="H26" s="179" t="s">
        <v>392</v>
      </c>
      <c r="I26" s="179"/>
      <c r="J26" s="179"/>
    </row>
    <row r="27" spans="2:12" x14ac:dyDescent="0.25">
      <c r="B27" s="161">
        <f t="shared" si="0"/>
        <v>19</v>
      </c>
      <c r="C27" s="170" t="s">
        <v>393</v>
      </c>
      <c r="D27" s="163">
        <v>3.32</v>
      </c>
      <c r="E27" s="176">
        <f t="shared" si="2"/>
        <v>3.32</v>
      </c>
      <c r="F27" s="176"/>
    </row>
    <row r="28" spans="2:12" ht="20.25" x14ac:dyDescent="0.3">
      <c r="B28" s="161">
        <f t="shared" si="0"/>
        <v>20</v>
      </c>
      <c r="C28" s="170"/>
      <c r="J28" s="159" t="s">
        <v>394</v>
      </c>
    </row>
    <row r="29" spans="2:12" x14ac:dyDescent="0.25">
      <c r="B29" s="161">
        <f t="shared" si="0"/>
        <v>21</v>
      </c>
      <c r="C29" s="214" t="s">
        <v>395</v>
      </c>
      <c r="D29" s="215"/>
      <c r="E29" s="215"/>
      <c r="F29" s="177"/>
      <c r="G29" s="216" t="s">
        <v>396</v>
      </c>
      <c r="H29" s="216"/>
      <c r="I29" s="180">
        <v>696</v>
      </c>
      <c r="J29" s="181">
        <v>100</v>
      </c>
    </row>
    <row r="30" spans="2:12" x14ac:dyDescent="0.25">
      <c r="B30" s="161">
        <f t="shared" si="0"/>
        <v>22</v>
      </c>
      <c r="C30" s="170" t="s">
        <v>390</v>
      </c>
      <c r="D30" s="182">
        <f>D25</f>
        <v>44</v>
      </c>
      <c r="E30" s="182">
        <f>E25</f>
        <v>44</v>
      </c>
      <c r="F30" s="182"/>
      <c r="H30" s="159" t="s">
        <v>391</v>
      </c>
      <c r="I30" s="183">
        <v>500</v>
      </c>
      <c r="J30" s="181">
        <f>I30/J29</f>
        <v>5</v>
      </c>
    </row>
    <row r="31" spans="2:12" x14ac:dyDescent="0.25">
      <c r="B31" s="161">
        <f t="shared" si="0"/>
        <v>23</v>
      </c>
      <c r="C31" s="170" t="s">
        <v>391</v>
      </c>
      <c r="D31" s="163">
        <f>D26*J30</f>
        <v>13.4</v>
      </c>
      <c r="E31" s="163">
        <f>E26*J30</f>
        <v>13.4</v>
      </c>
      <c r="F31" s="163"/>
      <c r="H31" s="159" t="s">
        <v>393</v>
      </c>
      <c r="I31" s="183">
        <f>I29-I30</f>
        <v>196</v>
      </c>
      <c r="J31" s="181">
        <f>I31/J29</f>
        <v>1.96</v>
      </c>
    </row>
    <row r="32" spans="2:12" x14ac:dyDescent="0.25">
      <c r="B32" s="161">
        <f t="shared" si="0"/>
        <v>24</v>
      </c>
      <c r="C32" s="170" t="s">
        <v>393</v>
      </c>
      <c r="D32" s="184">
        <f>D27*J31</f>
        <v>6.5071999999999992</v>
      </c>
      <c r="E32" s="184">
        <f>E27*J31</f>
        <v>6.5071999999999992</v>
      </c>
      <c r="F32" s="195"/>
    </row>
    <row r="33" spans="2:12" ht="16.5" thickBot="1" x14ac:dyDescent="0.3">
      <c r="B33" s="161">
        <f t="shared" si="0"/>
        <v>25</v>
      </c>
      <c r="C33" s="170" t="s">
        <v>38</v>
      </c>
      <c r="D33" s="185">
        <f>SUM(D30:D32)</f>
        <v>63.907199999999996</v>
      </c>
      <c r="E33" s="185">
        <f>SUM(E30:E32)</f>
        <v>63.907199999999996</v>
      </c>
      <c r="F33" s="196"/>
    </row>
    <row r="34" spans="2:12" ht="16.5" thickTop="1" x14ac:dyDescent="0.25">
      <c r="B34" s="161">
        <f t="shared" si="0"/>
        <v>26</v>
      </c>
      <c r="C34" s="170"/>
    </row>
    <row r="35" spans="2:12" s="159" customFormat="1" x14ac:dyDescent="0.25">
      <c r="B35" s="161">
        <f t="shared" si="0"/>
        <v>27</v>
      </c>
      <c r="C35" s="212" t="s">
        <v>397</v>
      </c>
      <c r="D35" s="213"/>
      <c r="E35" s="213"/>
      <c r="F35" s="192"/>
      <c r="G35" s="216"/>
      <c r="H35" s="216"/>
      <c r="K35" s="118"/>
      <c r="L35" s="118"/>
    </row>
    <row r="36" spans="2:12" s="159" customFormat="1" x14ac:dyDescent="0.25">
      <c r="B36" s="161">
        <f t="shared" si="0"/>
        <v>28</v>
      </c>
      <c r="C36" s="186"/>
      <c r="D36" s="187" t="s">
        <v>388</v>
      </c>
      <c r="E36" s="187" t="s">
        <v>389</v>
      </c>
      <c r="F36" s="177"/>
      <c r="G36" s="216"/>
      <c r="H36" s="216"/>
      <c r="K36" s="118"/>
      <c r="L36" s="118"/>
    </row>
    <row r="37" spans="2:12" s="159" customFormat="1" x14ac:dyDescent="0.25">
      <c r="B37" s="161">
        <f t="shared" si="0"/>
        <v>29</v>
      </c>
      <c r="C37" s="170" t="s">
        <v>390</v>
      </c>
      <c r="D37" s="178">
        <v>51.5</v>
      </c>
      <c r="E37" s="178">
        <v>56.9</v>
      </c>
      <c r="F37" s="178"/>
      <c r="G37" s="216"/>
      <c r="H37" s="216"/>
      <c r="K37" s="118"/>
      <c r="L37" s="118"/>
    </row>
    <row r="38" spans="2:12" s="159" customFormat="1" x14ac:dyDescent="0.25">
      <c r="B38" s="161">
        <f t="shared" si="0"/>
        <v>30</v>
      </c>
      <c r="C38" s="170" t="s">
        <v>391</v>
      </c>
      <c r="D38" s="176">
        <v>3</v>
      </c>
      <c r="E38" s="176">
        <v>3.75</v>
      </c>
      <c r="F38" s="176"/>
      <c r="G38" s="216"/>
      <c r="H38" s="216"/>
      <c r="K38" s="118"/>
      <c r="L38" s="118"/>
    </row>
    <row r="39" spans="2:12" s="159" customFormat="1" x14ac:dyDescent="0.25">
      <c r="B39" s="161">
        <f t="shared" si="0"/>
        <v>31</v>
      </c>
      <c r="C39" s="170" t="s">
        <v>393</v>
      </c>
      <c r="D39" s="163">
        <v>4</v>
      </c>
      <c r="E39" s="163">
        <v>4</v>
      </c>
      <c r="F39" s="163"/>
      <c r="G39" s="216"/>
      <c r="H39" s="216"/>
      <c r="K39" s="118"/>
      <c r="L39" s="118"/>
    </row>
    <row r="40" spans="2:12" s="159" customFormat="1" x14ac:dyDescent="0.25">
      <c r="B40" s="161">
        <f t="shared" si="0"/>
        <v>32</v>
      </c>
      <c r="C40" s="170"/>
      <c r="D40" s="118"/>
      <c r="E40" s="118"/>
      <c r="F40" s="118"/>
      <c r="H40" s="188"/>
      <c r="K40" s="118"/>
      <c r="L40" s="118"/>
    </row>
    <row r="41" spans="2:12" s="159" customFormat="1" x14ac:dyDescent="0.25">
      <c r="B41" s="161">
        <f t="shared" si="0"/>
        <v>33</v>
      </c>
      <c r="C41" s="118"/>
      <c r="D41" s="118"/>
      <c r="E41" s="118"/>
      <c r="F41" s="118"/>
      <c r="K41" s="118"/>
      <c r="L41" s="118"/>
    </row>
    <row r="42" spans="2:12" s="159" customFormat="1" x14ac:dyDescent="0.25">
      <c r="B42" s="161">
        <f t="shared" si="0"/>
        <v>34</v>
      </c>
      <c r="C42" s="214" t="s">
        <v>395</v>
      </c>
      <c r="D42" s="215"/>
      <c r="E42" s="215"/>
      <c r="F42" s="177"/>
      <c r="K42" s="118"/>
      <c r="L42" s="118"/>
    </row>
    <row r="43" spans="2:12" s="159" customFormat="1" x14ac:dyDescent="0.25">
      <c r="B43" s="161">
        <f t="shared" si="0"/>
        <v>35</v>
      </c>
      <c r="C43" s="170" t="s">
        <v>390</v>
      </c>
      <c r="D43" s="182">
        <f>D37</f>
        <v>51.5</v>
      </c>
      <c r="E43" s="182">
        <f>E37</f>
        <v>56.9</v>
      </c>
      <c r="F43" s="182"/>
      <c r="K43" s="118"/>
      <c r="L43" s="118"/>
    </row>
    <row r="44" spans="2:12" s="159" customFormat="1" x14ac:dyDescent="0.25">
      <c r="B44" s="161">
        <f t="shared" si="0"/>
        <v>36</v>
      </c>
      <c r="C44" s="170" t="s">
        <v>391</v>
      </c>
      <c r="D44" s="163">
        <f>$J$30*D38</f>
        <v>15</v>
      </c>
      <c r="E44" s="163">
        <f>$J$30*E38</f>
        <v>18.75</v>
      </c>
      <c r="F44" s="163"/>
      <c r="K44" s="118"/>
      <c r="L44" s="118"/>
    </row>
    <row r="45" spans="2:12" s="159" customFormat="1" x14ac:dyDescent="0.25">
      <c r="B45" s="161">
        <f t="shared" si="0"/>
        <v>37</v>
      </c>
      <c r="C45" s="170" t="s">
        <v>393</v>
      </c>
      <c r="D45" s="184">
        <f>D39*$J$31</f>
        <v>7.84</v>
      </c>
      <c r="E45" s="184">
        <f>E39*$J$31</f>
        <v>7.84</v>
      </c>
      <c r="F45" s="195"/>
      <c r="K45" s="118"/>
      <c r="L45" s="118"/>
    </row>
    <row r="46" spans="2:12" s="159" customFormat="1" ht="16.5" thickBot="1" x14ac:dyDescent="0.3">
      <c r="B46" s="161">
        <f t="shared" si="0"/>
        <v>38</v>
      </c>
      <c r="C46" s="170" t="s">
        <v>398</v>
      </c>
      <c r="D46" s="185">
        <f>SUM(D43:D45)</f>
        <v>74.34</v>
      </c>
      <c r="E46" s="185">
        <f>SUM(E43:E45)</f>
        <v>83.490000000000009</v>
      </c>
      <c r="F46" s="196"/>
      <c r="K46" s="118"/>
      <c r="L46" s="118"/>
    </row>
    <row r="47" spans="2:12" s="159" customFormat="1" ht="16.5" thickTop="1" x14ac:dyDescent="0.25">
      <c r="B47" s="161">
        <f t="shared" si="0"/>
        <v>39</v>
      </c>
      <c r="C47" s="118"/>
      <c r="D47" s="118"/>
      <c r="E47" s="118"/>
      <c r="F47" s="118"/>
      <c r="K47" s="118"/>
      <c r="L47" s="118"/>
    </row>
    <row r="48" spans="2:12" s="159" customFormat="1" x14ac:dyDescent="0.25">
      <c r="B48" s="161">
        <f t="shared" si="0"/>
        <v>40</v>
      </c>
      <c r="C48" s="189" t="s">
        <v>399</v>
      </c>
      <c r="D48" s="118"/>
      <c r="E48" s="118"/>
      <c r="F48" s="118"/>
      <c r="K48" s="118"/>
      <c r="L48" s="118"/>
    </row>
    <row r="49" spans="2:12" s="159" customFormat="1" x14ac:dyDescent="0.25">
      <c r="B49" s="161">
        <f t="shared" si="0"/>
        <v>41</v>
      </c>
      <c r="C49" s="170" t="s">
        <v>390</v>
      </c>
      <c r="D49" s="190">
        <f>D37-D25</f>
        <v>7.5</v>
      </c>
      <c r="E49" s="190">
        <f>E37-E25</f>
        <v>12.899999999999999</v>
      </c>
      <c r="F49" s="190"/>
      <c r="K49" s="118"/>
      <c r="L49" s="118"/>
    </row>
    <row r="50" spans="2:12" s="159" customFormat="1" x14ac:dyDescent="0.25">
      <c r="B50" s="161">
        <f t="shared" si="0"/>
        <v>42</v>
      </c>
      <c r="C50" s="170" t="s">
        <v>391</v>
      </c>
      <c r="D50" s="190">
        <f t="shared" ref="D50:E51" si="3">D38-D26</f>
        <v>0.31999999999999984</v>
      </c>
      <c r="E50" s="190">
        <f t="shared" si="3"/>
        <v>1.0699999999999998</v>
      </c>
      <c r="F50" s="190"/>
      <c r="K50" s="118"/>
      <c r="L50" s="118"/>
    </row>
    <row r="51" spans="2:12" s="159" customFormat="1" x14ac:dyDescent="0.25">
      <c r="B51" s="161">
        <f t="shared" si="0"/>
        <v>43</v>
      </c>
      <c r="C51" s="170" t="s">
        <v>393</v>
      </c>
      <c r="D51" s="190">
        <f t="shared" si="3"/>
        <v>0.68000000000000016</v>
      </c>
      <c r="E51" s="190">
        <f t="shared" si="3"/>
        <v>0.68000000000000016</v>
      </c>
      <c r="F51" s="190"/>
      <c r="K51" s="118"/>
      <c r="L51" s="118"/>
    </row>
    <row r="52" spans="2:12" s="159" customFormat="1" ht="16.5" thickBot="1" x14ac:dyDescent="0.3">
      <c r="B52" s="161">
        <f t="shared" si="0"/>
        <v>44</v>
      </c>
      <c r="C52" s="170" t="s">
        <v>400</v>
      </c>
      <c r="D52" s="191">
        <f t="shared" ref="D52:E52" si="4">SUM(D49:D51)</f>
        <v>8.5</v>
      </c>
      <c r="E52" s="191">
        <f t="shared" si="4"/>
        <v>14.649999999999999</v>
      </c>
      <c r="F52" s="190"/>
      <c r="K52" s="118"/>
      <c r="L52" s="118"/>
    </row>
    <row r="53" spans="2:12" s="159" customFormat="1" ht="16.5" thickTop="1" x14ac:dyDescent="0.25">
      <c r="B53" s="118"/>
      <c r="C53" s="118"/>
      <c r="D53" s="118"/>
      <c r="E53" s="118"/>
      <c r="F53" s="118"/>
      <c r="K53" s="118"/>
      <c r="L53" s="118"/>
    </row>
    <row r="54" spans="2:12" s="159" customFormat="1" x14ac:dyDescent="0.25">
      <c r="K54" s="118"/>
      <c r="L54" s="118"/>
    </row>
    <row r="55" spans="2:12" s="159" customFormat="1" x14ac:dyDescent="0.25">
      <c r="K55" s="118"/>
      <c r="L55" s="118"/>
    </row>
    <row r="56" spans="2:12" s="159" customFormat="1" x14ac:dyDescent="0.25">
      <c r="K56" s="118"/>
      <c r="L56" s="118"/>
    </row>
    <row r="57" spans="2:12" s="159" customFormat="1" x14ac:dyDescent="0.25">
      <c r="K57" s="118"/>
      <c r="L57" s="118"/>
    </row>
    <row r="58" spans="2:12" s="159" customFormat="1" x14ac:dyDescent="0.25">
      <c r="K58" s="118"/>
      <c r="L58" s="118"/>
    </row>
    <row r="59" spans="2:12" s="159" customFormat="1" x14ac:dyDescent="0.25">
      <c r="K59" s="118"/>
      <c r="L59" s="118"/>
    </row>
    <row r="60" spans="2:12" s="159" customFormat="1" x14ac:dyDescent="0.25">
      <c r="K60" s="118"/>
      <c r="L60" s="118"/>
    </row>
    <row r="61" spans="2:12" s="159" customFormat="1" x14ac:dyDescent="0.25">
      <c r="K61" s="118"/>
      <c r="L61" s="118"/>
    </row>
  </sheetData>
  <mergeCells count="11">
    <mergeCell ref="G36:H36"/>
    <mergeCell ref="G37:H37"/>
    <mergeCell ref="G38:H38"/>
    <mergeCell ref="G39:H39"/>
    <mergeCell ref="C42:E42"/>
    <mergeCell ref="C22:E22"/>
    <mergeCell ref="C23:E23"/>
    <mergeCell ref="C29:E29"/>
    <mergeCell ref="G29:H29"/>
    <mergeCell ref="C35:E35"/>
    <mergeCell ref="G35:H35"/>
  </mergeCells>
  <pageMargins left="0.7" right="0.7" top="0.75" bottom="0.75" header="0.3" footer="0.3"/>
  <pageSetup scale="87" fitToWidth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C1C0DD-295D-419C-B29B-742CA5CEBD06}">
  <sheetPr>
    <tabColor theme="5" tint="0.39997558519241921"/>
  </sheetPr>
  <dimension ref="A1"/>
  <sheetViews>
    <sheetView workbookViewId="0">
      <selection activeCell="M25" sqref="M25"/>
    </sheetView>
  </sheetViews>
  <sheetFormatPr defaultRowHeight="15" x14ac:dyDescent="0.25"/>
  <sheetData/>
  <pageMargins left="0.7" right="0.7" top="0.75" bottom="0.75" header="0.3" footer="0.3"/>
  <pageSetup orientation="portrait" horizontalDpi="0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FE98C6-FAAC-42DF-BA60-560F667FBB17}">
  <dimension ref="B2:U641"/>
  <sheetViews>
    <sheetView showGridLines="0" workbookViewId="0">
      <selection activeCell="B4" sqref="B4"/>
    </sheetView>
  </sheetViews>
  <sheetFormatPr defaultRowHeight="15" x14ac:dyDescent="0.25"/>
  <cols>
    <col min="2" max="2" width="11.5703125" bestFit="1" customWidth="1"/>
    <col min="3" max="3" width="10.85546875" bestFit="1" customWidth="1"/>
    <col min="4" max="4" width="14" customWidth="1"/>
    <col min="5" max="5" width="13.85546875" customWidth="1"/>
    <col min="6" max="6" width="11.85546875" customWidth="1"/>
    <col min="7" max="7" width="12.5703125" customWidth="1"/>
    <col min="8" max="8" width="13.28515625" customWidth="1"/>
    <col min="9" max="9" width="13" customWidth="1"/>
    <col min="10" max="10" width="13.5703125" customWidth="1"/>
    <col min="11" max="11" width="13" customWidth="1"/>
    <col min="12" max="12" width="14.140625" customWidth="1"/>
    <col min="13" max="13" width="15.42578125" customWidth="1"/>
    <col min="14" max="14" width="14" customWidth="1"/>
    <col min="15" max="15" width="12.28515625" customWidth="1"/>
    <col min="16" max="16" width="14.42578125" customWidth="1"/>
  </cols>
  <sheetData>
    <row r="2" spans="2:21" x14ac:dyDescent="0.25">
      <c r="B2" s="18" t="s">
        <v>2</v>
      </c>
    </row>
    <row r="3" spans="2:21" x14ac:dyDescent="0.25">
      <c r="B3" s="18" t="s">
        <v>3</v>
      </c>
    </row>
    <row r="4" spans="2:21" x14ac:dyDescent="0.25">
      <c r="B4" s="18" t="s">
        <v>401</v>
      </c>
    </row>
    <row r="6" spans="2:21" ht="15.75" x14ac:dyDescent="0.25">
      <c r="B6" s="217" t="s">
        <v>402</v>
      </c>
      <c r="C6" s="217"/>
      <c r="D6" s="218"/>
      <c r="E6" s="218"/>
      <c r="F6" s="218"/>
      <c r="G6" s="218"/>
      <c r="H6" s="218"/>
      <c r="I6" s="218"/>
      <c r="J6" s="218"/>
      <c r="K6" s="218"/>
      <c r="L6" s="218"/>
      <c r="M6" s="218"/>
      <c r="N6" s="218"/>
      <c r="O6" s="218"/>
      <c r="P6" s="16"/>
    </row>
    <row r="7" spans="2:21" ht="15.75" x14ac:dyDescent="0.25">
      <c r="B7" s="8"/>
      <c r="C7" s="15" t="s">
        <v>403</v>
      </c>
      <c r="D7" s="21">
        <f t="shared" ref="D7:O7" si="0">COUNTIFS(D12:D2175, "&gt;-999999999999999", D12:D2175, "&gt;=1")</f>
        <v>626</v>
      </c>
      <c r="E7" s="21">
        <f t="shared" si="0"/>
        <v>626</v>
      </c>
      <c r="F7" s="21">
        <f t="shared" si="0"/>
        <v>626</v>
      </c>
      <c r="G7" s="21">
        <f t="shared" si="0"/>
        <v>627</v>
      </c>
      <c r="H7" s="21">
        <f t="shared" si="0"/>
        <v>627</v>
      </c>
      <c r="I7" s="21">
        <f t="shared" si="0"/>
        <v>626</v>
      </c>
      <c r="J7" s="21">
        <f t="shared" si="0"/>
        <v>627</v>
      </c>
      <c r="K7" s="21">
        <f t="shared" si="0"/>
        <v>628</v>
      </c>
      <c r="L7" s="21">
        <f t="shared" si="0"/>
        <v>628</v>
      </c>
      <c r="M7" s="21">
        <f t="shared" si="0"/>
        <v>629</v>
      </c>
      <c r="N7" s="21">
        <f t="shared" si="0"/>
        <v>629</v>
      </c>
      <c r="O7" s="21">
        <f t="shared" si="0"/>
        <v>629</v>
      </c>
      <c r="P7" s="22" t="s">
        <v>404</v>
      </c>
      <c r="T7">
        <f>+T13*T12/100</f>
        <v>26.8</v>
      </c>
    </row>
    <row r="8" spans="2:21" ht="15.75" x14ac:dyDescent="0.25">
      <c r="B8" s="1"/>
      <c r="C8" s="1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>
        <f>+AVERAGE(D7:O7)</f>
        <v>627.33333333333337</v>
      </c>
    </row>
    <row r="9" spans="2:21" ht="15.75" x14ac:dyDescent="0.25">
      <c r="B9" s="16"/>
      <c r="C9" s="16"/>
      <c r="D9" s="4" t="s">
        <v>79</v>
      </c>
      <c r="E9" s="5" t="s">
        <v>80</v>
      </c>
      <c r="F9" s="5" t="s">
        <v>81</v>
      </c>
      <c r="G9" s="5" t="s">
        <v>82</v>
      </c>
      <c r="H9" s="5" t="s">
        <v>83</v>
      </c>
      <c r="I9" s="5" t="s">
        <v>84</v>
      </c>
      <c r="J9" s="5" t="s">
        <v>85</v>
      </c>
      <c r="K9" s="5" t="s">
        <v>86</v>
      </c>
      <c r="L9" s="5" t="s">
        <v>405</v>
      </c>
      <c r="M9" s="5" t="s">
        <v>88</v>
      </c>
      <c r="N9" s="5" t="s">
        <v>89</v>
      </c>
      <c r="O9" s="5" t="s">
        <v>90</v>
      </c>
      <c r="P9" s="20" t="s">
        <v>406</v>
      </c>
    </row>
    <row r="10" spans="2:21" ht="15.75" x14ac:dyDescent="0.25">
      <c r="B10" s="2" t="s">
        <v>407</v>
      </c>
      <c r="C10" s="3" t="s">
        <v>408</v>
      </c>
      <c r="D10" s="6">
        <f t="shared" ref="D10:O10" si="1">SUM(D12:D2175)</f>
        <v>2402985</v>
      </c>
      <c r="E10" s="6">
        <f t="shared" si="1"/>
        <v>3174744</v>
      </c>
      <c r="F10" s="6">
        <f t="shared" si="1"/>
        <v>2665588</v>
      </c>
      <c r="G10" s="6">
        <f t="shared" si="1"/>
        <v>3118878</v>
      </c>
      <c r="H10" s="6">
        <f t="shared" si="1"/>
        <v>3700923</v>
      </c>
      <c r="I10" s="6">
        <f t="shared" si="1"/>
        <v>3933612</v>
      </c>
      <c r="J10" s="6">
        <f t="shared" si="1"/>
        <v>3631227</v>
      </c>
      <c r="K10" s="6">
        <f t="shared" si="1"/>
        <v>4067564</v>
      </c>
      <c r="L10" s="6">
        <f t="shared" si="1"/>
        <v>2957072</v>
      </c>
      <c r="M10" s="6">
        <f t="shared" si="1"/>
        <v>3097013</v>
      </c>
      <c r="N10" s="6">
        <f t="shared" si="1"/>
        <v>3108112</v>
      </c>
      <c r="O10" s="6">
        <f t="shared" si="1"/>
        <v>3009953</v>
      </c>
      <c r="P10" s="7">
        <f>SUM(D10:O10)</f>
        <v>38867671</v>
      </c>
    </row>
    <row r="12" spans="2:21" x14ac:dyDescent="0.25">
      <c r="B12" t="s">
        <v>40</v>
      </c>
      <c r="C12" s="10">
        <v>10015103</v>
      </c>
      <c r="D12" s="9">
        <v>2994</v>
      </c>
      <c r="E12" s="9">
        <v>3710</v>
      </c>
      <c r="F12" s="9">
        <v>2590</v>
      </c>
      <c r="G12" s="9">
        <v>3200</v>
      </c>
      <c r="H12" s="9">
        <v>2970</v>
      </c>
      <c r="I12" s="9">
        <v>4630</v>
      </c>
      <c r="J12" s="9">
        <v>3640</v>
      </c>
      <c r="K12" s="9">
        <v>5850</v>
      </c>
      <c r="L12" s="9">
        <v>2680</v>
      </c>
      <c r="M12" s="9">
        <v>3050</v>
      </c>
      <c r="N12" s="9">
        <v>3610</v>
      </c>
      <c r="O12" s="9">
        <v>3113</v>
      </c>
      <c r="T12">
        <v>1000</v>
      </c>
    </row>
    <row r="13" spans="2:21" x14ac:dyDescent="0.25">
      <c r="B13" t="s">
        <v>40</v>
      </c>
      <c r="C13" s="10">
        <v>10015301</v>
      </c>
      <c r="D13" s="9">
        <v>647</v>
      </c>
      <c r="E13" s="9">
        <v>3170</v>
      </c>
      <c r="F13" s="9">
        <v>2750</v>
      </c>
      <c r="G13" s="9">
        <v>4360</v>
      </c>
      <c r="H13" s="9">
        <v>4060</v>
      </c>
      <c r="I13" s="9">
        <v>5270</v>
      </c>
      <c r="J13" s="9">
        <v>7360</v>
      </c>
      <c r="K13" s="9">
        <v>7860</v>
      </c>
      <c r="L13" s="9">
        <v>6470</v>
      </c>
      <c r="M13" s="9">
        <v>3300</v>
      </c>
      <c r="N13" s="9">
        <v>2910</v>
      </c>
      <c r="O13" s="9">
        <v>4226</v>
      </c>
      <c r="Q13">
        <f>+F12*0.133681</f>
        <v>346.23379</v>
      </c>
      <c r="T13">
        <v>2.68</v>
      </c>
      <c r="U13">
        <v>500</v>
      </c>
    </row>
    <row r="14" spans="2:21" x14ac:dyDescent="0.25">
      <c r="B14" t="s">
        <v>40</v>
      </c>
      <c r="C14" s="10">
        <v>10015303</v>
      </c>
      <c r="D14" s="9">
        <v>26100</v>
      </c>
      <c r="E14" s="9">
        <v>3790</v>
      </c>
      <c r="F14" s="9">
        <v>2570</v>
      </c>
      <c r="G14" s="9">
        <v>2730</v>
      </c>
      <c r="H14" s="9">
        <v>2860</v>
      </c>
      <c r="I14" s="9">
        <v>12980</v>
      </c>
      <c r="J14" s="9">
        <v>3010</v>
      </c>
      <c r="K14" s="9">
        <v>10</v>
      </c>
      <c r="L14" s="9">
        <v>1530</v>
      </c>
      <c r="M14" s="9">
        <v>2900</v>
      </c>
      <c r="N14" s="9">
        <v>2890</v>
      </c>
      <c r="O14" s="9">
        <v>2440</v>
      </c>
      <c r="T14">
        <v>3.32</v>
      </c>
    </row>
    <row r="15" spans="2:21" x14ac:dyDescent="0.25">
      <c r="B15" t="s">
        <v>40</v>
      </c>
      <c r="C15" s="10">
        <v>10015405</v>
      </c>
      <c r="D15" s="9">
        <v>4907</v>
      </c>
      <c r="E15" s="9">
        <v>8800</v>
      </c>
      <c r="F15" s="9">
        <v>5140</v>
      </c>
      <c r="G15" s="9">
        <v>6120</v>
      </c>
      <c r="H15" s="9">
        <v>10800</v>
      </c>
      <c r="I15" s="9">
        <v>9040</v>
      </c>
      <c r="J15" s="9">
        <v>12320</v>
      </c>
      <c r="K15" s="9">
        <v>13020</v>
      </c>
      <c r="L15" s="9">
        <v>8800</v>
      </c>
      <c r="M15" s="9">
        <v>5570</v>
      </c>
      <c r="N15" s="9">
        <v>5090</v>
      </c>
      <c r="O15" s="9">
        <v>6486</v>
      </c>
    </row>
    <row r="16" spans="2:21" x14ac:dyDescent="0.25">
      <c r="B16" t="s">
        <v>42</v>
      </c>
      <c r="C16" s="10">
        <v>10015604</v>
      </c>
      <c r="D16" s="9">
        <v>1897</v>
      </c>
      <c r="E16" s="9">
        <v>2400</v>
      </c>
      <c r="F16" s="9">
        <v>1910</v>
      </c>
      <c r="G16" s="9">
        <v>1740</v>
      </c>
      <c r="H16" s="9">
        <v>1870</v>
      </c>
      <c r="I16" s="9">
        <v>2980</v>
      </c>
      <c r="J16" s="9">
        <v>2010</v>
      </c>
      <c r="K16" s="9">
        <v>2600</v>
      </c>
      <c r="L16" s="9">
        <v>1440</v>
      </c>
      <c r="M16" s="9">
        <v>1690</v>
      </c>
      <c r="N16" s="9">
        <v>2380</v>
      </c>
      <c r="O16" s="9">
        <v>1836</v>
      </c>
    </row>
    <row r="17" spans="2:21" x14ac:dyDescent="0.25">
      <c r="B17" t="s">
        <v>40</v>
      </c>
      <c r="C17" s="10">
        <v>10015606</v>
      </c>
      <c r="D17" s="9">
        <v>2617</v>
      </c>
      <c r="E17" s="9">
        <v>3600</v>
      </c>
      <c r="F17" s="9">
        <v>2550</v>
      </c>
      <c r="G17" s="9">
        <v>2610</v>
      </c>
      <c r="H17" s="9">
        <v>1290</v>
      </c>
      <c r="I17" s="9">
        <v>4220</v>
      </c>
      <c r="J17" s="9">
        <v>2720</v>
      </c>
      <c r="K17" s="9">
        <v>3080</v>
      </c>
      <c r="L17" s="9">
        <v>2710</v>
      </c>
      <c r="M17" s="9">
        <v>2440</v>
      </c>
      <c r="N17" s="9">
        <v>3290</v>
      </c>
      <c r="O17" s="9">
        <v>2813</v>
      </c>
    </row>
    <row r="18" spans="2:21" x14ac:dyDescent="0.25">
      <c r="B18" t="s">
        <v>40</v>
      </c>
      <c r="C18" s="10">
        <v>10015703</v>
      </c>
      <c r="D18" s="9">
        <v>2524</v>
      </c>
      <c r="E18" s="9">
        <v>5870</v>
      </c>
      <c r="F18" s="9">
        <v>5360</v>
      </c>
      <c r="G18" s="9">
        <v>50560</v>
      </c>
      <c r="H18" s="9">
        <v>16920</v>
      </c>
      <c r="I18" s="9">
        <v>7060</v>
      </c>
      <c r="J18" s="9">
        <v>5700</v>
      </c>
      <c r="K18" s="9">
        <v>6080</v>
      </c>
      <c r="L18" s="9">
        <v>7420</v>
      </c>
      <c r="M18" s="9">
        <v>7200</v>
      </c>
      <c r="N18" s="9">
        <v>6440</v>
      </c>
      <c r="O18" s="9">
        <v>7020</v>
      </c>
      <c r="T18" s="11" t="s">
        <v>409</v>
      </c>
      <c r="U18">
        <v>44</v>
      </c>
    </row>
    <row r="19" spans="2:21" x14ac:dyDescent="0.25">
      <c r="B19" t="s">
        <v>40</v>
      </c>
      <c r="C19" s="10">
        <v>10016101</v>
      </c>
      <c r="D19" s="9">
        <v>1854</v>
      </c>
      <c r="E19" s="9">
        <v>1800</v>
      </c>
      <c r="F19" s="9">
        <v>2270</v>
      </c>
      <c r="G19" s="9">
        <v>1260</v>
      </c>
      <c r="H19" s="9">
        <v>3620</v>
      </c>
      <c r="I19" s="9">
        <v>11900</v>
      </c>
      <c r="J19" s="9">
        <v>2000</v>
      </c>
      <c r="K19" s="9">
        <v>1860</v>
      </c>
      <c r="L19" s="9">
        <v>1540</v>
      </c>
      <c r="M19" s="9">
        <v>1660</v>
      </c>
      <c r="N19" s="9">
        <v>1620</v>
      </c>
      <c r="O19" s="9">
        <v>1606</v>
      </c>
      <c r="T19" t="s">
        <v>42</v>
      </c>
      <c r="U19">
        <v>72.599999999999994</v>
      </c>
    </row>
    <row r="20" spans="2:21" x14ac:dyDescent="0.25">
      <c r="B20" t="s">
        <v>40</v>
      </c>
      <c r="C20" s="10">
        <v>10016102</v>
      </c>
      <c r="D20" s="9">
        <v>2924</v>
      </c>
      <c r="E20" s="9">
        <v>6850</v>
      </c>
      <c r="F20" s="9">
        <v>6930</v>
      </c>
      <c r="G20" s="9">
        <v>8290</v>
      </c>
      <c r="H20" s="9">
        <v>8560</v>
      </c>
      <c r="I20" s="9">
        <v>11050</v>
      </c>
      <c r="J20" s="9">
        <v>7810</v>
      </c>
      <c r="K20" s="9">
        <v>100</v>
      </c>
      <c r="L20" s="9">
        <v>10</v>
      </c>
      <c r="M20" s="9">
        <v>10</v>
      </c>
      <c r="N20" s="9">
        <v>8000</v>
      </c>
      <c r="O20" s="9">
        <v>2673</v>
      </c>
    </row>
    <row r="21" spans="2:21" x14ac:dyDescent="0.25">
      <c r="B21" t="s">
        <v>40</v>
      </c>
      <c r="C21" s="10">
        <v>10016203</v>
      </c>
      <c r="D21" s="9">
        <v>3874</v>
      </c>
      <c r="E21" s="9">
        <v>3110</v>
      </c>
      <c r="F21" s="9">
        <v>2720</v>
      </c>
      <c r="G21" s="9">
        <v>1990</v>
      </c>
      <c r="H21" s="9">
        <v>2270</v>
      </c>
      <c r="I21" s="9">
        <v>3380</v>
      </c>
      <c r="J21" s="9">
        <v>6050</v>
      </c>
      <c r="K21" s="9">
        <v>3160</v>
      </c>
      <c r="L21" s="9">
        <v>2820</v>
      </c>
      <c r="M21" s="9">
        <v>1480</v>
      </c>
      <c r="N21" s="9">
        <v>3090</v>
      </c>
      <c r="O21" s="9">
        <v>2463</v>
      </c>
      <c r="T21" t="s">
        <v>28</v>
      </c>
      <c r="U21">
        <v>2.68</v>
      </c>
    </row>
    <row r="22" spans="2:21" x14ac:dyDescent="0.25">
      <c r="B22" t="s">
        <v>42</v>
      </c>
      <c r="C22" s="10">
        <v>10016405</v>
      </c>
      <c r="D22" s="9">
        <v>7287</v>
      </c>
      <c r="E22" s="9">
        <v>10590</v>
      </c>
      <c r="F22" s="9">
        <v>7820</v>
      </c>
      <c r="G22" s="9">
        <v>7450</v>
      </c>
      <c r="H22" s="9">
        <v>8810</v>
      </c>
      <c r="I22" s="9">
        <v>11630</v>
      </c>
      <c r="J22" s="9">
        <v>6870</v>
      </c>
      <c r="K22" s="9">
        <v>9440</v>
      </c>
      <c r="L22" s="9">
        <v>7380</v>
      </c>
      <c r="M22" s="9">
        <v>9420</v>
      </c>
      <c r="N22" s="9">
        <v>6330</v>
      </c>
      <c r="O22" s="9">
        <v>7710</v>
      </c>
      <c r="T22" t="s">
        <v>30</v>
      </c>
      <c r="U22">
        <v>3.32</v>
      </c>
    </row>
    <row r="23" spans="2:21" x14ac:dyDescent="0.25">
      <c r="B23" t="s">
        <v>40</v>
      </c>
      <c r="C23" s="10">
        <v>10016504</v>
      </c>
      <c r="D23" s="9">
        <v>2057</v>
      </c>
      <c r="E23" s="9">
        <v>2550</v>
      </c>
      <c r="F23" s="9">
        <v>1630</v>
      </c>
      <c r="G23" s="9">
        <v>2050</v>
      </c>
      <c r="H23" s="9">
        <v>2370</v>
      </c>
      <c r="I23" s="9">
        <v>2870</v>
      </c>
      <c r="J23" s="9">
        <v>2490</v>
      </c>
      <c r="K23" s="9">
        <v>2950</v>
      </c>
      <c r="L23" s="9">
        <v>4050</v>
      </c>
      <c r="M23" s="9">
        <v>3120</v>
      </c>
      <c r="N23" s="9">
        <v>3030</v>
      </c>
      <c r="O23" s="9">
        <v>3400</v>
      </c>
      <c r="U23" t="s">
        <v>410</v>
      </c>
    </row>
    <row r="24" spans="2:21" x14ac:dyDescent="0.25">
      <c r="B24" t="s">
        <v>40</v>
      </c>
      <c r="C24" s="10">
        <v>10016601</v>
      </c>
      <c r="D24" s="9">
        <v>7850</v>
      </c>
      <c r="E24" s="9">
        <v>8690</v>
      </c>
      <c r="F24" s="9">
        <v>6270</v>
      </c>
      <c r="G24" s="9">
        <v>7200</v>
      </c>
      <c r="H24" s="9">
        <v>12410</v>
      </c>
      <c r="I24" s="9">
        <v>8880</v>
      </c>
      <c r="J24" s="9">
        <v>8440</v>
      </c>
      <c r="K24" s="9">
        <v>48100</v>
      </c>
      <c r="L24" s="9">
        <v>8500</v>
      </c>
      <c r="M24" s="9">
        <v>7110</v>
      </c>
      <c r="N24" s="9">
        <v>8080</v>
      </c>
      <c r="O24" s="9">
        <v>7896</v>
      </c>
    </row>
    <row r="25" spans="2:21" x14ac:dyDescent="0.25">
      <c r="B25" t="s">
        <v>40</v>
      </c>
      <c r="C25" s="10">
        <v>10016803</v>
      </c>
      <c r="D25" s="9">
        <v>3327</v>
      </c>
      <c r="E25" s="9">
        <v>3630</v>
      </c>
      <c r="F25" s="9">
        <v>2640</v>
      </c>
      <c r="G25" s="9">
        <v>2900</v>
      </c>
      <c r="H25" s="9">
        <v>3120</v>
      </c>
      <c r="I25" s="9">
        <v>3470</v>
      </c>
      <c r="J25" s="9">
        <v>3010</v>
      </c>
      <c r="K25" s="9">
        <v>10560</v>
      </c>
      <c r="L25" s="9">
        <v>10</v>
      </c>
      <c r="M25" s="9">
        <v>3310</v>
      </c>
      <c r="N25" s="9">
        <v>3580</v>
      </c>
      <c r="O25" s="9">
        <v>2300</v>
      </c>
    </row>
    <row r="26" spans="2:21" ht="18.75" x14ac:dyDescent="0.35">
      <c r="B26" t="s">
        <v>40</v>
      </c>
      <c r="C26" s="10">
        <v>10016806</v>
      </c>
      <c r="D26" s="9">
        <v>4950</v>
      </c>
      <c r="E26" s="9">
        <v>6820</v>
      </c>
      <c r="F26" s="9">
        <v>5190</v>
      </c>
      <c r="G26" s="9">
        <v>5480</v>
      </c>
      <c r="H26" s="9">
        <v>5350</v>
      </c>
      <c r="I26" s="9">
        <v>5750</v>
      </c>
      <c r="J26" s="9">
        <v>4350</v>
      </c>
      <c r="K26" s="9">
        <v>6850</v>
      </c>
      <c r="L26" s="9">
        <v>5890</v>
      </c>
      <c r="M26" s="9">
        <v>5960</v>
      </c>
      <c r="N26" s="9">
        <v>5900</v>
      </c>
      <c r="O26" s="9">
        <v>5916</v>
      </c>
      <c r="R26" s="12" t="s">
        <v>411</v>
      </c>
    </row>
    <row r="27" spans="2:21" x14ac:dyDescent="0.25">
      <c r="B27" t="s">
        <v>40</v>
      </c>
      <c r="C27" s="10">
        <v>10016901</v>
      </c>
      <c r="D27" s="9">
        <v>1730</v>
      </c>
      <c r="E27" s="9">
        <v>2680</v>
      </c>
      <c r="F27" s="9">
        <v>1620</v>
      </c>
      <c r="G27" s="9">
        <v>1910</v>
      </c>
      <c r="H27" s="9">
        <v>2430</v>
      </c>
      <c r="I27" s="9">
        <v>3000</v>
      </c>
      <c r="J27" s="9">
        <v>2110</v>
      </c>
      <c r="K27" s="9">
        <v>2620</v>
      </c>
      <c r="L27" s="9">
        <v>2420</v>
      </c>
      <c r="M27" s="9">
        <v>2240</v>
      </c>
      <c r="N27" s="9">
        <v>2590</v>
      </c>
      <c r="O27" s="9">
        <v>2416</v>
      </c>
    </row>
    <row r="28" spans="2:21" x14ac:dyDescent="0.25">
      <c r="B28" t="s">
        <v>40</v>
      </c>
      <c r="C28" s="10">
        <v>10017002</v>
      </c>
      <c r="D28" s="9">
        <v>1807</v>
      </c>
      <c r="E28" s="9">
        <v>3100</v>
      </c>
      <c r="F28" s="9">
        <v>1</v>
      </c>
      <c r="G28" s="9">
        <v>4000</v>
      </c>
      <c r="H28" s="9">
        <v>1850</v>
      </c>
      <c r="I28" s="9">
        <v>3610</v>
      </c>
      <c r="J28" s="9">
        <v>3010</v>
      </c>
      <c r="K28" s="9">
        <v>2990</v>
      </c>
      <c r="L28" s="9">
        <v>2720</v>
      </c>
      <c r="M28" s="9">
        <v>3130</v>
      </c>
      <c r="N28" s="9">
        <v>2020</v>
      </c>
      <c r="O28" s="9">
        <v>2623</v>
      </c>
    </row>
    <row r="29" spans="2:21" x14ac:dyDescent="0.25">
      <c r="B29" t="s">
        <v>40</v>
      </c>
      <c r="C29" s="10">
        <v>10017102</v>
      </c>
      <c r="D29" s="9">
        <v>6577</v>
      </c>
      <c r="E29" s="9">
        <v>8590</v>
      </c>
      <c r="F29" s="9">
        <v>6840</v>
      </c>
      <c r="G29" s="9">
        <v>6520</v>
      </c>
      <c r="H29" s="9">
        <v>7800</v>
      </c>
      <c r="I29" s="9">
        <v>9520</v>
      </c>
      <c r="J29" s="9">
        <v>8870</v>
      </c>
      <c r="K29" s="9">
        <v>7690</v>
      </c>
      <c r="L29" s="9">
        <v>4130</v>
      </c>
      <c r="M29" s="9">
        <v>3920</v>
      </c>
      <c r="N29" s="9">
        <v>4390</v>
      </c>
      <c r="O29" s="9">
        <v>4146</v>
      </c>
    </row>
    <row r="30" spans="2:21" x14ac:dyDescent="0.25">
      <c r="B30" t="s">
        <v>42</v>
      </c>
      <c r="C30" s="10">
        <v>10017115</v>
      </c>
      <c r="D30" s="9">
        <v>4174</v>
      </c>
      <c r="E30" s="9">
        <v>6040</v>
      </c>
      <c r="F30" s="9">
        <v>5260</v>
      </c>
      <c r="G30" s="9">
        <v>6720</v>
      </c>
      <c r="H30" s="9">
        <v>7920</v>
      </c>
      <c r="I30" s="9">
        <v>6020</v>
      </c>
      <c r="J30" s="9">
        <v>6920</v>
      </c>
      <c r="K30" s="9">
        <v>10370</v>
      </c>
      <c r="L30" s="9">
        <v>5490</v>
      </c>
      <c r="M30" s="9">
        <v>6690</v>
      </c>
      <c r="N30" s="9">
        <v>7420</v>
      </c>
      <c r="O30" s="9">
        <v>6533</v>
      </c>
    </row>
    <row r="31" spans="2:21" x14ac:dyDescent="0.25">
      <c r="B31" t="s">
        <v>40</v>
      </c>
      <c r="C31" s="10">
        <v>1010302</v>
      </c>
      <c r="D31" s="9">
        <v>4860</v>
      </c>
      <c r="E31" s="9">
        <v>4990</v>
      </c>
      <c r="F31" s="9">
        <v>4000</v>
      </c>
      <c r="G31" s="9">
        <v>4750</v>
      </c>
      <c r="H31" s="9">
        <v>15440</v>
      </c>
      <c r="I31" s="9">
        <v>6810</v>
      </c>
      <c r="J31" s="9">
        <v>9110</v>
      </c>
      <c r="K31" s="9">
        <v>7450</v>
      </c>
      <c r="L31" s="9">
        <v>6250</v>
      </c>
      <c r="M31" s="9">
        <v>5460</v>
      </c>
      <c r="N31" s="9">
        <v>7020</v>
      </c>
      <c r="O31" s="9">
        <v>6243</v>
      </c>
    </row>
    <row r="32" spans="2:21" x14ac:dyDescent="0.25">
      <c r="B32" t="s">
        <v>40</v>
      </c>
      <c r="C32" s="10">
        <v>1010303</v>
      </c>
      <c r="D32" s="9">
        <v>5237</v>
      </c>
      <c r="E32" s="9">
        <v>7300</v>
      </c>
      <c r="F32" s="9">
        <v>6170</v>
      </c>
      <c r="G32" s="9">
        <v>5800</v>
      </c>
      <c r="H32" s="9">
        <v>5220</v>
      </c>
      <c r="I32" s="9">
        <v>5080</v>
      </c>
      <c r="J32" s="9">
        <v>5470</v>
      </c>
      <c r="K32" s="9">
        <v>5390</v>
      </c>
      <c r="L32" s="9">
        <v>4870</v>
      </c>
      <c r="M32" s="9">
        <v>5380</v>
      </c>
      <c r="N32" s="9">
        <v>6620</v>
      </c>
      <c r="O32" s="9">
        <v>5623</v>
      </c>
    </row>
    <row r="33" spans="2:15" x14ac:dyDescent="0.25">
      <c r="B33" t="s">
        <v>40</v>
      </c>
      <c r="C33" s="10">
        <v>1010504</v>
      </c>
      <c r="D33" s="9">
        <v>47</v>
      </c>
      <c r="E33" s="9">
        <v>5450</v>
      </c>
      <c r="F33" s="9">
        <v>4250</v>
      </c>
      <c r="G33" s="9">
        <v>4730</v>
      </c>
      <c r="H33" s="9">
        <v>5270</v>
      </c>
      <c r="I33" s="9">
        <v>7300</v>
      </c>
      <c r="J33" s="9">
        <v>5980</v>
      </c>
      <c r="K33" s="9">
        <v>6030</v>
      </c>
      <c r="L33" s="9">
        <v>3870</v>
      </c>
      <c r="M33" s="9">
        <v>5700</v>
      </c>
      <c r="N33" s="9">
        <v>5970</v>
      </c>
      <c r="O33" s="9">
        <v>5180</v>
      </c>
    </row>
    <row r="34" spans="2:15" x14ac:dyDescent="0.25">
      <c r="B34" t="s">
        <v>40</v>
      </c>
      <c r="C34" s="10">
        <v>1010505</v>
      </c>
      <c r="D34" s="9">
        <v>4457</v>
      </c>
      <c r="E34" s="9">
        <v>6210</v>
      </c>
      <c r="F34" s="9">
        <v>4340</v>
      </c>
      <c r="G34" s="9">
        <v>4790</v>
      </c>
      <c r="H34" s="9">
        <v>5060</v>
      </c>
      <c r="I34" s="9">
        <v>5570</v>
      </c>
      <c r="J34" s="9">
        <v>4310</v>
      </c>
      <c r="K34" s="9">
        <v>6210</v>
      </c>
      <c r="L34" s="9">
        <v>5000</v>
      </c>
      <c r="M34" s="9">
        <v>5170</v>
      </c>
      <c r="N34" s="9">
        <v>4580</v>
      </c>
      <c r="O34" s="9">
        <v>4916</v>
      </c>
    </row>
    <row r="35" spans="2:15" x14ac:dyDescent="0.25">
      <c r="B35" t="s">
        <v>40</v>
      </c>
      <c r="C35" s="10">
        <v>1010603</v>
      </c>
      <c r="D35" s="9">
        <v>2567</v>
      </c>
      <c r="E35" s="9">
        <v>2890</v>
      </c>
      <c r="F35" s="9">
        <v>2340</v>
      </c>
      <c r="G35" s="9">
        <v>2560</v>
      </c>
      <c r="H35" s="9">
        <v>2690</v>
      </c>
      <c r="I35" s="9">
        <v>2870</v>
      </c>
      <c r="J35" s="9">
        <v>2300</v>
      </c>
      <c r="K35" s="9">
        <v>3830</v>
      </c>
      <c r="L35" s="9">
        <v>2910</v>
      </c>
      <c r="M35" s="9">
        <v>3190</v>
      </c>
      <c r="N35" s="9">
        <v>2960</v>
      </c>
      <c r="O35" s="9">
        <v>3020</v>
      </c>
    </row>
    <row r="36" spans="2:15" x14ac:dyDescent="0.25">
      <c r="B36" t="s">
        <v>40</v>
      </c>
      <c r="C36" s="10">
        <v>1082505</v>
      </c>
      <c r="D36" s="9">
        <v>4364</v>
      </c>
      <c r="E36" s="9">
        <v>10920</v>
      </c>
      <c r="F36" s="9">
        <v>7560</v>
      </c>
      <c r="G36" s="9">
        <v>8210</v>
      </c>
      <c r="H36" s="9">
        <v>8770</v>
      </c>
      <c r="I36" s="9">
        <v>9500</v>
      </c>
      <c r="J36" s="9">
        <v>6980</v>
      </c>
      <c r="K36" s="9">
        <v>10190</v>
      </c>
      <c r="L36" s="9">
        <v>7570</v>
      </c>
      <c r="M36" s="9">
        <v>8210</v>
      </c>
      <c r="N36" s="9">
        <v>8770</v>
      </c>
      <c r="O36" s="9">
        <v>8183</v>
      </c>
    </row>
    <row r="37" spans="2:15" x14ac:dyDescent="0.25">
      <c r="B37" t="s">
        <v>40</v>
      </c>
      <c r="C37" s="10">
        <v>1082604</v>
      </c>
      <c r="D37" s="9">
        <v>1867</v>
      </c>
      <c r="E37" s="9">
        <v>1550</v>
      </c>
      <c r="F37" s="9">
        <v>1420</v>
      </c>
      <c r="G37" s="9">
        <v>1650</v>
      </c>
      <c r="H37" s="9">
        <v>1210</v>
      </c>
      <c r="I37" s="9">
        <v>1730</v>
      </c>
      <c r="J37" s="9">
        <v>1410</v>
      </c>
      <c r="K37" s="9">
        <v>1340</v>
      </c>
      <c r="L37" s="9">
        <v>1460</v>
      </c>
      <c r="M37" s="9">
        <v>810</v>
      </c>
      <c r="N37" s="9">
        <v>1760</v>
      </c>
      <c r="O37" s="9">
        <v>1343</v>
      </c>
    </row>
    <row r="38" spans="2:15" x14ac:dyDescent="0.25">
      <c r="B38" t="s">
        <v>40</v>
      </c>
      <c r="C38" s="10">
        <v>1082703</v>
      </c>
      <c r="D38" s="9">
        <v>4144</v>
      </c>
      <c r="E38" s="9">
        <v>1650</v>
      </c>
      <c r="F38" s="9">
        <v>1350</v>
      </c>
      <c r="G38" s="9">
        <v>1780</v>
      </c>
      <c r="H38" s="9">
        <v>2510</v>
      </c>
      <c r="I38" s="9">
        <v>1900</v>
      </c>
      <c r="J38" s="9">
        <v>780</v>
      </c>
      <c r="K38" s="9">
        <v>2830</v>
      </c>
      <c r="L38" s="9">
        <v>1430</v>
      </c>
      <c r="M38" s="9">
        <v>2110</v>
      </c>
      <c r="N38" s="9">
        <v>1430</v>
      </c>
      <c r="O38" s="9">
        <v>1656</v>
      </c>
    </row>
    <row r="39" spans="2:15" x14ac:dyDescent="0.25">
      <c r="B39" t="s">
        <v>40</v>
      </c>
      <c r="C39" s="10">
        <v>1082802</v>
      </c>
      <c r="D39" s="9">
        <v>6360</v>
      </c>
      <c r="E39" s="9">
        <v>7670</v>
      </c>
      <c r="F39" s="9">
        <v>4340</v>
      </c>
      <c r="G39" s="9">
        <v>3970</v>
      </c>
      <c r="H39" s="9">
        <v>5010</v>
      </c>
      <c r="I39" s="9">
        <v>5230</v>
      </c>
      <c r="J39" s="9">
        <v>4810</v>
      </c>
      <c r="K39" s="9">
        <v>5270</v>
      </c>
      <c r="L39" s="9">
        <v>4290</v>
      </c>
      <c r="M39" s="9">
        <v>5650</v>
      </c>
      <c r="N39" s="9">
        <v>6380</v>
      </c>
      <c r="O39" s="9">
        <v>5440</v>
      </c>
    </row>
    <row r="40" spans="2:15" x14ac:dyDescent="0.25">
      <c r="B40" t="s">
        <v>40</v>
      </c>
      <c r="C40" s="10">
        <v>1082805</v>
      </c>
      <c r="D40" s="9">
        <v>2904</v>
      </c>
      <c r="E40" s="9">
        <v>5150</v>
      </c>
      <c r="F40" s="9">
        <v>4110</v>
      </c>
      <c r="G40" s="9">
        <v>3970</v>
      </c>
      <c r="H40" s="9">
        <v>3930</v>
      </c>
      <c r="I40" s="9">
        <v>3570</v>
      </c>
      <c r="J40" s="9">
        <v>3470</v>
      </c>
      <c r="K40" s="9">
        <v>5020</v>
      </c>
      <c r="L40" s="9">
        <v>2750</v>
      </c>
      <c r="M40" s="9">
        <v>4230</v>
      </c>
      <c r="N40" s="9">
        <v>3980</v>
      </c>
      <c r="O40" s="9">
        <v>3653</v>
      </c>
    </row>
    <row r="41" spans="2:15" x14ac:dyDescent="0.25">
      <c r="B41" t="s">
        <v>40</v>
      </c>
      <c r="C41" s="10">
        <v>1082903</v>
      </c>
      <c r="D41" s="9">
        <v>1217</v>
      </c>
      <c r="E41" s="9">
        <v>4520</v>
      </c>
      <c r="F41" s="9">
        <v>3260</v>
      </c>
      <c r="G41" s="9">
        <v>3540</v>
      </c>
      <c r="H41" s="9">
        <v>3240</v>
      </c>
      <c r="I41" s="9">
        <v>3330</v>
      </c>
      <c r="J41" s="9">
        <v>3620</v>
      </c>
      <c r="K41" s="9">
        <v>4990</v>
      </c>
      <c r="L41" s="9">
        <v>3210</v>
      </c>
      <c r="M41" s="9">
        <v>3200</v>
      </c>
      <c r="N41" s="9">
        <v>4700</v>
      </c>
      <c r="O41" s="9">
        <v>3703</v>
      </c>
    </row>
    <row r="42" spans="2:15" x14ac:dyDescent="0.25">
      <c r="B42" t="s">
        <v>40</v>
      </c>
      <c r="C42" s="10">
        <v>1083001</v>
      </c>
      <c r="D42" s="9">
        <v>1</v>
      </c>
      <c r="E42" s="9">
        <v>1459</v>
      </c>
      <c r="F42" s="9">
        <v>2460</v>
      </c>
      <c r="G42" s="9">
        <v>2870</v>
      </c>
      <c r="H42" s="9">
        <v>1260</v>
      </c>
      <c r="I42" s="9">
        <v>3080</v>
      </c>
      <c r="J42" s="9">
        <v>3260</v>
      </c>
      <c r="K42" s="9">
        <v>3110</v>
      </c>
      <c r="L42" s="9">
        <v>4890</v>
      </c>
      <c r="M42" s="9">
        <v>4510</v>
      </c>
      <c r="N42" s="9">
        <v>5980</v>
      </c>
      <c r="O42" s="9">
        <v>5126</v>
      </c>
    </row>
    <row r="43" spans="2:15" x14ac:dyDescent="0.25">
      <c r="B43" t="s">
        <v>40</v>
      </c>
      <c r="C43" s="10">
        <v>1083004</v>
      </c>
      <c r="D43" s="9">
        <v>4867</v>
      </c>
      <c r="E43" s="9">
        <v>7710</v>
      </c>
      <c r="F43" s="9">
        <v>5850</v>
      </c>
      <c r="G43" s="9">
        <v>6570</v>
      </c>
      <c r="H43" s="9">
        <v>7510</v>
      </c>
      <c r="I43" s="9">
        <v>6590</v>
      </c>
      <c r="J43" s="9">
        <v>7230</v>
      </c>
      <c r="K43" s="9">
        <v>7470</v>
      </c>
      <c r="L43" s="9">
        <v>5310</v>
      </c>
      <c r="M43" s="9">
        <v>6370</v>
      </c>
      <c r="N43" s="9">
        <v>7230</v>
      </c>
      <c r="O43" s="9">
        <v>6303</v>
      </c>
    </row>
    <row r="44" spans="2:15" x14ac:dyDescent="0.25">
      <c r="B44" t="s">
        <v>40</v>
      </c>
      <c r="C44" s="10">
        <v>1083102</v>
      </c>
      <c r="D44" s="9">
        <v>4997</v>
      </c>
      <c r="E44" s="9">
        <v>6340</v>
      </c>
      <c r="F44" s="9">
        <v>5710</v>
      </c>
      <c r="G44" s="9">
        <v>4300</v>
      </c>
      <c r="H44" s="9">
        <v>5800</v>
      </c>
      <c r="I44" s="9">
        <v>5990</v>
      </c>
      <c r="J44" s="9">
        <v>7960</v>
      </c>
      <c r="K44" s="9">
        <v>6910</v>
      </c>
      <c r="L44" s="9">
        <v>5070</v>
      </c>
      <c r="M44" s="9">
        <v>6000</v>
      </c>
      <c r="N44" s="9">
        <v>5700</v>
      </c>
      <c r="O44" s="9">
        <v>5590</v>
      </c>
    </row>
    <row r="45" spans="2:15" x14ac:dyDescent="0.25">
      <c r="B45" t="s">
        <v>40</v>
      </c>
      <c r="C45" s="10">
        <v>1083105</v>
      </c>
      <c r="D45" s="9">
        <v>2404</v>
      </c>
      <c r="E45" s="9">
        <v>3150</v>
      </c>
      <c r="F45" s="9">
        <v>2560</v>
      </c>
      <c r="G45" s="9">
        <v>2300</v>
      </c>
      <c r="H45" s="9">
        <v>3190</v>
      </c>
      <c r="I45" s="9">
        <v>2730</v>
      </c>
      <c r="J45" s="9">
        <v>2940</v>
      </c>
      <c r="K45" s="9">
        <v>3690</v>
      </c>
      <c r="L45" s="9">
        <v>2740</v>
      </c>
      <c r="M45" s="9">
        <v>2720</v>
      </c>
      <c r="N45" s="9">
        <v>3120</v>
      </c>
      <c r="O45" s="9">
        <v>2860</v>
      </c>
    </row>
    <row r="46" spans="2:15" x14ac:dyDescent="0.25">
      <c r="B46" t="s">
        <v>40</v>
      </c>
      <c r="C46" s="10">
        <v>1083203</v>
      </c>
      <c r="D46" s="9">
        <v>4914</v>
      </c>
      <c r="E46" s="9">
        <v>5270</v>
      </c>
      <c r="F46" s="9">
        <v>4560</v>
      </c>
      <c r="G46" s="9">
        <v>5330</v>
      </c>
      <c r="H46" s="9">
        <v>4710</v>
      </c>
      <c r="I46" s="9">
        <v>4300</v>
      </c>
      <c r="J46" s="9">
        <v>24090</v>
      </c>
      <c r="K46" s="9">
        <v>7070</v>
      </c>
      <c r="L46" s="9">
        <v>2190</v>
      </c>
      <c r="M46" s="9">
        <v>570</v>
      </c>
      <c r="N46" s="9">
        <v>1140</v>
      </c>
      <c r="O46" s="9">
        <v>1300</v>
      </c>
    </row>
    <row r="47" spans="2:15" x14ac:dyDescent="0.25">
      <c r="B47" t="s">
        <v>40</v>
      </c>
      <c r="C47" s="10">
        <v>1083204</v>
      </c>
      <c r="D47" s="9">
        <v>4324</v>
      </c>
      <c r="E47" s="9">
        <v>4190</v>
      </c>
      <c r="F47" s="9">
        <v>4040</v>
      </c>
      <c r="G47" s="9">
        <v>8060</v>
      </c>
      <c r="H47" s="9">
        <v>9580</v>
      </c>
      <c r="I47" s="9">
        <v>11270</v>
      </c>
      <c r="J47" s="9">
        <v>40120</v>
      </c>
      <c r="K47" s="9">
        <v>9310</v>
      </c>
      <c r="L47" s="9">
        <v>7110</v>
      </c>
      <c r="M47" s="9">
        <v>5810</v>
      </c>
      <c r="N47" s="9">
        <v>4840</v>
      </c>
      <c r="O47" s="9">
        <v>5920</v>
      </c>
    </row>
    <row r="48" spans="2:15" x14ac:dyDescent="0.25">
      <c r="B48" t="s">
        <v>40</v>
      </c>
      <c r="C48" s="10">
        <v>1083302</v>
      </c>
      <c r="D48" s="9">
        <v>2974</v>
      </c>
      <c r="E48" s="9">
        <v>2940</v>
      </c>
      <c r="F48" s="9">
        <v>2510</v>
      </c>
      <c r="G48" s="9">
        <v>2730</v>
      </c>
      <c r="H48" s="9">
        <v>2590</v>
      </c>
      <c r="I48" s="9">
        <v>2530</v>
      </c>
      <c r="J48" s="9">
        <v>2090</v>
      </c>
      <c r="K48" s="9">
        <v>2800</v>
      </c>
      <c r="L48" s="9">
        <v>1760</v>
      </c>
      <c r="M48" s="9">
        <v>2580</v>
      </c>
      <c r="N48" s="9">
        <v>2640</v>
      </c>
      <c r="O48" s="9">
        <v>2326</v>
      </c>
    </row>
    <row r="49" spans="2:15" x14ac:dyDescent="0.25">
      <c r="B49" t="s">
        <v>40</v>
      </c>
      <c r="C49" s="10">
        <v>1083405</v>
      </c>
      <c r="D49" s="9">
        <v>2670</v>
      </c>
      <c r="E49" s="9">
        <v>4890</v>
      </c>
      <c r="F49" s="9">
        <v>3890</v>
      </c>
      <c r="G49" s="9">
        <v>4200</v>
      </c>
      <c r="H49" s="9">
        <v>3760</v>
      </c>
      <c r="I49" s="9">
        <v>5950</v>
      </c>
      <c r="J49" s="9">
        <v>2970</v>
      </c>
      <c r="K49" s="9">
        <v>4930</v>
      </c>
      <c r="L49" s="9">
        <v>3770</v>
      </c>
      <c r="M49" s="9">
        <v>4190</v>
      </c>
      <c r="N49" s="9">
        <v>4570</v>
      </c>
      <c r="O49" s="9">
        <v>4176</v>
      </c>
    </row>
    <row r="50" spans="2:15" x14ac:dyDescent="0.25">
      <c r="B50" t="s">
        <v>40</v>
      </c>
      <c r="C50" s="10">
        <v>1083503</v>
      </c>
      <c r="D50" s="9">
        <v>2230</v>
      </c>
      <c r="E50" s="9">
        <v>4660</v>
      </c>
      <c r="F50" s="9">
        <v>4830</v>
      </c>
      <c r="G50" s="9">
        <v>4180</v>
      </c>
      <c r="H50" s="9">
        <v>4430</v>
      </c>
      <c r="I50" s="9">
        <v>6610</v>
      </c>
      <c r="J50" s="9">
        <v>3680</v>
      </c>
      <c r="K50" s="9">
        <v>5430</v>
      </c>
      <c r="L50" s="9">
        <v>4090</v>
      </c>
      <c r="M50" s="9">
        <v>4090</v>
      </c>
      <c r="N50" s="9">
        <v>4260</v>
      </c>
      <c r="O50" s="9">
        <v>4146</v>
      </c>
    </row>
    <row r="51" spans="2:15" x14ac:dyDescent="0.25">
      <c r="B51" t="s">
        <v>40</v>
      </c>
      <c r="C51" s="10">
        <v>1083504</v>
      </c>
      <c r="D51" s="9">
        <v>4004</v>
      </c>
      <c r="E51" s="9">
        <v>4110</v>
      </c>
      <c r="F51" s="9">
        <v>2770</v>
      </c>
      <c r="G51" s="9">
        <v>3580</v>
      </c>
      <c r="H51" s="9">
        <v>2530</v>
      </c>
      <c r="I51" s="9">
        <v>2700</v>
      </c>
      <c r="J51" s="9">
        <v>2230</v>
      </c>
      <c r="K51" s="9">
        <v>3130</v>
      </c>
      <c r="L51" s="9">
        <v>2860</v>
      </c>
      <c r="M51" s="9">
        <v>3400</v>
      </c>
      <c r="N51" s="9">
        <v>7090</v>
      </c>
      <c r="O51" s="9">
        <v>4450</v>
      </c>
    </row>
    <row r="52" spans="2:15" x14ac:dyDescent="0.25">
      <c r="B52" t="s">
        <v>40</v>
      </c>
      <c r="C52" s="10">
        <v>1083702</v>
      </c>
      <c r="D52" s="9">
        <v>1054</v>
      </c>
      <c r="E52" s="9">
        <v>3380</v>
      </c>
      <c r="F52" s="9">
        <v>3990</v>
      </c>
      <c r="G52" s="9">
        <v>8920</v>
      </c>
      <c r="H52" s="9">
        <v>4290</v>
      </c>
      <c r="I52" s="9">
        <v>4070</v>
      </c>
      <c r="J52" s="9">
        <v>3840</v>
      </c>
      <c r="K52" s="9">
        <v>4700</v>
      </c>
      <c r="L52" s="9">
        <v>3360</v>
      </c>
      <c r="M52" s="9">
        <v>5310</v>
      </c>
      <c r="N52" s="9">
        <v>3080</v>
      </c>
      <c r="O52" s="9">
        <v>3916</v>
      </c>
    </row>
    <row r="53" spans="2:15" x14ac:dyDescent="0.25">
      <c r="B53" t="s">
        <v>40</v>
      </c>
      <c r="C53" s="10">
        <v>1083705</v>
      </c>
      <c r="D53" s="9">
        <v>7847</v>
      </c>
      <c r="E53" s="9">
        <v>13170</v>
      </c>
      <c r="F53" s="9">
        <v>10930</v>
      </c>
      <c r="G53" s="9">
        <v>11250</v>
      </c>
      <c r="H53" s="9">
        <v>9180</v>
      </c>
      <c r="I53" s="9">
        <v>9890</v>
      </c>
      <c r="J53" s="9">
        <v>11360</v>
      </c>
      <c r="K53" s="9">
        <v>15070</v>
      </c>
      <c r="L53" s="9">
        <v>14030</v>
      </c>
      <c r="M53" s="9">
        <v>18590</v>
      </c>
      <c r="N53" s="9">
        <v>13340</v>
      </c>
      <c r="O53" s="9">
        <v>15320</v>
      </c>
    </row>
    <row r="54" spans="2:15" x14ac:dyDescent="0.25">
      <c r="B54" t="s">
        <v>40</v>
      </c>
      <c r="C54" s="10">
        <v>1084003</v>
      </c>
      <c r="D54" s="9">
        <v>3167</v>
      </c>
      <c r="E54" s="9">
        <v>4610</v>
      </c>
      <c r="F54" s="9">
        <v>4380</v>
      </c>
      <c r="G54" s="9">
        <v>4680</v>
      </c>
      <c r="H54" s="9">
        <v>4460</v>
      </c>
      <c r="I54" s="9">
        <v>4580</v>
      </c>
      <c r="J54" s="9">
        <v>4890</v>
      </c>
      <c r="K54" s="9">
        <v>4660</v>
      </c>
      <c r="L54" s="9">
        <v>4140</v>
      </c>
      <c r="M54" s="9">
        <v>3520</v>
      </c>
      <c r="N54" s="9">
        <v>3910</v>
      </c>
      <c r="O54" s="9">
        <v>3856</v>
      </c>
    </row>
    <row r="55" spans="2:15" x14ac:dyDescent="0.25">
      <c r="B55" t="s">
        <v>40</v>
      </c>
      <c r="C55" s="10">
        <v>1084004</v>
      </c>
      <c r="D55" s="9">
        <v>6650</v>
      </c>
      <c r="E55" s="9">
        <v>9460</v>
      </c>
      <c r="F55" s="9">
        <v>8010</v>
      </c>
      <c r="G55" s="9">
        <v>8430</v>
      </c>
      <c r="H55" s="9">
        <v>9020</v>
      </c>
      <c r="I55" s="9">
        <v>9220</v>
      </c>
      <c r="J55" s="9">
        <v>8480</v>
      </c>
      <c r="K55" s="9">
        <v>11530</v>
      </c>
      <c r="L55" s="9">
        <v>8680</v>
      </c>
      <c r="M55" s="9">
        <v>10020</v>
      </c>
      <c r="N55" s="9">
        <v>9870</v>
      </c>
      <c r="O55" s="9">
        <v>9523</v>
      </c>
    </row>
    <row r="56" spans="2:15" x14ac:dyDescent="0.25">
      <c r="B56" t="s">
        <v>40</v>
      </c>
      <c r="C56" s="10">
        <v>1084202</v>
      </c>
      <c r="D56" s="9">
        <v>3944</v>
      </c>
      <c r="E56" s="9">
        <v>6390</v>
      </c>
      <c r="F56" s="9">
        <v>3920</v>
      </c>
      <c r="G56" s="9">
        <v>4540</v>
      </c>
      <c r="H56" s="9">
        <v>5290</v>
      </c>
      <c r="I56" s="9">
        <v>7700</v>
      </c>
      <c r="J56" s="9">
        <v>4580</v>
      </c>
      <c r="K56" s="9">
        <v>9510</v>
      </c>
      <c r="L56" s="9">
        <v>7080</v>
      </c>
      <c r="M56" s="9">
        <v>6220</v>
      </c>
      <c r="N56" s="9">
        <v>6350</v>
      </c>
      <c r="O56" s="9">
        <v>6550</v>
      </c>
    </row>
    <row r="57" spans="2:15" x14ac:dyDescent="0.25">
      <c r="B57" t="s">
        <v>40</v>
      </c>
      <c r="C57" s="10">
        <v>1084205</v>
      </c>
      <c r="D57" s="9">
        <v>4554</v>
      </c>
      <c r="E57" s="9">
        <v>8290</v>
      </c>
      <c r="F57" s="9">
        <v>10140</v>
      </c>
      <c r="G57" s="9">
        <v>7490</v>
      </c>
      <c r="H57" s="9">
        <v>10660</v>
      </c>
      <c r="I57" s="9">
        <v>32330</v>
      </c>
      <c r="J57" s="9">
        <v>13240</v>
      </c>
      <c r="K57" s="9">
        <v>12600</v>
      </c>
      <c r="L57" s="9">
        <v>10620</v>
      </c>
      <c r="M57" s="9">
        <v>8890</v>
      </c>
      <c r="N57" s="9">
        <v>9030</v>
      </c>
      <c r="O57" s="9">
        <v>9513</v>
      </c>
    </row>
    <row r="58" spans="2:15" x14ac:dyDescent="0.25">
      <c r="B58" t="s">
        <v>40</v>
      </c>
      <c r="C58" s="10">
        <v>1084503</v>
      </c>
      <c r="D58" s="9">
        <v>2834</v>
      </c>
      <c r="E58" s="9">
        <v>5000</v>
      </c>
      <c r="F58" s="9">
        <v>4900</v>
      </c>
      <c r="G58" s="9">
        <v>4220</v>
      </c>
      <c r="H58" s="9">
        <v>5610</v>
      </c>
      <c r="I58" s="9">
        <v>5770</v>
      </c>
      <c r="J58" s="9">
        <v>6610</v>
      </c>
      <c r="K58" s="9">
        <v>9180</v>
      </c>
      <c r="L58" s="9">
        <v>11530</v>
      </c>
      <c r="M58" s="9">
        <v>6770</v>
      </c>
      <c r="N58" s="9">
        <v>7380</v>
      </c>
      <c r="O58" s="9">
        <v>8560</v>
      </c>
    </row>
    <row r="59" spans="2:15" x14ac:dyDescent="0.25">
      <c r="B59" t="s">
        <v>40</v>
      </c>
      <c r="C59" s="10">
        <v>1084504</v>
      </c>
      <c r="D59" s="9">
        <v>2557</v>
      </c>
      <c r="E59" s="9">
        <v>4290</v>
      </c>
      <c r="F59" s="9">
        <v>3050</v>
      </c>
      <c r="G59" s="9">
        <v>2890</v>
      </c>
      <c r="H59" s="9">
        <v>2830</v>
      </c>
      <c r="I59" s="9">
        <v>3430</v>
      </c>
      <c r="J59" s="9">
        <v>2640</v>
      </c>
      <c r="K59" s="9">
        <v>3020</v>
      </c>
      <c r="L59" s="9">
        <v>2770</v>
      </c>
      <c r="M59" s="9">
        <v>3050</v>
      </c>
      <c r="N59" s="9">
        <v>4060</v>
      </c>
      <c r="O59" s="9">
        <v>3293</v>
      </c>
    </row>
    <row r="60" spans="2:15" x14ac:dyDescent="0.25">
      <c r="B60" t="s">
        <v>40</v>
      </c>
      <c r="C60" s="10">
        <v>1084705</v>
      </c>
      <c r="D60" s="9">
        <v>1427</v>
      </c>
      <c r="E60" s="9">
        <v>2130</v>
      </c>
      <c r="F60" s="9">
        <v>1710</v>
      </c>
      <c r="G60" s="9">
        <v>1950</v>
      </c>
      <c r="H60" s="9">
        <v>2420</v>
      </c>
      <c r="I60" s="9">
        <v>3350</v>
      </c>
      <c r="J60" s="9">
        <v>2750</v>
      </c>
      <c r="K60" s="9">
        <v>3560</v>
      </c>
      <c r="L60" s="9">
        <v>2270</v>
      </c>
      <c r="M60" s="9">
        <v>2730</v>
      </c>
      <c r="N60" s="9">
        <v>3250</v>
      </c>
      <c r="O60" s="9">
        <v>2750</v>
      </c>
    </row>
    <row r="61" spans="2:15" x14ac:dyDescent="0.25">
      <c r="B61" t="s">
        <v>40</v>
      </c>
      <c r="C61" s="10">
        <v>1084802</v>
      </c>
      <c r="D61" s="9">
        <v>4557</v>
      </c>
      <c r="E61" s="9">
        <v>3880</v>
      </c>
      <c r="F61" s="9">
        <v>2490</v>
      </c>
      <c r="G61" s="9">
        <v>3610</v>
      </c>
      <c r="H61" s="9">
        <v>5310</v>
      </c>
      <c r="I61" s="9">
        <v>5020</v>
      </c>
      <c r="J61" s="9">
        <v>6220</v>
      </c>
      <c r="K61" s="9">
        <v>4170</v>
      </c>
      <c r="L61" s="9">
        <v>2830</v>
      </c>
      <c r="M61" s="9">
        <v>3510</v>
      </c>
      <c r="N61" s="9">
        <v>2960</v>
      </c>
      <c r="O61" s="9">
        <v>3100</v>
      </c>
    </row>
    <row r="62" spans="2:15" x14ac:dyDescent="0.25">
      <c r="B62" t="s">
        <v>40</v>
      </c>
      <c r="C62" s="10">
        <v>1084903</v>
      </c>
      <c r="D62" s="9">
        <v>2660</v>
      </c>
      <c r="E62" s="9">
        <v>2900</v>
      </c>
      <c r="F62" s="9">
        <v>2110</v>
      </c>
      <c r="G62" s="9">
        <v>2050</v>
      </c>
      <c r="H62" s="9">
        <v>1020</v>
      </c>
      <c r="I62" s="9">
        <v>1720</v>
      </c>
      <c r="J62" s="9">
        <v>500</v>
      </c>
      <c r="K62" s="9">
        <v>2660</v>
      </c>
      <c r="L62" s="9">
        <v>2020</v>
      </c>
      <c r="M62" s="9">
        <v>2380</v>
      </c>
      <c r="N62" s="9">
        <v>2820</v>
      </c>
      <c r="O62" s="9">
        <v>2406</v>
      </c>
    </row>
    <row r="63" spans="2:15" x14ac:dyDescent="0.25">
      <c r="B63" t="s">
        <v>40</v>
      </c>
      <c r="C63" s="10">
        <v>1085004</v>
      </c>
      <c r="D63" s="9">
        <v>2237</v>
      </c>
      <c r="E63" s="9">
        <v>3510</v>
      </c>
      <c r="F63" s="9">
        <v>2910</v>
      </c>
      <c r="G63" s="9">
        <v>3060</v>
      </c>
      <c r="H63" s="9">
        <v>3220</v>
      </c>
      <c r="I63" s="9">
        <v>3710</v>
      </c>
      <c r="J63" s="9">
        <v>2900</v>
      </c>
      <c r="K63" s="9">
        <v>3590</v>
      </c>
      <c r="L63" s="9">
        <v>3840</v>
      </c>
      <c r="M63" s="9">
        <v>2660</v>
      </c>
      <c r="N63" s="9">
        <v>3320</v>
      </c>
      <c r="O63" s="9">
        <v>3273</v>
      </c>
    </row>
    <row r="64" spans="2:15" x14ac:dyDescent="0.25">
      <c r="B64" t="s">
        <v>40</v>
      </c>
      <c r="C64" s="10">
        <v>1085105</v>
      </c>
      <c r="D64" s="9">
        <v>2774</v>
      </c>
      <c r="E64" s="9">
        <v>3340</v>
      </c>
      <c r="F64" s="9">
        <v>2550</v>
      </c>
      <c r="G64" s="9">
        <v>2680</v>
      </c>
      <c r="H64" s="9">
        <v>2760</v>
      </c>
      <c r="I64" s="9">
        <v>2920</v>
      </c>
      <c r="J64" s="9">
        <v>3430</v>
      </c>
      <c r="K64" s="9">
        <v>3440</v>
      </c>
      <c r="L64" s="9">
        <v>2800</v>
      </c>
      <c r="M64" s="9">
        <v>2590</v>
      </c>
      <c r="N64" s="9">
        <v>2810</v>
      </c>
      <c r="O64" s="9">
        <v>2733</v>
      </c>
    </row>
    <row r="65" spans="2:15" x14ac:dyDescent="0.25">
      <c r="B65" t="s">
        <v>40</v>
      </c>
      <c r="C65" s="10">
        <v>1085202</v>
      </c>
      <c r="D65" s="9">
        <v>5090</v>
      </c>
      <c r="E65" s="9">
        <v>5400</v>
      </c>
      <c r="F65" s="9">
        <v>5830</v>
      </c>
      <c r="G65" s="9">
        <v>3030</v>
      </c>
      <c r="H65" s="9">
        <v>5410</v>
      </c>
      <c r="I65" s="9">
        <v>4590</v>
      </c>
      <c r="J65" s="9">
        <v>4520</v>
      </c>
      <c r="K65" s="9">
        <v>5300</v>
      </c>
      <c r="L65" s="9">
        <v>4600</v>
      </c>
      <c r="M65" s="9">
        <v>5020</v>
      </c>
      <c r="N65" s="9">
        <v>6000</v>
      </c>
      <c r="O65" s="9">
        <v>5206</v>
      </c>
    </row>
    <row r="66" spans="2:15" x14ac:dyDescent="0.25">
      <c r="B66" t="s">
        <v>40</v>
      </c>
      <c r="C66" s="10">
        <v>1085303</v>
      </c>
      <c r="D66" s="9">
        <v>6270</v>
      </c>
      <c r="E66" s="9">
        <v>8620</v>
      </c>
      <c r="F66" s="9">
        <v>7270</v>
      </c>
      <c r="G66" s="9">
        <v>8730</v>
      </c>
      <c r="H66" s="9">
        <v>7410</v>
      </c>
      <c r="I66" s="9">
        <v>8440</v>
      </c>
      <c r="J66" s="9">
        <v>7380</v>
      </c>
      <c r="K66" s="9">
        <v>9260</v>
      </c>
      <c r="L66" s="9">
        <v>7910</v>
      </c>
      <c r="M66" s="9">
        <v>9070</v>
      </c>
      <c r="N66" s="9">
        <v>10630</v>
      </c>
      <c r="O66" s="9">
        <v>9203</v>
      </c>
    </row>
    <row r="67" spans="2:15" x14ac:dyDescent="0.25">
      <c r="B67" t="s">
        <v>40</v>
      </c>
      <c r="C67" s="10">
        <v>1085404</v>
      </c>
      <c r="D67" s="9">
        <v>5074</v>
      </c>
      <c r="E67" s="9">
        <v>6530</v>
      </c>
      <c r="F67" s="9">
        <v>5760</v>
      </c>
      <c r="G67" s="9">
        <v>5670</v>
      </c>
      <c r="H67" s="9">
        <v>5820</v>
      </c>
      <c r="I67" s="9">
        <v>7450</v>
      </c>
      <c r="J67" s="9">
        <v>6060</v>
      </c>
      <c r="K67" s="9">
        <v>6480</v>
      </c>
      <c r="L67" s="9">
        <v>4930</v>
      </c>
      <c r="M67" s="9">
        <v>5870</v>
      </c>
      <c r="N67" s="9">
        <v>6730</v>
      </c>
      <c r="O67" s="9">
        <v>5843</v>
      </c>
    </row>
    <row r="68" spans="2:15" x14ac:dyDescent="0.25">
      <c r="B68" t="s">
        <v>40</v>
      </c>
      <c r="C68" s="10">
        <v>1085502</v>
      </c>
      <c r="D68" s="9">
        <v>8037</v>
      </c>
      <c r="E68" s="9">
        <v>6880</v>
      </c>
      <c r="F68" s="9">
        <v>5650</v>
      </c>
      <c r="G68" s="9">
        <v>6010</v>
      </c>
      <c r="H68" s="9">
        <v>6010</v>
      </c>
      <c r="I68" s="9">
        <v>6640</v>
      </c>
      <c r="J68" s="9">
        <v>7730</v>
      </c>
      <c r="K68" s="9">
        <v>7880</v>
      </c>
      <c r="L68" s="9">
        <v>6240</v>
      </c>
      <c r="M68" s="9">
        <v>6660</v>
      </c>
      <c r="N68" s="9">
        <v>6990</v>
      </c>
      <c r="O68" s="9">
        <v>6630</v>
      </c>
    </row>
    <row r="69" spans="2:15" x14ac:dyDescent="0.25">
      <c r="B69" t="s">
        <v>40</v>
      </c>
      <c r="C69" s="10">
        <v>1085505</v>
      </c>
      <c r="D69" s="9">
        <v>1204</v>
      </c>
      <c r="E69" s="9">
        <v>1490</v>
      </c>
      <c r="F69" s="9">
        <v>1730</v>
      </c>
      <c r="G69" s="9">
        <v>1530</v>
      </c>
      <c r="H69" s="9">
        <v>1970</v>
      </c>
      <c r="I69" s="9">
        <v>2050</v>
      </c>
      <c r="J69" s="9">
        <v>2100</v>
      </c>
      <c r="K69" s="9">
        <v>2000</v>
      </c>
      <c r="L69" s="9">
        <v>1020</v>
      </c>
      <c r="M69" s="9">
        <v>1120</v>
      </c>
      <c r="N69" s="9">
        <v>1360</v>
      </c>
      <c r="O69" s="9">
        <v>1166</v>
      </c>
    </row>
    <row r="70" spans="2:15" x14ac:dyDescent="0.25">
      <c r="B70" t="s">
        <v>40</v>
      </c>
      <c r="C70" s="10">
        <v>1085603</v>
      </c>
      <c r="D70" s="9">
        <v>7530</v>
      </c>
      <c r="E70" s="9">
        <v>8650</v>
      </c>
      <c r="F70" s="9">
        <v>6960</v>
      </c>
      <c r="G70" s="9">
        <v>6870</v>
      </c>
      <c r="H70" s="9">
        <v>3100</v>
      </c>
      <c r="I70" s="9">
        <v>3490</v>
      </c>
      <c r="J70" s="9">
        <v>6390</v>
      </c>
      <c r="K70" s="9">
        <v>4380</v>
      </c>
      <c r="L70" s="9">
        <v>4970</v>
      </c>
      <c r="M70" s="9">
        <v>10010</v>
      </c>
      <c r="N70" s="9">
        <v>7090</v>
      </c>
      <c r="O70" s="9">
        <v>7356</v>
      </c>
    </row>
    <row r="71" spans="2:15" x14ac:dyDescent="0.25">
      <c r="B71" t="s">
        <v>40</v>
      </c>
      <c r="C71" s="10">
        <v>1085704</v>
      </c>
      <c r="D71" s="9">
        <v>3864</v>
      </c>
      <c r="E71" s="9">
        <v>4880</v>
      </c>
      <c r="F71" s="9">
        <v>3750</v>
      </c>
      <c r="G71" s="9">
        <v>3740</v>
      </c>
      <c r="H71" s="9">
        <v>3370</v>
      </c>
      <c r="I71" s="9">
        <v>3840</v>
      </c>
      <c r="J71" s="9">
        <v>4150</v>
      </c>
      <c r="K71" s="9">
        <v>3900</v>
      </c>
      <c r="L71" s="9">
        <v>3080</v>
      </c>
      <c r="M71" s="9">
        <v>4110</v>
      </c>
      <c r="N71" s="9">
        <v>4050</v>
      </c>
      <c r="O71" s="9">
        <v>3746</v>
      </c>
    </row>
    <row r="72" spans="2:15" x14ac:dyDescent="0.25">
      <c r="B72" t="s">
        <v>40</v>
      </c>
      <c r="C72" s="10">
        <v>1085803</v>
      </c>
      <c r="D72" s="9">
        <v>4764</v>
      </c>
      <c r="E72" s="9">
        <v>4690</v>
      </c>
      <c r="F72" s="9">
        <v>3970</v>
      </c>
      <c r="G72" s="9">
        <v>4340</v>
      </c>
      <c r="H72" s="9">
        <v>4640</v>
      </c>
      <c r="I72" s="9">
        <v>4410</v>
      </c>
      <c r="J72" s="9">
        <v>3470</v>
      </c>
      <c r="K72" s="9">
        <v>4200</v>
      </c>
      <c r="L72" s="9">
        <v>3990</v>
      </c>
      <c r="M72" s="9">
        <v>5060</v>
      </c>
      <c r="N72" s="9">
        <v>5650</v>
      </c>
      <c r="O72" s="9">
        <v>4900</v>
      </c>
    </row>
    <row r="73" spans="2:15" x14ac:dyDescent="0.25">
      <c r="B73" t="s">
        <v>40</v>
      </c>
      <c r="C73" s="10">
        <v>1085902</v>
      </c>
      <c r="D73" s="9">
        <v>3277</v>
      </c>
      <c r="E73" s="9">
        <v>3350</v>
      </c>
      <c r="F73" s="9">
        <v>2960</v>
      </c>
      <c r="G73" s="9">
        <v>3300</v>
      </c>
      <c r="H73" s="9">
        <v>2950</v>
      </c>
      <c r="I73" s="9">
        <v>3280</v>
      </c>
      <c r="J73" s="9">
        <v>2240</v>
      </c>
      <c r="K73" s="9">
        <v>3260</v>
      </c>
      <c r="L73" s="9">
        <v>3430</v>
      </c>
      <c r="M73" s="9">
        <v>3740</v>
      </c>
      <c r="N73" s="9">
        <v>4770</v>
      </c>
      <c r="O73" s="9">
        <v>3980</v>
      </c>
    </row>
    <row r="74" spans="2:15" x14ac:dyDescent="0.25">
      <c r="B74" t="s">
        <v>40</v>
      </c>
      <c r="C74" s="10">
        <v>1086104</v>
      </c>
      <c r="D74" s="9">
        <v>3354</v>
      </c>
      <c r="E74" s="9">
        <v>2660</v>
      </c>
      <c r="F74" s="9">
        <v>3630</v>
      </c>
      <c r="G74" s="9">
        <v>2920</v>
      </c>
      <c r="H74" s="9">
        <v>4440</v>
      </c>
      <c r="I74" s="9">
        <v>2300</v>
      </c>
      <c r="J74" s="9">
        <v>2960</v>
      </c>
      <c r="K74" s="9">
        <v>4920</v>
      </c>
      <c r="L74" s="9">
        <v>3870</v>
      </c>
      <c r="M74" s="9">
        <v>2760</v>
      </c>
      <c r="N74" s="9">
        <v>4260</v>
      </c>
      <c r="O74" s="9">
        <v>3630</v>
      </c>
    </row>
    <row r="75" spans="2:15" x14ac:dyDescent="0.25">
      <c r="B75" t="s">
        <v>40</v>
      </c>
      <c r="C75" s="10">
        <v>1086202</v>
      </c>
      <c r="D75" s="9">
        <v>2544</v>
      </c>
      <c r="E75" s="9">
        <v>2990</v>
      </c>
      <c r="F75" s="9">
        <v>2690</v>
      </c>
      <c r="G75" s="9">
        <v>2440</v>
      </c>
      <c r="H75" s="9">
        <v>2450</v>
      </c>
      <c r="I75" s="9">
        <v>2750</v>
      </c>
      <c r="J75" s="9">
        <v>1930</v>
      </c>
      <c r="K75" s="9">
        <v>2950</v>
      </c>
      <c r="L75" s="9">
        <v>2410</v>
      </c>
      <c r="M75" s="9">
        <v>2350</v>
      </c>
      <c r="N75" s="9">
        <v>3020</v>
      </c>
      <c r="O75" s="9">
        <v>2593</v>
      </c>
    </row>
    <row r="76" spans="2:15" x14ac:dyDescent="0.25">
      <c r="B76" t="s">
        <v>40</v>
      </c>
      <c r="C76" s="10">
        <v>1086603</v>
      </c>
      <c r="D76" s="9">
        <v>4024</v>
      </c>
      <c r="E76" s="9">
        <v>4710</v>
      </c>
      <c r="F76" s="9">
        <v>3800</v>
      </c>
      <c r="G76" s="9">
        <v>3370</v>
      </c>
      <c r="H76" s="9">
        <v>3640</v>
      </c>
      <c r="I76" s="9">
        <v>3820</v>
      </c>
      <c r="J76" s="9">
        <v>3300</v>
      </c>
      <c r="K76" s="9">
        <v>4160</v>
      </c>
      <c r="L76" s="9">
        <v>2850</v>
      </c>
      <c r="M76" s="9">
        <v>3320</v>
      </c>
      <c r="N76" s="9">
        <v>2910</v>
      </c>
      <c r="O76" s="9">
        <v>3026</v>
      </c>
    </row>
    <row r="77" spans="2:15" x14ac:dyDescent="0.25">
      <c r="B77" t="s">
        <v>40</v>
      </c>
      <c r="C77" s="10">
        <v>1086604</v>
      </c>
      <c r="D77" s="9">
        <v>4647</v>
      </c>
      <c r="E77" s="9">
        <v>4940</v>
      </c>
      <c r="F77" s="9">
        <v>4080</v>
      </c>
      <c r="G77" s="9">
        <v>4220</v>
      </c>
      <c r="H77" s="9">
        <v>5570</v>
      </c>
      <c r="I77" s="9">
        <v>5320</v>
      </c>
      <c r="J77" s="9">
        <v>5390</v>
      </c>
      <c r="K77" s="9">
        <v>7080</v>
      </c>
      <c r="L77" s="9">
        <v>4840</v>
      </c>
      <c r="M77" s="9">
        <v>4990</v>
      </c>
      <c r="N77" s="9">
        <v>5320</v>
      </c>
      <c r="O77" s="9">
        <v>5050</v>
      </c>
    </row>
    <row r="78" spans="2:15" x14ac:dyDescent="0.25">
      <c r="B78" t="s">
        <v>40</v>
      </c>
      <c r="C78" s="10">
        <v>1086705</v>
      </c>
      <c r="D78" s="9">
        <v>5150</v>
      </c>
      <c r="E78" s="9">
        <v>8280</v>
      </c>
      <c r="F78" s="9">
        <v>7080</v>
      </c>
      <c r="G78" s="9">
        <v>6880</v>
      </c>
      <c r="H78" s="9">
        <v>7620</v>
      </c>
      <c r="I78" s="9">
        <v>7320</v>
      </c>
      <c r="J78" s="9">
        <v>7120</v>
      </c>
      <c r="K78" s="9">
        <v>6640</v>
      </c>
      <c r="L78" s="9">
        <v>3020</v>
      </c>
      <c r="M78" s="9">
        <v>5600</v>
      </c>
      <c r="N78" s="9">
        <v>7010</v>
      </c>
      <c r="O78" s="9">
        <v>5210</v>
      </c>
    </row>
    <row r="79" spans="2:15" x14ac:dyDescent="0.25">
      <c r="B79" t="s">
        <v>40</v>
      </c>
      <c r="C79" s="10">
        <v>1086802</v>
      </c>
      <c r="D79" s="9">
        <v>2157</v>
      </c>
      <c r="E79" s="9">
        <v>2670</v>
      </c>
      <c r="F79" s="9">
        <v>1860</v>
      </c>
      <c r="G79" s="9">
        <v>2440</v>
      </c>
      <c r="H79" s="9">
        <v>1940</v>
      </c>
      <c r="I79" s="9">
        <v>2300</v>
      </c>
      <c r="J79" s="9">
        <v>2390</v>
      </c>
      <c r="K79" s="9">
        <v>2520</v>
      </c>
      <c r="L79" s="9">
        <v>1970</v>
      </c>
      <c r="M79" s="9">
        <v>2580</v>
      </c>
      <c r="N79" s="9">
        <v>2470</v>
      </c>
      <c r="O79" s="9">
        <v>2340</v>
      </c>
    </row>
    <row r="80" spans="2:15" x14ac:dyDescent="0.25">
      <c r="B80" t="s">
        <v>40</v>
      </c>
      <c r="C80" s="10">
        <v>1086807</v>
      </c>
      <c r="D80" s="9">
        <v>2347</v>
      </c>
      <c r="E80" s="9">
        <v>1400</v>
      </c>
      <c r="F80" s="9">
        <v>2410</v>
      </c>
      <c r="G80" s="9">
        <v>2020</v>
      </c>
      <c r="H80" s="9">
        <v>2320</v>
      </c>
      <c r="I80" s="9">
        <v>2350</v>
      </c>
      <c r="J80" s="9">
        <v>2050</v>
      </c>
      <c r="K80" s="9">
        <v>2520</v>
      </c>
      <c r="L80" s="9">
        <v>1440</v>
      </c>
      <c r="M80" s="9">
        <v>1550</v>
      </c>
      <c r="N80" s="9">
        <v>2290</v>
      </c>
      <c r="O80" s="9">
        <v>1760</v>
      </c>
    </row>
    <row r="81" spans="2:15" x14ac:dyDescent="0.25">
      <c r="B81" t="s">
        <v>40</v>
      </c>
      <c r="C81" s="10">
        <v>1086905</v>
      </c>
      <c r="D81" s="9">
        <v>3737</v>
      </c>
      <c r="E81" s="9">
        <v>4700</v>
      </c>
      <c r="F81" s="9">
        <v>4230</v>
      </c>
      <c r="G81" s="9">
        <v>4490</v>
      </c>
      <c r="H81" s="9">
        <v>4620</v>
      </c>
      <c r="I81" s="9">
        <v>12330</v>
      </c>
      <c r="J81" s="9">
        <v>7220</v>
      </c>
      <c r="K81" s="9">
        <v>12230</v>
      </c>
      <c r="L81" s="9">
        <v>1070</v>
      </c>
      <c r="M81" s="9">
        <v>4100</v>
      </c>
      <c r="N81" s="9">
        <v>4540</v>
      </c>
      <c r="O81" s="9">
        <v>3236</v>
      </c>
    </row>
    <row r="82" spans="2:15" x14ac:dyDescent="0.25">
      <c r="B82" t="s">
        <v>40</v>
      </c>
      <c r="C82" s="10">
        <v>1087003</v>
      </c>
      <c r="D82" s="9">
        <v>6774</v>
      </c>
      <c r="E82" s="9">
        <v>11640</v>
      </c>
      <c r="F82" s="9">
        <v>5660</v>
      </c>
      <c r="G82" s="9">
        <v>4430</v>
      </c>
      <c r="H82" s="9">
        <v>5290</v>
      </c>
      <c r="I82" s="9">
        <v>5670</v>
      </c>
      <c r="J82" s="9">
        <v>3640</v>
      </c>
      <c r="K82" s="9">
        <v>5550</v>
      </c>
      <c r="L82" s="9">
        <v>4880</v>
      </c>
      <c r="M82" s="9">
        <v>980</v>
      </c>
      <c r="N82" s="9">
        <v>8670</v>
      </c>
      <c r="O82" s="9">
        <v>4843</v>
      </c>
    </row>
    <row r="83" spans="2:15" x14ac:dyDescent="0.25">
      <c r="B83" t="s">
        <v>40</v>
      </c>
      <c r="C83" s="10">
        <v>1087004</v>
      </c>
      <c r="D83" s="9">
        <v>3554</v>
      </c>
      <c r="E83" s="9">
        <v>6280</v>
      </c>
      <c r="F83" s="9">
        <v>3970</v>
      </c>
      <c r="G83" s="9">
        <v>4770</v>
      </c>
      <c r="H83" s="9">
        <v>5160</v>
      </c>
      <c r="I83" s="9">
        <v>4280</v>
      </c>
      <c r="J83" s="9">
        <v>5720</v>
      </c>
      <c r="K83" s="9">
        <v>5110</v>
      </c>
      <c r="L83" s="9">
        <v>3790</v>
      </c>
      <c r="M83" s="9">
        <v>4820</v>
      </c>
      <c r="N83" s="9">
        <v>3840</v>
      </c>
      <c r="O83" s="9">
        <v>4150</v>
      </c>
    </row>
    <row r="84" spans="2:15" x14ac:dyDescent="0.25">
      <c r="B84" t="s">
        <v>40</v>
      </c>
      <c r="C84" s="10">
        <v>1087202</v>
      </c>
      <c r="D84" s="9">
        <v>6280</v>
      </c>
      <c r="E84" s="9">
        <v>7740</v>
      </c>
      <c r="F84" s="9">
        <v>5610</v>
      </c>
      <c r="G84" s="9">
        <v>4960</v>
      </c>
      <c r="H84" s="9">
        <v>38760</v>
      </c>
      <c r="I84" s="9">
        <v>6030</v>
      </c>
      <c r="J84" s="9">
        <v>7930</v>
      </c>
      <c r="K84" s="9">
        <v>8610</v>
      </c>
      <c r="L84" s="9">
        <v>5980</v>
      </c>
      <c r="M84" s="9">
        <v>5700</v>
      </c>
      <c r="N84" s="9">
        <v>6060</v>
      </c>
      <c r="O84" s="9">
        <v>5913</v>
      </c>
    </row>
    <row r="85" spans="2:15" x14ac:dyDescent="0.25">
      <c r="B85" t="s">
        <v>40</v>
      </c>
      <c r="C85" s="10">
        <v>1087205</v>
      </c>
      <c r="D85" s="9">
        <v>5987</v>
      </c>
      <c r="E85" s="9">
        <v>6490</v>
      </c>
      <c r="F85" s="9">
        <v>5240</v>
      </c>
      <c r="G85" s="9">
        <v>7230</v>
      </c>
      <c r="H85" s="9">
        <v>5280</v>
      </c>
      <c r="I85" s="9">
        <v>6950</v>
      </c>
      <c r="J85" s="9">
        <v>5500</v>
      </c>
      <c r="K85" s="9">
        <v>6690</v>
      </c>
      <c r="L85" s="9">
        <v>4860</v>
      </c>
      <c r="M85" s="9">
        <v>5620</v>
      </c>
      <c r="N85" s="9">
        <v>6160</v>
      </c>
      <c r="O85" s="9">
        <v>5546</v>
      </c>
    </row>
    <row r="86" spans="2:15" x14ac:dyDescent="0.25">
      <c r="B86" t="s">
        <v>40</v>
      </c>
      <c r="C86" s="10">
        <v>1087403</v>
      </c>
      <c r="D86" s="9">
        <v>2294</v>
      </c>
      <c r="E86" s="9">
        <v>5100</v>
      </c>
      <c r="F86" s="9">
        <v>4290</v>
      </c>
      <c r="G86" s="9">
        <v>7980</v>
      </c>
      <c r="H86" s="9">
        <v>4110</v>
      </c>
      <c r="I86" s="9">
        <v>4930</v>
      </c>
      <c r="J86" s="9">
        <v>3590</v>
      </c>
      <c r="K86" s="9">
        <v>5080</v>
      </c>
      <c r="L86" s="9">
        <v>4940</v>
      </c>
      <c r="M86" s="9">
        <v>7450</v>
      </c>
      <c r="N86" s="9">
        <v>5710</v>
      </c>
      <c r="O86" s="9">
        <v>6033</v>
      </c>
    </row>
    <row r="87" spans="2:15" x14ac:dyDescent="0.25">
      <c r="B87" t="s">
        <v>40</v>
      </c>
      <c r="C87" s="10">
        <v>1087404</v>
      </c>
      <c r="D87" s="9">
        <v>444</v>
      </c>
      <c r="E87" s="9">
        <v>6120</v>
      </c>
      <c r="F87" s="9">
        <v>3020</v>
      </c>
      <c r="G87" s="9">
        <v>3870</v>
      </c>
      <c r="H87" s="9">
        <v>3500</v>
      </c>
      <c r="I87" s="9">
        <v>3360</v>
      </c>
      <c r="J87" s="9">
        <v>3190</v>
      </c>
      <c r="K87" s="9">
        <v>1820</v>
      </c>
      <c r="L87" s="9">
        <v>4770</v>
      </c>
      <c r="M87" s="9">
        <v>3710</v>
      </c>
      <c r="N87" s="9">
        <v>4920</v>
      </c>
      <c r="O87" s="9">
        <v>4466</v>
      </c>
    </row>
    <row r="88" spans="2:15" x14ac:dyDescent="0.25">
      <c r="B88" t="s">
        <v>40</v>
      </c>
      <c r="C88" s="10">
        <v>1087505</v>
      </c>
      <c r="D88" s="9">
        <v>3590</v>
      </c>
      <c r="E88" s="9">
        <v>5600</v>
      </c>
      <c r="F88" s="9">
        <v>4580</v>
      </c>
      <c r="G88" s="9">
        <v>5100</v>
      </c>
      <c r="H88" s="9">
        <v>4570</v>
      </c>
      <c r="I88" s="9">
        <v>5170</v>
      </c>
      <c r="J88" s="9">
        <v>5580</v>
      </c>
      <c r="K88" s="9">
        <v>5150</v>
      </c>
      <c r="L88" s="9">
        <v>5030</v>
      </c>
      <c r="M88" s="9">
        <v>6250</v>
      </c>
      <c r="N88" s="9">
        <v>5260</v>
      </c>
      <c r="O88" s="9">
        <v>5513</v>
      </c>
    </row>
    <row r="89" spans="2:15" x14ac:dyDescent="0.25">
      <c r="B89" t="s">
        <v>40</v>
      </c>
      <c r="C89" s="10">
        <v>1087602</v>
      </c>
      <c r="D89" s="9">
        <v>2704</v>
      </c>
      <c r="E89" s="9">
        <v>3730</v>
      </c>
      <c r="F89" s="9">
        <v>840</v>
      </c>
      <c r="G89" s="9">
        <v>4930</v>
      </c>
      <c r="H89" s="9">
        <v>2880</v>
      </c>
      <c r="I89" s="9">
        <v>3300</v>
      </c>
      <c r="J89" s="9">
        <v>2870</v>
      </c>
      <c r="K89" s="9">
        <v>3490</v>
      </c>
      <c r="L89" s="9">
        <v>2950</v>
      </c>
      <c r="M89" s="9">
        <v>3250</v>
      </c>
      <c r="N89" s="9">
        <v>2600</v>
      </c>
      <c r="O89" s="9">
        <v>2933</v>
      </c>
    </row>
    <row r="90" spans="2:15" x14ac:dyDescent="0.25">
      <c r="B90" t="s">
        <v>40</v>
      </c>
      <c r="C90" s="10">
        <v>1087803</v>
      </c>
      <c r="D90" s="9">
        <v>6164</v>
      </c>
      <c r="E90" s="9">
        <v>4200</v>
      </c>
      <c r="F90" s="9">
        <v>3810</v>
      </c>
      <c r="G90" s="9">
        <v>3500</v>
      </c>
      <c r="H90" s="9">
        <v>5020</v>
      </c>
      <c r="I90" s="9">
        <v>3230</v>
      </c>
      <c r="J90" s="9">
        <v>3290</v>
      </c>
      <c r="K90" s="9">
        <v>5800</v>
      </c>
      <c r="L90" s="9">
        <v>4890</v>
      </c>
      <c r="M90" s="9">
        <v>6630</v>
      </c>
      <c r="N90" s="9">
        <v>3470</v>
      </c>
      <c r="O90" s="9">
        <v>4996</v>
      </c>
    </row>
    <row r="91" spans="2:15" x14ac:dyDescent="0.25">
      <c r="B91" t="s">
        <v>40</v>
      </c>
      <c r="C91" s="10">
        <v>1087804</v>
      </c>
      <c r="D91" s="9">
        <v>6384</v>
      </c>
      <c r="E91" s="9">
        <v>4600</v>
      </c>
      <c r="F91" s="9">
        <v>5640</v>
      </c>
      <c r="G91" s="9">
        <v>5920</v>
      </c>
      <c r="H91" s="9">
        <v>5120</v>
      </c>
      <c r="I91" s="9">
        <v>7250</v>
      </c>
      <c r="J91" s="9">
        <v>6760</v>
      </c>
      <c r="K91" s="9">
        <v>9880</v>
      </c>
      <c r="L91" s="9">
        <v>7210</v>
      </c>
      <c r="M91" s="9">
        <v>13380</v>
      </c>
      <c r="N91" s="9">
        <v>6380</v>
      </c>
      <c r="O91" s="9">
        <v>8990</v>
      </c>
    </row>
    <row r="92" spans="2:15" x14ac:dyDescent="0.25">
      <c r="B92" t="s">
        <v>40</v>
      </c>
      <c r="C92" s="10">
        <v>1087902</v>
      </c>
      <c r="D92" s="9">
        <v>1947</v>
      </c>
      <c r="E92" s="9">
        <v>2770</v>
      </c>
      <c r="F92" s="9">
        <v>2460</v>
      </c>
      <c r="G92" s="9">
        <v>2880</v>
      </c>
      <c r="H92" s="9">
        <v>3660</v>
      </c>
      <c r="I92" s="9">
        <v>5700</v>
      </c>
      <c r="J92" s="9">
        <v>2130</v>
      </c>
      <c r="K92" s="9">
        <v>2380</v>
      </c>
      <c r="L92" s="9">
        <v>3450</v>
      </c>
      <c r="M92" s="9">
        <v>2490</v>
      </c>
      <c r="N92" s="9">
        <v>2430</v>
      </c>
      <c r="O92" s="9">
        <v>2790</v>
      </c>
    </row>
    <row r="93" spans="2:15" x14ac:dyDescent="0.25">
      <c r="B93" t="s">
        <v>40</v>
      </c>
      <c r="C93" s="10">
        <v>1087905</v>
      </c>
      <c r="D93" s="9">
        <v>3017</v>
      </c>
      <c r="E93" s="9">
        <v>3990</v>
      </c>
      <c r="F93" s="9">
        <v>2460</v>
      </c>
      <c r="G93" s="9">
        <v>3190</v>
      </c>
      <c r="H93" s="9">
        <v>2510</v>
      </c>
      <c r="I93" s="9">
        <v>2980</v>
      </c>
      <c r="J93" s="9">
        <v>2330</v>
      </c>
      <c r="K93" s="9">
        <v>2860</v>
      </c>
      <c r="L93" s="9">
        <v>2760</v>
      </c>
      <c r="M93" s="9">
        <v>2730</v>
      </c>
      <c r="N93" s="9">
        <v>3310</v>
      </c>
      <c r="O93" s="9">
        <v>2933</v>
      </c>
    </row>
    <row r="94" spans="2:15" x14ac:dyDescent="0.25">
      <c r="B94" t="s">
        <v>40</v>
      </c>
      <c r="C94" s="10">
        <v>1088003</v>
      </c>
      <c r="D94" s="9">
        <v>3187</v>
      </c>
      <c r="E94" s="9">
        <v>5450</v>
      </c>
      <c r="F94" s="9">
        <v>5290</v>
      </c>
      <c r="G94" s="9">
        <v>5750</v>
      </c>
      <c r="H94" s="9">
        <v>5330</v>
      </c>
      <c r="I94" s="9">
        <v>8010</v>
      </c>
      <c r="J94" s="9">
        <v>5770</v>
      </c>
      <c r="K94" s="9">
        <v>6740</v>
      </c>
      <c r="L94" s="9">
        <v>4900</v>
      </c>
      <c r="M94" s="9">
        <v>4760</v>
      </c>
      <c r="N94" s="9">
        <v>5200</v>
      </c>
      <c r="O94" s="9">
        <v>4953</v>
      </c>
    </row>
    <row r="95" spans="2:15" x14ac:dyDescent="0.25">
      <c r="B95" t="s">
        <v>40</v>
      </c>
      <c r="C95" s="10">
        <v>1088104</v>
      </c>
      <c r="D95" s="9">
        <v>2880</v>
      </c>
      <c r="E95" s="9">
        <v>4080</v>
      </c>
      <c r="F95" s="9">
        <v>3620</v>
      </c>
      <c r="G95" s="9">
        <v>5150</v>
      </c>
      <c r="H95" s="9">
        <v>9120</v>
      </c>
      <c r="I95" s="9">
        <v>8890</v>
      </c>
      <c r="J95" s="9">
        <v>8360</v>
      </c>
      <c r="K95" s="9">
        <v>11120</v>
      </c>
      <c r="L95" s="9">
        <v>4670</v>
      </c>
      <c r="M95" s="9">
        <v>4000</v>
      </c>
      <c r="N95" s="9">
        <v>4360</v>
      </c>
      <c r="O95" s="9">
        <v>4343</v>
      </c>
    </row>
    <row r="96" spans="2:15" x14ac:dyDescent="0.25">
      <c r="B96" t="s">
        <v>40</v>
      </c>
      <c r="C96" s="10">
        <v>1088205</v>
      </c>
      <c r="D96" s="9">
        <v>3094</v>
      </c>
      <c r="E96" s="9">
        <v>3210</v>
      </c>
      <c r="F96" s="9">
        <v>2570</v>
      </c>
      <c r="G96" s="9">
        <v>2950</v>
      </c>
      <c r="H96" s="9">
        <v>3550</v>
      </c>
      <c r="I96" s="9">
        <v>3870</v>
      </c>
      <c r="J96" s="9">
        <v>2870</v>
      </c>
      <c r="K96" s="9">
        <v>4560</v>
      </c>
      <c r="L96" s="9">
        <v>2730</v>
      </c>
      <c r="M96" s="9">
        <v>3010</v>
      </c>
      <c r="N96" s="9">
        <v>3190</v>
      </c>
      <c r="O96" s="9">
        <v>2976</v>
      </c>
    </row>
    <row r="97" spans="2:15" x14ac:dyDescent="0.25">
      <c r="B97" t="s">
        <v>40</v>
      </c>
      <c r="C97" s="10">
        <v>1088302</v>
      </c>
      <c r="D97" s="9">
        <v>2390</v>
      </c>
      <c r="E97" s="9">
        <v>3760</v>
      </c>
      <c r="F97" s="9">
        <v>3200</v>
      </c>
      <c r="G97" s="9">
        <v>2750</v>
      </c>
      <c r="H97" s="9">
        <v>4340</v>
      </c>
      <c r="I97" s="9">
        <v>3100</v>
      </c>
      <c r="J97" s="9">
        <v>3100</v>
      </c>
      <c r="K97" s="9">
        <v>3900</v>
      </c>
      <c r="L97" s="9">
        <v>2980</v>
      </c>
      <c r="M97" s="9">
        <v>3330</v>
      </c>
      <c r="N97" s="9">
        <v>3660</v>
      </c>
      <c r="O97" s="9">
        <v>3323</v>
      </c>
    </row>
    <row r="98" spans="2:15" x14ac:dyDescent="0.25">
      <c r="B98" t="s">
        <v>40</v>
      </c>
      <c r="C98" s="10">
        <v>1088503</v>
      </c>
      <c r="D98" s="9">
        <v>4167</v>
      </c>
      <c r="E98" s="9">
        <v>5560</v>
      </c>
      <c r="F98" s="9">
        <v>4510</v>
      </c>
      <c r="G98" s="9">
        <v>5810</v>
      </c>
      <c r="H98" s="9">
        <v>5340</v>
      </c>
      <c r="I98" s="9">
        <v>6360</v>
      </c>
      <c r="J98" s="9">
        <v>8660</v>
      </c>
      <c r="K98" s="9">
        <v>8310</v>
      </c>
      <c r="L98" s="9">
        <v>5050</v>
      </c>
      <c r="M98" s="9">
        <v>7070</v>
      </c>
      <c r="N98" s="9">
        <v>5250</v>
      </c>
      <c r="O98" s="9">
        <v>5790</v>
      </c>
    </row>
    <row r="99" spans="2:15" x14ac:dyDescent="0.25">
      <c r="B99" t="s">
        <v>40</v>
      </c>
      <c r="C99" s="10">
        <v>1088604</v>
      </c>
      <c r="D99" s="9">
        <v>2874</v>
      </c>
      <c r="E99" s="9">
        <v>3760</v>
      </c>
      <c r="F99" s="9">
        <v>3000</v>
      </c>
      <c r="G99" s="9">
        <v>3130</v>
      </c>
      <c r="H99" s="9">
        <v>3080</v>
      </c>
      <c r="I99" s="9">
        <v>4290</v>
      </c>
      <c r="J99" s="9">
        <v>9530</v>
      </c>
      <c r="K99" s="9">
        <v>6680</v>
      </c>
      <c r="L99" s="9">
        <v>3100</v>
      </c>
      <c r="M99" s="9">
        <v>3480</v>
      </c>
      <c r="N99" s="9">
        <v>3600</v>
      </c>
      <c r="O99" s="9">
        <v>3393</v>
      </c>
    </row>
    <row r="100" spans="2:15" x14ac:dyDescent="0.25">
      <c r="B100" t="s">
        <v>40</v>
      </c>
      <c r="C100" s="10">
        <v>1088705</v>
      </c>
      <c r="D100" s="9">
        <v>2870</v>
      </c>
      <c r="E100" s="9">
        <v>4090</v>
      </c>
      <c r="F100" s="9">
        <v>3150</v>
      </c>
      <c r="G100" s="9">
        <v>3180</v>
      </c>
      <c r="H100" s="9">
        <v>3470</v>
      </c>
      <c r="I100" s="9">
        <v>4010</v>
      </c>
      <c r="J100" s="9">
        <v>2930</v>
      </c>
      <c r="K100" s="9">
        <v>3920</v>
      </c>
      <c r="L100" s="9">
        <v>3580</v>
      </c>
      <c r="M100" s="9">
        <v>3370</v>
      </c>
      <c r="N100" s="9">
        <v>3770</v>
      </c>
      <c r="O100" s="9">
        <v>3573</v>
      </c>
    </row>
    <row r="101" spans="2:15" x14ac:dyDescent="0.25">
      <c r="B101" t="s">
        <v>40</v>
      </c>
      <c r="C101" s="10">
        <v>1088802</v>
      </c>
      <c r="D101" s="9">
        <v>8027</v>
      </c>
      <c r="E101" s="9">
        <v>9970</v>
      </c>
      <c r="F101" s="9">
        <v>7060</v>
      </c>
      <c r="G101" s="9">
        <v>9170</v>
      </c>
      <c r="H101" s="9">
        <v>7910</v>
      </c>
      <c r="I101" s="9">
        <v>9800</v>
      </c>
      <c r="J101" s="9">
        <v>9610</v>
      </c>
      <c r="K101" s="9">
        <v>10890</v>
      </c>
      <c r="L101" s="9">
        <v>7580</v>
      </c>
      <c r="M101" s="9">
        <v>8840</v>
      </c>
      <c r="N101" s="9">
        <v>9430</v>
      </c>
      <c r="O101" s="9">
        <v>8616</v>
      </c>
    </row>
    <row r="102" spans="2:15" x14ac:dyDescent="0.25">
      <c r="B102" t="s">
        <v>40</v>
      </c>
      <c r="C102" s="10">
        <v>1113003</v>
      </c>
      <c r="D102" s="9">
        <v>3304</v>
      </c>
      <c r="E102" s="9">
        <v>4720</v>
      </c>
      <c r="F102" s="9">
        <v>3820</v>
      </c>
      <c r="G102" s="9">
        <v>3320</v>
      </c>
      <c r="H102" s="9">
        <v>4000</v>
      </c>
      <c r="I102" s="9">
        <v>4750</v>
      </c>
      <c r="J102" s="9">
        <v>3760</v>
      </c>
      <c r="K102" s="9">
        <v>5000</v>
      </c>
      <c r="L102" s="9">
        <v>4260</v>
      </c>
      <c r="M102" s="9">
        <v>4110</v>
      </c>
      <c r="N102" s="9">
        <v>4100</v>
      </c>
      <c r="O102" s="9">
        <v>4156</v>
      </c>
    </row>
    <row r="103" spans="2:15" x14ac:dyDescent="0.25">
      <c r="B103" t="s">
        <v>40</v>
      </c>
      <c r="C103" s="10">
        <v>1113205</v>
      </c>
      <c r="D103" s="9">
        <v>3150</v>
      </c>
      <c r="E103" s="9">
        <v>3830</v>
      </c>
      <c r="F103" s="9">
        <v>3120</v>
      </c>
      <c r="G103" s="9">
        <v>3220</v>
      </c>
      <c r="H103" s="9">
        <v>3320</v>
      </c>
      <c r="I103" s="9">
        <v>2190</v>
      </c>
      <c r="J103" s="9">
        <v>3780</v>
      </c>
      <c r="K103" s="9">
        <v>3720</v>
      </c>
      <c r="L103" s="9">
        <v>2420</v>
      </c>
      <c r="M103" s="9">
        <v>3800</v>
      </c>
      <c r="N103" s="9">
        <v>3230</v>
      </c>
      <c r="O103" s="9">
        <v>3150</v>
      </c>
    </row>
    <row r="104" spans="2:15" x14ac:dyDescent="0.25">
      <c r="B104" t="s">
        <v>40</v>
      </c>
      <c r="C104" s="10">
        <v>1113403</v>
      </c>
      <c r="D104" s="9">
        <v>1634</v>
      </c>
      <c r="E104" s="9">
        <v>1840</v>
      </c>
      <c r="F104" s="9">
        <v>1890</v>
      </c>
      <c r="G104" s="9">
        <v>1780</v>
      </c>
      <c r="H104" s="9">
        <v>1900</v>
      </c>
      <c r="I104" s="9">
        <v>2130</v>
      </c>
      <c r="J104" s="9">
        <v>1900</v>
      </c>
      <c r="K104" s="9">
        <v>2270</v>
      </c>
      <c r="L104" s="9">
        <v>1910</v>
      </c>
      <c r="M104" s="9">
        <v>1890</v>
      </c>
      <c r="N104" s="9">
        <v>1860</v>
      </c>
      <c r="O104" s="9">
        <v>1886</v>
      </c>
    </row>
    <row r="105" spans="2:15" x14ac:dyDescent="0.25">
      <c r="B105" t="s">
        <v>40</v>
      </c>
      <c r="C105" s="10">
        <v>1113605</v>
      </c>
      <c r="D105" s="9">
        <v>6640</v>
      </c>
      <c r="E105" s="9">
        <v>11370</v>
      </c>
      <c r="F105" s="9">
        <v>10550</v>
      </c>
      <c r="G105" s="9">
        <v>12190</v>
      </c>
      <c r="H105" s="9">
        <v>13810</v>
      </c>
      <c r="I105" s="9">
        <v>11840</v>
      </c>
      <c r="J105" s="9">
        <v>11230</v>
      </c>
      <c r="K105" s="9">
        <v>7750</v>
      </c>
      <c r="L105" s="9">
        <v>9380</v>
      </c>
      <c r="M105" s="9">
        <v>10980</v>
      </c>
      <c r="N105" s="9">
        <v>9890</v>
      </c>
      <c r="O105" s="9">
        <v>10083</v>
      </c>
    </row>
    <row r="106" spans="2:15" x14ac:dyDescent="0.25">
      <c r="B106" t="s">
        <v>40</v>
      </c>
      <c r="C106" s="10">
        <v>1113703</v>
      </c>
      <c r="D106" s="9">
        <v>2637</v>
      </c>
      <c r="E106" s="9">
        <v>3280</v>
      </c>
      <c r="F106" s="9">
        <v>2640</v>
      </c>
      <c r="G106" s="9">
        <v>2500</v>
      </c>
      <c r="H106" s="9">
        <v>2910</v>
      </c>
      <c r="I106" s="9">
        <v>920</v>
      </c>
      <c r="J106" s="9">
        <v>4360</v>
      </c>
      <c r="K106" s="9">
        <v>2530</v>
      </c>
      <c r="L106" s="9">
        <v>2540</v>
      </c>
      <c r="M106" s="9">
        <v>2820</v>
      </c>
      <c r="N106" s="9">
        <v>3020</v>
      </c>
      <c r="O106" s="9">
        <v>2793</v>
      </c>
    </row>
    <row r="107" spans="2:15" x14ac:dyDescent="0.25">
      <c r="B107" t="s">
        <v>40</v>
      </c>
      <c r="C107" s="10">
        <v>1115102</v>
      </c>
      <c r="D107" s="9">
        <v>14257</v>
      </c>
      <c r="E107" s="9">
        <v>13200</v>
      </c>
      <c r="F107" s="9">
        <v>11480</v>
      </c>
      <c r="G107" s="9">
        <v>14140</v>
      </c>
      <c r="H107" s="9">
        <v>20450</v>
      </c>
      <c r="I107" s="9">
        <v>24750</v>
      </c>
      <c r="J107" s="9">
        <v>16560</v>
      </c>
      <c r="K107" s="9">
        <v>23400</v>
      </c>
      <c r="L107" s="9">
        <v>16880</v>
      </c>
      <c r="M107" s="9">
        <v>18670</v>
      </c>
      <c r="N107" s="9">
        <v>16070</v>
      </c>
      <c r="O107" s="9">
        <v>17206</v>
      </c>
    </row>
    <row r="108" spans="2:15" x14ac:dyDescent="0.25">
      <c r="B108" t="s">
        <v>40</v>
      </c>
      <c r="C108" s="10">
        <v>1115304</v>
      </c>
      <c r="D108" s="9">
        <v>5314</v>
      </c>
      <c r="E108" s="9">
        <v>5010</v>
      </c>
      <c r="F108" s="9">
        <v>4450</v>
      </c>
      <c r="G108" s="9">
        <v>5520</v>
      </c>
      <c r="H108" s="9">
        <v>6140</v>
      </c>
      <c r="I108" s="9">
        <v>12260</v>
      </c>
      <c r="J108" s="9">
        <v>6140</v>
      </c>
      <c r="K108" s="9">
        <v>7960</v>
      </c>
      <c r="L108" s="9">
        <v>4240</v>
      </c>
      <c r="M108" s="9">
        <v>6060</v>
      </c>
      <c r="N108" s="9">
        <v>6250</v>
      </c>
      <c r="O108" s="9">
        <v>5516</v>
      </c>
    </row>
    <row r="109" spans="2:15" x14ac:dyDescent="0.25">
      <c r="B109" t="s">
        <v>40</v>
      </c>
      <c r="C109" s="10">
        <v>1115502</v>
      </c>
      <c r="D109" s="9">
        <v>4010</v>
      </c>
      <c r="E109" s="9">
        <v>5700</v>
      </c>
      <c r="F109" s="9">
        <v>3600</v>
      </c>
      <c r="G109" s="9">
        <v>4510</v>
      </c>
      <c r="H109" s="9">
        <v>4480</v>
      </c>
      <c r="I109" s="9">
        <v>5770</v>
      </c>
      <c r="J109" s="9">
        <v>5460</v>
      </c>
      <c r="K109" s="9">
        <v>7540</v>
      </c>
      <c r="L109" s="9">
        <v>4740</v>
      </c>
      <c r="M109" s="9">
        <v>7030</v>
      </c>
      <c r="N109" s="9">
        <v>7690</v>
      </c>
      <c r="O109" s="9">
        <v>6486</v>
      </c>
    </row>
    <row r="110" spans="2:15" x14ac:dyDescent="0.25">
      <c r="B110" t="s">
        <v>40</v>
      </c>
      <c r="C110" s="10">
        <v>1115604</v>
      </c>
      <c r="D110" s="9">
        <v>4260</v>
      </c>
      <c r="E110" s="9">
        <v>7010</v>
      </c>
      <c r="F110" s="9">
        <v>5560</v>
      </c>
      <c r="G110" s="9">
        <v>6470</v>
      </c>
      <c r="H110" s="9">
        <v>6320</v>
      </c>
      <c r="I110" s="9">
        <v>7190</v>
      </c>
      <c r="J110" s="9">
        <v>6210</v>
      </c>
      <c r="K110" s="9">
        <v>8860</v>
      </c>
      <c r="L110" s="9">
        <v>4580</v>
      </c>
      <c r="M110" s="9">
        <v>6160</v>
      </c>
      <c r="N110" s="9">
        <v>6200</v>
      </c>
      <c r="O110" s="9">
        <v>5646</v>
      </c>
    </row>
    <row r="111" spans="2:15" x14ac:dyDescent="0.25">
      <c r="B111" t="s">
        <v>40</v>
      </c>
      <c r="C111" s="10">
        <v>1115703</v>
      </c>
      <c r="D111" s="9">
        <v>12984</v>
      </c>
      <c r="E111" s="9">
        <v>11390</v>
      </c>
      <c r="F111" s="9">
        <v>9960</v>
      </c>
      <c r="G111" s="9">
        <v>10680</v>
      </c>
      <c r="H111" s="9">
        <v>10060</v>
      </c>
      <c r="I111" s="9">
        <v>11530</v>
      </c>
      <c r="J111" s="9">
        <v>9890</v>
      </c>
      <c r="K111" s="9">
        <v>13800</v>
      </c>
      <c r="L111" s="9">
        <v>9430</v>
      </c>
      <c r="M111" s="9">
        <v>10800</v>
      </c>
      <c r="N111" s="9">
        <v>10700</v>
      </c>
      <c r="O111" s="9">
        <v>10310</v>
      </c>
    </row>
    <row r="112" spans="2:15" x14ac:dyDescent="0.25">
      <c r="B112" t="s">
        <v>40</v>
      </c>
      <c r="C112" s="10">
        <v>1115802</v>
      </c>
      <c r="D112" s="9">
        <v>1</v>
      </c>
      <c r="E112" s="9">
        <v>1</v>
      </c>
      <c r="F112" s="9">
        <v>3978</v>
      </c>
      <c r="G112" s="9">
        <v>4400</v>
      </c>
      <c r="H112" s="9">
        <v>52660</v>
      </c>
      <c r="I112" s="9">
        <v>33370</v>
      </c>
      <c r="J112" s="9">
        <v>38280</v>
      </c>
      <c r="K112" s="9">
        <v>13340</v>
      </c>
      <c r="L112" s="9">
        <v>7980</v>
      </c>
      <c r="M112" s="9">
        <v>8950</v>
      </c>
      <c r="N112" s="9">
        <v>5220</v>
      </c>
      <c r="O112" s="9">
        <v>7383</v>
      </c>
    </row>
    <row r="113" spans="2:15" x14ac:dyDescent="0.25">
      <c r="B113" t="s">
        <v>40</v>
      </c>
      <c r="C113" s="10">
        <v>1115901</v>
      </c>
      <c r="D113" s="9">
        <v>4704</v>
      </c>
      <c r="E113" s="9">
        <v>5050</v>
      </c>
      <c r="F113" s="9">
        <v>5870</v>
      </c>
      <c r="G113" s="9">
        <v>6130</v>
      </c>
      <c r="H113" s="9">
        <v>4440</v>
      </c>
      <c r="I113" s="9">
        <v>7060</v>
      </c>
      <c r="J113" s="9">
        <v>5450</v>
      </c>
      <c r="K113" s="9">
        <v>4850</v>
      </c>
      <c r="L113" s="9">
        <v>4870</v>
      </c>
      <c r="M113" s="9">
        <v>2400</v>
      </c>
      <c r="N113" s="9">
        <v>5290</v>
      </c>
      <c r="O113" s="9">
        <v>4186</v>
      </c>
    </row>
    <row r="114" spans="2:15" x14ac:dyDescent="0.25">
      <c r="B114" t="s">
        <v>40</v>
      </c>
      <c r="C114" s="10">
        <v>1116004</v>
      </c>
      <c r="D114" s="9">
        <v>1</v>
      </c>
      <c r="E114" s="9">
        <v>1</v>
      </c>
      <c r="F114" s="9">
        <v>1195</v>
      </c>
      <c r="G114" s="9">
        <v>3280</v>
      </c>
      <c r="H114" s="9">
        <v>3160</v>
      </c>
      <c r="I114" s="9">
        <v>4010</v>
      </c>
      <c r="J114" s="9">
        <v>5110</v>
      </c>
      <c r="K114" s="9">
        <v>9060</v>
      </c>
      <c r="L114" s="9">
        <v>2620</v>
      </c>
      <c r="M114" s="9">
        <v>3720</v>
      </c>
      <c r="N114" s="9">
        <v>2580</v>
      </c>
      <c r="O114" s="9">
        <v>2973</v>
      </c>
    </row>
    <row r="115" spans="2:15" x14ac:dyDescent="0.25">
      <c r="B115" t="s">
        <v>40</v>
      </c>
      <c r="C115" s="10">
        <v>1116103</v>
      </c>
      <c r="D115" s="9">
        <v>4427</v>
      </c>
      <c r="E115" s="9">
        <v>5440</v>
      </c>
      <c r="F115" s="9">
        <v>5440</v>
      </c>
      <c r="G115" s="9">
        <v>6410</v>
      </c>
      <c r="H115" s="9">
        <v>5830</v>
      </c>
      <c r="I115" s="9">
        <v>6560</v>
      </c>
      <c r="J115" s="9">
        <v>5640</v>
      </c>
      <c r="K115" s="9">
        <v>5210</v>
      </c>
      <c r="L115" s="9">
        <v>5480</v>
      </c>
      <c r="M115" s="9">
        <v>5800</v>
      </c>
      <c r="N115" s="9">
        <v>4710</v>
      </c>
      <c r="O115" s="9">
        <v>5330</v>
      </c>
    </row>
    <row r="116" spans="2:15" x14ac:dyDescent="0.25">
      <c r="B116" t="s">
        <v>40</v>
      </c>
      <c r="C116" s="10">
        <v>1116202</v>
      </c>
      <c r="D116" s="9">
        <v>5274</v>
      </c>
      <c r="E116" s="9">
        <v>6360</v>
      </c>
      <c r="F116" s="9">
        <v>5240</v>
      </c>
      <c r="G116" s="9">
        <v>9100</v>
      </c>
      <c r="H116" s="9">
        <v>7090</v>
      </c>
      <c r="I116" s="9">
        <v>10270</v>
      </c>
      <c r="J116" s="9">
        <v>8560</v>
      </c>
      <c r="K116" s="9">
        <v>16880</v>
      </c>
      <c r="L116" s="9">
        <v>9010</v>
      </c>
      <c r="M116" s="9">
        <v>7010</v>
      </c>
      <c r="N116" s="9">
        <v>6050</v>
      </c>
      <c r="O116" s="9">
        <v>7356</v>
      </c>
    </row>
    <row r="117" spans="2:15" x14ac:dyDescent="0.25">
      <c r="B117" t="s">
        <v>40</v>
      </c>
      <c r="C117" s="10">
        <v>1116401</v>
      </c>
      <c r="D117" s="9">
        <v>4294</v>
      </c>
      <c r="E117" s="9">
        <v>5090</v>
      </c>
      <c r="F117" s="9">
        <v>5630</v>
      </c>
      <c r="G117" s="9">
        <v>5160</v>
      </c>
      <c r="H117" s="9">
        <v>4920</v>
      </c>
      <c r="I117" s="9">
        <v>7150</v>
      </c>
      <c r="J117" s="9">
        <v>5890</v>
      </c>
      <c r="K117" s="9">
        <v>10050</v>
      </c>
      <c r="L117" s="9">
        <v>5960</v>
      </c>
      <c r="M117" s="9">
        <v>6610</v>
      </c>
      <c r="N117" s="9">
        <v>6130</v>
      </c>
      <c r="O117" s="9">
        <v>6233</v>
      </c>
    </row>
    <row r="118" spans="2:15" x14ac:dyDescent="0.25">
      <c r="B118" t="s">
        <v>40</v>
      </c>
      <c r="C118" s="10">
        <v>1116503</v>
      </c>
      <c r="D118" s="9">
        <v>2787</v>
      </c>
      <c r="E118" s="9">
        <v>4370</v>
      </c>
      <c r="F118" s="9">
        <v>3440</v>
      </c>
      <c r="G118" s="9">
        <v>3820</v>
      </c>
      <c r="H118" s="9">
        <v>4720</v>
      </c>
      <c r="I118" s="9">
        <v>5430</v>
      </c>
      <c r="J118" s="9">
        <v>4580</v>
      </c>
      <c r="K118" s="9">
        <v>6570</v>
      </c>
      <c r="L118" s="9">
        <v>4200</v>
      </c>
      <c r="M118" s="9">
        <v>4030</v>
      </c>
      <c r="N118" s="9">
        <v>5140</v>
      </c>
      <c r="O118" s="9">
        <v>4456</v>
      </c>
    </row>
    <row r="119" spans="2:15" x14ac:dyDescent="0.25">
      <c r="B119" t="s">
        <v>40</v>
      </c>
      <c r="C119" s="10" t="s">
        <v>412</v>
      </c>
      <c r="D119" s="9">
        <v>2577</v>
      </c>
      <c r="E119" s="9">
        <v>4510</v>
      </c>
      <c r="F119" s="9">
        <v>3890</v>
      </c>
      <c r="G119" s="9">
        <v>4670</v>
      </c>
      <c r="H119" s="9">
        <v>29180</v>
      </c>
      <c r="I119" s="9">
        <v>12440</v>
      </c>
      <c r="J119" s="9">
        <v>11340</v>
      </c>
      <c r="K119" s="9">
        <v>8300</v>
      </c>
      <c r="L119" s="9">
        <v>4370</v>
      </c>
      <c r="M119" s="9">
        <v>5280</v>
      </c>
      <c r="N119" s="9">
        <v>4680</v>
      </c>
      <c r="O119" s="9">
        <v>4776</v>
      </c>
    </row>
    <row r="120" spans="2:15" x14ac:dyDescent="0.25">
      <c r="B120" t="s">
        <v>40</v>
      </c>
      <c r="C120" s="10">
        <v>1116602</v>
      </c>
      <c r="D120" s="9">
        <v>3590</v>
      </c>
      <c r="E120" s="9">
        <v>2970</v>
      </c>
      <c r="F120" s="9">
        <v>2610</v>
      </c>
      <c r="G120" s="9">
        <v>2760</v>
      </c>
      <c r="H120" s="9">
        <v>4480</v>
      </c>
      <c r="I120" s="9">
        <v>3390</v>
      </c>
      <c r="J120" s="9">
        <v>2390</v>
      </c>
      <c r="K120" s="9">
        <v>2890</v>
      </c>
      <c r="L120" s="9">
        <v>2070</v>
      </c>
      <c r="M120" s="9">
        <v>2830</v>
      </c>
      <c r="N120" s="9">
        <v>2590</v>
      </c>
      <c r="O120" s="9">
        <v>2496</v>
      </c>
    </row>
    <row r="121" spans="2:15" x14ac:dyDescent="0.25">
      <c r="B121" t="s">
        <v>40</v>
      </c>
      <c r="C121" s="10" t="s">
        <v>413</v>
      </c>
      <c r="D121" s="9">
        <v>1</v>
      </c>
      <c r="E121" s="9">
        <v>4259</v>
      </c>
      <c r="F121" s="9">
        <v>5610</v>
      </c>
      <c r="G121" s="9">
        <v>27270</v>
      </c>
      <c r="H121" s="9">
        <v>27520</v>
      </c>
      <c r="I121" s="9">
        <v>22110</v>
      </c>
      <c r="J121" s="9">
        <v>11730</v>
      </c>
      <c r="K121" s="9">
        <v>16720</v>
      </c>
      <c r="L121" s="9">
        <v>10140</v>
      </c>
      <c r="M121" s="9">
        <v>4400</v>
      </c>
      <c r="N121" s="9">
        <v>6030</v>
      </c>
      <c r="O121" s="9">
        <v>6856</v>
      </c>
    </row>
    <row r="122" spans="2:15" x14ac:dyDescent="0.25">
      <c r="B122" t="s">
        <v>40</v>
      </c>
      <c r="C122" s="10" t="s">
        <v>414</v>
      </c>
      <c r="D122" s="9">
        <v>3640</v>
      </c>
      <c r="E122" s="9">
        <v>5320</v>
      </c>
      <c r="F122" s="9">
        <v>4430</v>
      </c>
      <c r="G122" s="9">
        <v>5210</v>
      </c>
      <c r="H122" s="9">
        <v>6020</v>
      </c>
      <c r="I122" s="9">
        <v>10100</v>
      </c>
      <c r="J122" s="9">
        <v>9500</v>
      </c>
      <c r="K122" s="9">
        <v>10750</v>
      </c>
      <c r="L122" s="9">
        <v>5250</v>
      </c>
      <c r="M122" s="9">
        <v>5350</v>
      </c>
      <c r="N122" s="9">
        <v>3770</v>
      </c>
      <c r="O122" s="9">
        <v>4790</v>
      </c>
    </row>
    <row r="123" spans="2:15" x14ac:dyDescent="0.25">
      <c r="B123" t="s">
        <v>40</v>
      </c>
      <c r="C123" s="10">
        <v>1116903</v>
      </c>
      <c r="D123" s="9">
        <v>4824</v>
      </c>
      <c r="E123" s="9">
        <v>5110</v>
      </c>
      <c r="F123" s="9">
        <v>4440</v>
      </c>
      <c r="G123" s="9">
        <v>4640</v>
      </c>
      <c r="H123" s="9">
        <v>3080</v>
      </c>
      <c r="I123" s="9">
        <v>4440</v>
      </c>
      <c r="J123" s="9">
        <v>2770</v>
      </c>
      <c r="K123" s="9">
        <v>5010</v>
      </c>
      <c r="L123" s="9">
        <v>3790</v>
      </c>
      <c r="M123" s="9">
        <v>5040</v>
      </c>
      <c r="N123" s="9">
        <v>4510</v>
      </c>
      <c r="O123" s="9">
        <v>4446</v>
      </c>
    </row>
    <row r="124" spans="2:15" x14ac:dyDescent="0.25">
      <c r="B124" t="s">
        <v>40</v>
      </c>
      <c r="C124" s="10" t="s">
        <v>415</v>
      </c>
      <c r="D124" s="9">
        <v>1</v>
      </c>
      <c r="E124" s="9">
        <v>3246</v>
      </c>
      <c r="F124" s="9">
        <v>7760</v>
      </c>
      <c r="G124" s="9">
        <v>4780</v>
      </c>
      <c r="H124" s="9">
        <v>3730</v>
      </c>
      <c r="I124" s="9">
        <v>10360</v>
      </c>
      <c r="J124" s="9">
        <v>7450</v>
      </c>
      <c r="K124" s="9">
        <v>7660</v>
      </c>
      <c r="L124" s="9">
        <v>3160</v>
      </c>
      <c r="M124" s="9">
        <v>5510</v>
      </c>
      <c r="N124" s="9">
        <v>3140</v>
      </c>
      <c r="O124" s="9">
        <v>3936</v>
      </c>
    </row>
    <row r="125" spans="2:15" x14ac:dyDescent="0.25">
      <c r="B125" t="s">
        <v>40</v>
      </c>
      <c r="C125" s="10">
        <v>1117001</v>
      </c>
      <c r="D125" s="9">
        <v>3224</v>
      </c>
      <c r="E125" s="9">
        <v>3180</v>
      </c>
      <c r="F125" s="9">
        <v>2620</v>
      </c>
      <c r="G125" s="9">
        <v>3320</v>
      </c>
      <c r="H125" s="9">
        <v>2800</v>
      </c>
      <c r="I125" s="9">
        <v>2450</v>
      </c>
      <c r="J125" s="9">
        <v>2740</v>
      </c>
      <c r="K125" s="9">
        <v>2150</v>
      </c>
      <c r="L125" s="9">
        <v>2070</v>
      </c>
      <c r="M125" s="9">
        <v>2520</v>
      </c>
      <c r="N125" s="9">
        <v>3450</v>
      </c>
      <c r="O125" s="9">
        <v>2680</v>
      </c>
    </row>
    <row r="126" spans="2:15" x14ac:dyDescent="0.25">
      <c r="B126" t="s">
        <v>40</v>
      </c>
      <c r="C126" s="10">
        <v>1117103</v>
      </c>
      <c r="D126" s="9">
        <v>5197</v>
      </c>
      <c r="E126" s="9">
        <v>6440</v>
      </c>
      <c r="F126" s="9">
        <v>5360</v>
      </c>
      <c r="G126" s="9">
        <v>5820</v>
      </c>
      <c r="H126" s="9">
        <v>7840</v>
      </c>
      <c r="I126" s="9">
        <v>6740</v>
      </c>
      <c r="J126" s="9">
        <v>7660</v>
      </c>
      <c r="K126" s="9">
        <v>7590</v>
      </c>
      <c r="L126" s="9">
        <v>3950</v>
      </c>
      <c r="M126" s="9">
        <v>5010</v>
      </c>
      <c r="N126" s="9">
        <v>4610</v>
      </c>
      <c r="O126" s="9">
        <v>4523</v>
      </c>
    </row>
    <row r="127" spans="2:15" x14ac:dyDescent="0.25">
      <c r="B127" t="s">
        <v>40</v>
      </c>
      <c r="C127" s="10">
        <v>1117104</v>
      </c>
      <c r="D127" s="9">
        <v>1540</v>
      </c>
      <c r="E127" s="9">
        <v>3100</v>
      </c>
      <c r="F127" s="9">
        <v>2370</v>
      </c>
      <c r="G127" s="9">
        <v>2050</v>
      </c>
      <c r="H127" s="9">
        <v>1940</v>
      </c>
      <c r="I127" s="9">
        <v>2000</v>
      </c>
      <c r="J127" s="9">
        <v>1890</v>
      </c>
      <c r="K127" s="9">
        <v>2970</v>
      </c>
      <c r="L127" s="9">
        <v>1950</v>
      </c>
      <c r="M127" s="9">
        <v>3080</v>
      </c>
      <c r="N127" s="9">
        <v>2380</v>
      </c>
      <c r="O127" s="9">
        <v>2470</v>
      </c>
    </row>
    <row r="128" spans="2:15" x14ac:dyDescent="0.25">
      <c r="B128" t="s">
        <v>40</v>
      </c>
      <c r="C128" s="10">
        <v>1117203</v>
      </c>
      <c r="D128" s="9">
        <v>3947</v>
      </c>
      <c r="E128" s="9">
        <v>3280</v>
      </c>
      <c r="F128" s="9">
        <v>2540</v>
      </c>
      <c r="G128" s="9">
        <v>2750</v>
      </c>
      <c r="H128" s="9">
        <v>6490</v>
      </c>
      <c r="I128" s="9">
        <v>6200</v>
      </c>
      <c r="J128" s="9">
        <v>6250</v>
      </c>
      <c r="K128" s="9">
        <v>6700</v>
      </c>
      <c r="L128" s="9">
        <v>2990</v>
      </c>
      <c r="M128" s="9">
        <v>1790</v>
      </c>
      <c r="N128" s="9">
        <v>4350</v>
      </c>
      <c r="O128" s="9">
        <v>3043</v>
      </c>
    </row>
    <row r="129" spans="2:15" x14ac:dyDescent="0.25">
      <c r="B129" t="s">
        <v>40</v>
      </c>
      <c r="C129" s="10">
        <v>11174603</v>
      </c>
      <c r="D129" s="9">
        <v>1712</v>
      </c>
      <c r="E129" s="9">
        <v>650</v>
      </c>
      <c r="F129" s="9">
        <v>410</v>
      </c>
      <c r="G129" s="9">
        <v>310</v>
      </c>
      <c r="H129" s="9">
        <v>520</v>
      </c>
      <c r="I129" s="9">
        <v>870</v>
      </c>
      <c r="J129" s="9">
        <v>230</v>
      </c>
      <c r="K129" s="9">
        <v>810</v>
      </c>
      <c r="L129" s="9">
        <v>700</v>
      </c>
      <c r="M129" s="9">
        <v>690</v>
      </c>
      <c r="N129" s="9">
        <v>1070</v>
      </c>
      <c r="O129" s="9">
        <v>820</v>
      </c>
    </row>
    <row r="130" spans="2:15" x14ac:dyDescent="0.25">
      <c r="B130" t="s">
        <v>40</v>
      </c>
      <c r="C130" s="10">
        <v>11175501</v>
      </c>
      <c r="D130" s="9">
        <v>3784</v>
      </c>
      <c r="E130" s="9">
        <v>3790</v>
      </c>
      <c r="F130" s="9">
        <v>3930</v>
      </c>
      <c r="G130" s="9">
        <v>3220</v>
      </c>
      <c r="H130" s="9">
        <v>4310</v>
      </c>
      <c r="I130" s="9">
        <v>4030</v>
      </c>
      <c r="J130" s="9">
        <v>4010</v>
      </c>
      <c r="K130" s="9">
        <v>4710</v>
      </c>
      <c r="L130" s="9">
        <v>3770</v>
      </c>
      <c r="M130" s="9">
        <v>3170</v>
      </c>
      <c r="N130" s="9">
        <v>3120</v>
      </c>
      <c r="O130" s="9">
        <v>3353</v>
      </c>
    </row>
    <row r="131" spans="2:15" x14ac:dyDescent="0.25">
      <c r="B131" t="s">
        <v>40</v>
      </c>
      <c r="C131" s="10">
        <v>11175604</v>
      </c>
      <c r="D131" s="9">
        <v>11157</v>
      </c>
      <c r="E131" s="9">
        <v>10530</v>
      </c>
      <c r="F131" s="9">
        <v>9400</v>
      </c>
      <c r="G131" s="9">
        <v>9770</v>
      </c>
      <c r="H131" s="9">
        <v>9280</v>
      </c>
      <c r="I131" s="9">
        <v>9750</v>
      </c>
      <c r="J131" s="9">
        <v>7210</v>
      </c>
      <c r="K131" s="9">
        <v>9160</v>
      </c>
      <c r="L131" s="9">
        <v>6960</v>
      </c>
      <c r="M131" s="9">
        <v>9920</v>
      </c>
      <c r="N131" s="9">
        <v>9180</v>
      </c>
      <c r="O131" s="9">
        <v>8686</v>
      </c>
    </row>
    <row r="132" spans="2:15" x14ac:dyDescent="0.25">
      <c r="B132" t="s">
        <v>40</v>
      </c>
      <c r="C132" s="10">
        <v>11175703</v>
      </c>
      <c r="D132" s="9">
        <v>2307</v>
      </c>
      <c r="E132" s="9">
        <v>3540</v>
      </c>
      <c r="F132" s="9">
        <v>2480</v>
      </c>
      <c r="G132" s="9">
        <v>2220</v>
      </c>
      <c r="H132" s="9">
        <v>2380</v>
      </c>
      <c r="I132" s="9">
        <v>2800</v>
      </c>
      <c r="J132" s="9">
        <v>2190</v>
      </c>
      <c r="K132" s="9">
        <v>2630</v>
      </c>
      <c r="L132" s="9">
        <v>2470</v>
      </c>
      <c r="M132" s="9">
        <v>2660</v>
      </c>
      <c r="N132" s="9">
        <v>2510</v>
      </c>
      <c r="O132" s="9">
        <v>2546</v>
      </c>
    </row>
    <row r="133" spans="2:15" x14ac:dyDescent="0.25">
      <c r="B133" t="s">
        <v>40</v>
      </c>
      <c r="C133" s="10">
        <v>11175802</v>
      </c>
      <c r="D133" s="9">
        <v>4160</v>
      </c>
      <c r="E133" s="9">
        <v>4890</v>
      </c>
      <c r="F133" s="9">
        <v>4590</v>
      </c>
      <c r="G133" s="9">
        <v>4600</v>
      </c>
      <c r="H133" s="9">
        <v>5360</v>
      </c>
      <c r="I133" s="9">
        <v>7510</v>
      </c>
      <c r="J133" s="9">
        <v>5480</v>
      </c>
      <c r="K133" s="9">
        <v>8320</v>
      </c>
      <c r="L133" s="9">
        <v>15060</v>
      </c>
      <c r="M133" s="9">
        <v>5330</v>
      </c>
      <c r="N133" s="9">
        <v>4160</v>
      </c>
      <c r="O133" s="9">
        <v>5960</v>
      </c>
    </row>
    <row r="134" spans="2:15" x14ac:dyDescent="0.25">
      <c r="B134" t="s">
        <v>40</v>
      </c>
      <c r="C134" s="10">
        <v>11176002</v>
      </c>
      <c r="D134" s="9">
        <v>6894</v>
      </c>
      <c r="E134" s="9">
        <v>7470</v>
      </c>
      <c r="F134" s="9">
        <v>6790</v>
      </c>
      <c r="G134" s="9">
        <v>8860</v>
      </c>
      <c r="H134" s="9">
        <v>12340</v>
      </c>
      <c r="I134" s="9">
        <v>24450</v>
      </c>
      <c r="J134" s="9">
        <v>26470</v>
      </c>
      <c r="K134" s="9">
        <v>2960</v>
      </c>
      <c r="L134" s="9">
        <v>2160</v>
      </c>
      <c r="M134" s="9">
        <v>4540</v>
      </c>
      <c r="N134" s="9">
        <v>5770</v>
      </c>
      <c r="O134" s="9">
        <v>4156</v>
      </c>
    </row>
    <row r="135" spans="2:15" x14ac:dyDescent="0.25">
      <c r="B135" t="s">
        <v>40</v>
      </c>
      <c r="C135" s="10">
        <v>11176004</v>
      </c>
      <c r="D135" s="9">
        <v>3780</v>
      </c>
      <c r="E135" s="9">
        <v>5170</v>
      </c>
      <c r="F135" s="9">
        <v>4560</v>
      </c>
      <c r="G135" s="9">
        <v>6300</v>
      </c>
      <c r="H135" s="9">
        <v>11250</v>
      </c>
      <c r="I135" s="9">
        <v>7120</v>
      </c>
      <c r="J135" s="9">
        <v>7410</v>
      </c>
      <c r="K135" s="9">
        <v>8100</v>
      </c>
      <c r="L135" s="9">
        <v>5010</v>
      </c>
      <c r="M135" s="9">
        <v>5510</v>
      </c>
      <c r="N135" s="9">
        <v>4780</v>
      </c>
      <c r="O135" s="9">
        <v>5100</v>
      </c>
    </row>
    <row r="136" spans="2:15" x14ac:dyDescent="0.25">
      <c r="B136" t="s">
        <v>40</v>
      </c>
      <c r="C136" s="10">
        <v>11176101</v>
      </c>
      <c r="D136" s="9">
        <v>2647</v>
      </c>
      <c r="E136" s="9">
        <v>4770</v>
      </c>
      <c r="F136" s="9">
        <v>4470</v>
      </c>
      <c r="G136" s="9">
        <v>4790</v>
      </c>
      <c r="H136" s="9">
        <v>5010</v>
      </c>
      <c r="I136" s="9">
        <v>6720</v>
      </c>
      <c r="J136" s="9">
        <v>10320</v>
      </c>
      <c r="K136" s="9">
        <v>5360</v>
      </c>
      <c r="L136" s="9">
        <v>4180</v>
      </c>
      <c r="M136" s="9">
        <v>4970</v>
      </c>
      <c r="N136" s="9">
        <v>4220</v>
      </c>
      <c r="O136" s="9">
        <v>4456</v>
      </c>
    </row>
    <row r="137" spans="2:15" x14ac:dyDescent="0.25">
      <c r="B137" t="s">
        <v>40</v>
      </c>
      <c r="C137" s="10">
        <v>11176202</v>
      </c>
      <c r="D137" s="9">
        <v>3690</v>
      </c>
      <c r="E137" s="9">
        <v>6310</v>
      </c>
      <c r="F137" s="9">
        <v>5710</v>
      </c>
      <c r="G137" s="9">
        <v>6250</v>
      </c>
      <c r="H137" s="9">
        <v>9750</v>
      </c>
      <c r="I137" s="9">
        <v>8400</v>
      </c>
      <c r="J137" s="9">
        <v>20890</v>
      </c>
      <c r="K137" s="9">
        <v>8180</v>
      </c>
      <c r="L137" s="9">
        <v>4900</v>
      </c>
      <c r="M137" s="9">
        <v>5700</v>
      </c>
      <c r="N137" s="9">
        <v>5350</v>
      </c>
      <c r="O137" s="9">
        <v>5316</v>
      </c>
    </row>
    <row r="138" spans="2:15" x14ac:dyDescent="0.25">
      <c r="B138" t="s">
        <v>40</v>
      </c>
      <c r="C138" s="10">
        <v>11176204</v>
      </c>
      <c r="D138" s="9">
        <v>1</v>
      </c>
      <c r="E138" s="9">
        <v>1</v>
      </c>
      <c r="F138" s="9">
        <v>1</v>
      </c>
      <c r="G138" s="9">
        <v>7000</v>
      </c>
      <c r="H138" s="9">
        <v>7000</v>
      </c>
      <c r="I138" s="9">
        <v>1</v>
      </c>
      <c r="J138" s="9">
        <v>3000</v>
      </c>
      <c r="K138" s="9">
        <v>3280</v>
      </c>
      <c r="L138" s="9">
        <v>3130</v>
      </c>
      <c r="M138" s="9">
        <v>1190</v>
      </c>
      <c r="N138" s="9">
        <v>10</v>
      </c>
      <c r="O138" s="9">
        <v>1443</v>
      </c>
    </row>
    <row r="139" spans="2:15" x14ac:dyDescent="0.25">
      <c r="B139" t="s">
        <v>40</v>
      </c>
      <c r="C139" s="10">
        <v>11176303</v>
      </c>
      <c r="D139" s="9">
        <v>864</v>
      </c>
      <c r="E139" s="9">
        <v>2990</v>
      </c>
      <c r="F139" s="9">
        <v>3600</v>
      </c>
      <c r="G139" s="9">
        <v>3310</v>
      </c>
      <c r="H139" s="9">
        <v>3360</v>
      </c>
      <c r="I139" s="9">
        <v>3860</v>
      </c>
      <c r="J139" s="9">
        <v>2690</v>
      </c>
      <c r="K139" s="9">
        <v>3320</v>
      </c>
      <c r="L139" s="9">
        <v>3420</v>
      </c>
      <c r="M139" s="9">
        <v>3380</v>
      </c>
      <c r="N139" s="9">
        <v>2700</v>
      </c>
      <c r="O139" s="9">
        <v>3166</v>
      </c>
    </row>
    <row r="140" spans="2:15" x14ac:dyDescent="0.25">
      <c r="B140" t="s">
        <v>40</v>
      </c>
      <c r="C140" s="10">
        <v>11176402</v>
      </c>
      <c r="D140" s="9">
        <v>2290</v>
      </c>
      <c r="E140" s="9">
        <v>4810</v>
      </c>
      <c r="F140" s="9">
        <v>3660</v>
      </c>
      <c r="G140" s="9">
        <v>4060</v>
      </c>
      <c r="H140" s="9">
        <v>6360</v>
      </c>
      <c r="I140" s="9">
        <v>6680</v>
      </c>
      <c r="J140" s="9">
        <v>14100</v>
      </c>
      <c r="K140" s="9">
        <v>8060</v>
      </c>
      <c r="L140" s="9">
        <v>4080</v>
      </c>
      <c r="M140" s="9">
        <v>2800</v>
      </c>
      <c r="N140" s="9">
        <v>4230</v>
      </c>
      <c r="O140" s="9">
        <v>3703</v>
      </c>
    </row>
    <row r="141" spans="2:15" x14ac:dyDescent="0.25">
      <c r="B141" t="s">
        <v>40</v>
      </c>
      <c r="C141" s="10">
        <v>11176404</v>
      </c>
      <c r="D141" s="9">
        <v>1460</v>
      </c>
      <c r="E141" s="9">
        <v>3780</v>
      </c>
      <c r="F141" s="9">
        <v>3120</v>
      </c>
      <c r="G141" s="9">
        <v>2960</v>
      </c>
      <c r="H141" s="9">
        <v>18040</v>
      </c>
      <c r="I141" s="9">
        <v>6760</v>
      </c>
      <c r="J141" s="9">
        <v>11970</v>
      </c>
      <c r="K141" s="9">
        <v>5770</v>
      </c>
      <c r="L141" s="9">
        <v>5300</v>
      </c>
      <c r="M141" s="9">
        <v>5440</v>
      </c>
      <c r="N141" s="9">
        <v>3410</v>
      </c>
      <c r="O141" s="9">
        <v>4716</v>
      </c>
    </row>
    <row r="142" spans="2:15" x14ac:dyDescent="0.25">
      <c r="B142" t="s">
        <v>40</v>
      </c>
      <c r="C142" s="10">
        <v>11176501</v>
      </c>
      <c r="D142" s="9">
        <v>3897</v>
      </c>
      <c r="E142" s="9">
        <v>5890</v>
      </c>
      <c r="F142" s="9">
        <v>4510</v>
      </c>
      <c r="G142" s="9">
        <v>4610</v>
      </c>
      <c r="H142" s="9">
        <v>5350</v>
      </c>
      <c r="I142" s="9">
        <v>9350</v>
      </c>
      <c r="J142" s="9">
        <v>4560</v>
      </c>
      <c r="K142" s="9">
        <v>14480</v>
      </c>
      <c r="L142" s="9">
        <v>4720</v>
      </c>
      <c r="M142" s="9">
        <v>5480</v>
      </c>
      <c r="N142" s="9">
        <v>6010</v>
      </c>
      <c r="O142" s="9">
        <v>5403</v>
      </c>
    </row>
    <row r="143" spans="2:15" x14ac:dyDescent="0.25">
      <c r="B143" t="s">
        <v>40</v>
      </c>
      <c r="C143" s="10">
        <v>11176602</v>
      </c>
      <c r="D143" s="9">
        <v>1</v>
      </c>
      <c r="E143" s="9">
        <v>1</v>
      </c>
      <c r="F143" s="9">
        <v>1</v>
      </c>
      <c r="G143" s="9">
        <v>7000</v>
      </c>
      <c r="H143" s="9">
        <v>4844</v>
      </c>
      <c r="I143" s="9">
        <v>3553</v>
      </c>
      <c r="J143" s="9">
        <v>6670</v>
      </c>
      <c r="K143" s="9">
        <v>6890</v>
      </c>
      <c r="L143" s="9">
        <v>4210</v>
      </c>
      <c r="M143" s="9">
        <v>3730</v>
      </c>
      <c r="N143" s="9">
        <v>2470</v>
      </c>
      <c r="O143" s="9">
        <v>3470</v>
      </c>
    </row>
    <row r="144" spans="2:15" x14ac:dyDescent="0.25">
      <c r="B144" t="s">
        <v>40</v>
      </c>
      <c r="C144" s="10">
        <v>11176703</v>
      </c>
      <c r="D144" s="9">
        <v>2024</v>
      </c>
      <c r="E144" s="9">
        <v>2410</v>
      </c>
      <c r="F144" s="9">
        <v>1830</v>
      </c>
      <c r="G144" s="9">
        <v>1930</v>
      </c>
      <c r="H144" s="9">
        <v>2180</v>
      </c>
      <c r="I144" s="9">
        <v>2140</v>
      </c>
      <c r="J144" s="9">
        <v>1890</v>
      </c>
      <c r="K144" s="9">
        <v>2780</v>
      </c>
      <c r="L144" s="9">
        <v>2000</v>
      </c>
      <c r="M144" s="9">
        <v>1830</v>
      </c>
      <c r="N144" s="9">
        <v>1900</v>
      </c>
      <c r="O144" s="9">
        <v>1910</v>
      </c>
    </row>
    <row r="145" spans="2:15" x14ac:dyDescent="0.25">
      <c r="B145" t="s">
        <v>40</v>
      </c>
      <c r="C145" s="10">
        <v>11176704</v>
      </c>
      <c r="D145" s="9">
        <v>6947</v>
      </c>
      <c r="E145" s="9">
        <v>9100</v>
      </c>
      <c r="F145" s="9">
        <v>9170</v>
      </c>
      <c r="G145" s="9">
        <v>9710</v>
      </c>
      <c r="H145" s="9">
        <v>10540</v>
      </c>
      <c r="I145" s="9">
        <v>17300</v>
      </c>
      <c r="J145" s="9">
        <v>9930</v>
      </c>
      <c r="K145" s="9">
        <v>16010</v>
      </c>
      <c r="L145" s="9">
        <v>8980</v>
      </c>
      <c r="M145" s="9">
        <v>10860</v>
      </c>
      <c r="N145" s="9">
        <v>9380</v>
      </c>
      <c r="O145" s="9">
        <v>9740</v>
      </c>
    </row>
    <row r="146" spans="2:15" x14ac:dyDescent="0.25">
      <c r="B146" t="s">
        <v>40</v>
      </c>
      <c r="C146" s="10">
        <v>11176901</v>
      </c>
      <c r="D146" s="9">
        <v>4524</v>
      </c>
      <c r="E146" s="9">
        <v>6320</v>
      </c>
      <c r="F146" s="9">
        <v>3810</v>
      </c>
      <c r="G146" s="9">
        <v>5160</v>
      </c>
      <c r="H146" s="9">
        <v>4830</v>
      </c>
      <c r="I146" s="9">
        <v>5490</v>
      </c>
      <c r="J146" s="9">
        <v>4630</v>
      </c>
      <c r="K146" s="9">
        <v>6250</v>
      </c>
      <c r="L146" s="9">
        <v>5210</v>
      </c>
      <c r="M146" s="9">
        <v>5140</v>
      </c>
      <c r="N146" s="9">
        <v>5240</v>
      </c>
      <c r="O146" s="9">
        <v>5196</v>
      </c>
    </row>
    <row r="147" spans="2:15" x14ac:dyDescent="0.25">
      <c r="B147" t="s">
        <v>40</v>
      </c>
      <c r="C147" s="10">
        <v>11177002</v>
      </c>
      <c r="D147" s="9">
        <v>1774</v>
      </c>
      <c r="E147" s="9">
        <v>2690</v>
      </c>
      <c r="F147" s="9">
        <v>2180</v>
      </c>
      <c r="G147" s="9">
        <v>2530</v>
      </c>
      <c r="H147" s="9">
        <v>2470</v>
      </c>
      <c r="I147" s="9">
        <v>2640</v>
      </c>
      <c r="J147" s="9">
        <v>2190</v>
      </c>
      <c r="K147" s="9">
        <v>3160</v>
      </c>
      <c r="L147" s="9">
        <v>2210</v>
      </c>
      <c r="M147" s="9">
        <v>2860</v>
      </c>
      <c r="N147" s="9">
        <v>2370</v>
      </c>
      <c r="O147" s="9">
        <v>2480</v>
      </c>
    </row>
    <row r="148" spans="2:15" x14ac:dyDescent="0.25">
      <c r="B148" t="s">
        <v>40</v>
      </c>
      <c r="C148" s="10">
        <v>11177004</v>
      </c>
      <c r="D148" s="9">
        <v>2984</v>
      </c>
      <c r="E148" s="9">
        <v>5730</v>
      </c>
      <c r="F148" s="9">
        <v>5140</v>
      </c>
      <c r="G148" s="9">
        <v>4770</v>
      </c>
      <c r="H148" s="9">
        <v>4790</v>
      </c>
      <c r="I148" s="9">
        <v>4970</v>
      </c>
      <c r="J148" s="9">
        <v>4790</v>
      </c>
      <c r="K148" s="9">
        <v>5130</v>
      </c>
      <c r="L148" s="9">
        <v>3920</v>
      </c>
      <c r="M148" s="9">
        <v>4930</v>
      </c>
      <c r="N148" s="9">
        <v>4250</v>
      </c>
      <c r="O148" s="9">
        <v>4366</v>
      </c>
    </row>
    <row r="149" spans="2:15" x14ac:dyDescent="0.25">
      <c r="B149" t="s">
        <v>40</v>
      </c>
      <c r="C149" s="10">
        <v>11177103</v>
      </c>
      <c r="D149" s="9">
        <v>4514</v>
      </c>
      <c r="E149" s="9">
        <v>5450</v>
      </c>
      <c r="F149" s="9">
        <v>4250</v>
      </c>
      <c r="G149" s="9">
        <v>5380</v>
      </c>
      <c r="H149" s="9">
        <v>6500</v>
      </c>
      <c r="I149" s="9">
        <v>9660</v>
      </c>
      <c r="J149" s="9">
        <v>5200</v>
      </c>
      <c r="K149" s="9">
        <v>6020</v>
      </c>
      <c r="L149" s="9">
        <v>4780</v>
      </c>
      <c r="M149" s="9">
        <v>5850</v>
      </c>
      <c r="N149" s="9">
        <v>4770</v>
      </c>
      <c r="O149" s="9">
        <v>5133</v>
      </c>
    </row>
    <row r="150" spans="2:15" x14ac:dyDescent="0.25">
      <c r="B150" t="s">
        <v>40</v>
      </c>
      <c r="C150" s="10">
        <v>11177204</v>
      </c>
      <c r="D150" s="9">
        <v>4240</v>
      </c>
      <c r="E150" s="9">
        <v>5860</v>
      </c>
      <c r="F150" s="9">
        <v>3880</v>
      </c>
      <c r="G150" s="9">
        <v>5650</v>
      </c>
      <c r="H150" s="9">
        <v>5450</v>
      </c>
      <c r="I150" s="9">
        <v>7950</v>
      </c>
      <c r="J150" s="9">
        <v>6590</v>
      </c>
      <c r="K150" s="9">
        <v>6990</v>
      </c>
      <c r="L150" s="9">
        <v>4770</v>
      </c>
      <c r="M150" s="9">
        <v>5600</v>
      </c>
      <c r="N150" s="9">
        <v>4680</v>
      </c>
      <c r="O150" s="9">
        <v>5016</v>
      </c>
    </row>
    <row r="151" spans="2:15" x14ac:dyDescent="0.25">
      <c r="B151" t="s">
        <v>40</v>
      </c>
      <c r="C151" s="10">
        <v>11177301</v>
      </c>
      <c r="D151" s="9">
        <v>1</v>
      </c>
      <c r="E151" s="9">
        <v>1</v>
      </c>
      <c r="F151" s="9">
        <v>1</v>
      </c>
      <c r="G151" s="9">
        <v>20495</v>
      </c>
      <c r="H151" s="9">
        <v>5540</v>
      </c>
      <c r="I151" s="9">
        <v>5204</v>
      </c>
      <c r="J151" s="9">
        <v>7340</v>
      </c>
      <c r="K151" s="9">
        <v>4530</v>
      </c>
      <c r="L151" s="9">
        <v>7000</v>
      </c>
      <c r="M151" s="9">
        <v>6070</v>
      </c>
      <c r="N151" s="9">
        <v>6000</v>
      </c>
      <c r="O151" s="9">
        <v>3480</v>
      </c>
    </row>
    <row r="152" spans="2:15" x14ac:dyDescent="0.25">
      <c r="B152" t="s">
        <v>40</v>
      </c>
      <c r="C152" s="10">
        <v>11177302</v>
      </c>
      <c r="D152" s="9">
        <v>3190</v>
      </c>
      <c r="E152" s="9">
        <v>6840</v>
      </c>
      <c r="F152" s="9">
        <v>6030</v>
      </c>
      <c r="G152" s="9">
        <v>3770</v>
      </c>
      <c r="H152" s="9">
        <v>8050</v>
      </c>
      <c r="I152" s="9">
        <v>11310</v>
      </c>
      <c r="J152" s="9">
        <v>12730</v>
      </c>
      <c r="K152" s="9">
        <v>5730</v>
      </c>
      <c r="L152" s="9">
        <v>4220</v>
      </c>
      <c r="M152" s="9">
        <v>4470</v>
      </c>
      <c r="N152" s="9">
        <v>4720</v>
      </c>
      <c r="O152" s="9">
        <v>4470</v>
      </c>
    </row>
    <row r="153" spans="2:15" x14ac:dyDescent="0.25">
      <c r="B153" t="s">
        <v>40</v>
      </c>
      <c r="C153" s="10">
        <v>11177504</v>
      </c>
      <c r="D153" s="9">
        <v>2384</v>
      </c>
      <c r="E153" s="9">
        <v>3540</v>
      </c>
      <c r="F153" s="9">
        <v>3270</v>
      </c>
      <c r="G153" s="9">
        <v>3380</v>
      </c>
      <c r="H153" s="9">
        <v>5960</v>
      </c>
      <c r="I153" s="9">
        <v>5000</v>
      </c>
      <c r="J153" s="9">
        <v>5240</v>
      </c>
      <c r="K153" s="9">
        <v>4970</v>
      </c>
      <c r="L153" s="9">
        <v>3150</v>
      </c>
      <c r="M153" s="9">
        <v>4540</v>
      </c>
      <c r="N153" s="9">
        <v>7060</v>
      </c>
      <c r="O153" s="9">
        <v>4916</v>
      </c>
    </row>
    <row r="154" spans="2:15" x14ac:dyDescent="0.25">
      <c r="B154" t="s">
        <v>40</v>
      </c>
      <c r="C154" s="10">
        <v>11178402</v>
      </c>
      <c r="D154" s="9">
        <v>7204</v>
      </c>
      <c r="E154" s="9">
        <v>8570</v>
      </c>
      <c r="F154" s="9">
        <v>4530</v>
      </c>
      <c r="G154" s="9">
        <v>5110</v>
      </c>
      <c r="H154" s="9">
        <v>5260</v>
      </c>
      <c r="I154" s="9">
        <v>5400</v>
      </c>
      <c r="J154" s="9">
        <v>5240</v>
      </c>
      <c r="K154" s="9">
        <v>6920</v>
      </c>
      <c r="L154" s="9">
        <v>4380</v>
      </c>
      <c r="M154" s="9">
        <v>2880</v>
      </c>
      <c r="N154" s="9">
        <v>2220</v>
      </c>
      <c r="O154" s="9">
        <v>3160</v>
      </c>
    </row>
    <row r="155" spans="2:15" x14ac:dyDescent="0.25">
      <c r="B155" t="s">
        <v>40</v>
      </c>
      <c r="C155" s="10">
        <v>11179702</v>
      </c>
      <c r="D155" s="9">
        <v>4970</v>
      </c>
      <c r="E155" s="9">
        <v>6780</v>
      </c>
      <c r="F155" s="9">
        <v>5480</v>
      </c>
      <c r="G155" s="9">
        <v>6290</v>
      </c>
      <c r="H155" s="9">
        <v>4810</v>
      </c>
      <c r="I155" s="9">
        <v>6930</v>
      </c>
      <c r="J155" s="9">
        <v>5130</v>
      </c>
      <c r="K155" s="9">
        <v>7280</v>
      </c>
      <c r="L155" s="9">
        <v>5190</v>
      </c>
      <c r="M155" s="9">
        <v>6280</v>
      </c>
      <c r="N155" s="9">
        <v>5620</v>
      </c>
      <c r="O155" s="9">
        <v>5696</v>
      </c>
    </row>
    <row r="156" spans="2:15" x14ac:dyDescent="0.25">
      <c r="B156" t="s">
        <v>40</v>
      </c>
      <c r="C156" s="10">
        <v>11180104</v>
      </c>
      <c r="D156" s="9">
        <v>1517</v>
      </c>
      <c r="E156" s="9">
        <v>1350</v>
      </c>
      <c r="F156" s="9">
        <v>940</v>
      </c>
      <c r="G156" s="9">
        <v>1480</v>
      </c>
      <c r="H156" s="9">
        <v>750</v>
      </c>
      <c r="I156" s="9">
        <v>1550</v>
      </c>
      <c r="J156" s="9">
        <v>1400</v>
      </c>
      <c r="K156" s="9">
        <v>1270</v>
      </c>
      <c r="L156" s="9">
        <v>1530</v>
      </c>
      <c r="M156" s="9">
        <v>2160</v>
      </c>
      <c r="N156" s="9">
        <v>1890</v>
      </c>
      <c r="O156" s="9">
        <v>1860</v>
      </c>
    </row>
    <row r="157" spans="2:15" x14ac:dyDescent="0.25">
      <c r="B157" t="s">
        <v>40</v>
      </c>
      <c r="C157" s="10">
        <v>1182604</v>
      </c>
      <c r="D157" s="9">
        <v>697</v>
      </c>
      <c r="E157" s="9">
        <v>3820</v>
      </c>
      <c r="F157" s="9">
        <v>3160</v>
      </c>
      <c r="G157" s="9">
        <v>2180</v>
      </c>
      <c r="H157" s="9">
        <v>8780</v>
      </c>
      <c r="I157" s="9">
        <v>3950</v>
      </c>
      <c r="J157" s="9">
        <v>5050</v>
      </c>
      <c r="K157" s="9">
        <v>6440</v>
      </c>
      <c r="L157" s="9">
        <v>3070</v>
      </c>
      <c r="M157" s="9">
        <v>2840</v>
      </c>
      <c r="N157" s="9">
        <v>3260</v>
      </c>
      <c r="O157" s="9">
        <v>3056</v>
      </c>
    </row>
    <row r="158" spans="2:15" x14ac:dyDescent="0.25">
      <c r="B158" t="s">
        <v>40</v>
      </c>
      <c r="C158" s="10">
        <v>1182805</v>
      </c>
      <c r="D158" s="9">
        <v>3344</v>
      </c>
      <c r="E158" s="9">
        <v>4170</v>
      </c>
      <c r="F158" s="9">
        <v>3420</v>
      </c>
      <c r="G158" s="9">
        <v>2980</v>
      </c>
      <c r="H158" s="9">
        <v>4680</v>
      </c>
      <c r="I158" s="9">
        <v>6280</v>
      </c>
      <c r="J158" s="9">
        <v>3620</v>
      </c>
      <c r="K158" s="9">
        <v>4610</v>
      </c>
      <c r="L158" s="9">
        <v>3290</v>
      </c>
      <c r="M158" s="9">
        <v>4010</v>
      </c>
      <c r="N158" s="9">
        <v>4190</v>
      </c>
      <c r="O158" s="9">
        <v>3830</v>
      </c>
    </row>
    <row r="159" spans="2:15" x14ac:dyDescent="0.25">
      <c r="B159" t="s">
        <v>40</v>
      </c>
      <c r="C159" s="10">
        <v>1182906</v>
      </c>
      <c r="D159" s="9">
        <v>6427</v>
      </c>
      <c r="E159" s="9">
        <v>6530</v>
      </c>
      <c r="F159" s="9">
        <v>5400</v>
      </c>
      <c r="G159" s="9">
        <v>5260</v>
      </c>
      <c r="H159" s="9">
        <v>7140</v>
      </c>
      <c r="I159" s="9">
        <v>11220</v>
      </c>
      <c r="J159" s="9">
        <v>7810</v>
      </c>
      <c r="K159" s="9">
        <v>9010</v>
      </c>
      <c r="L159" s="9">
        <v>5190</v>
      </c>
      <c r="M159" s="9">
        <v>5530</v>
      </c>
      <c r="N159" s="9">
        <v>6330</v>
      </c>
      <c r="O159" s="9">
        <v>5683</v>
      </c>
    </row>
    <row r="160" spans="2:15" x14ac:dyDescent="0.25">
      <c r="B160" t="s">
        <v>40</v>
      </c>
      <c r="C160" s="10">
        <v>1183003</v>
      </c>
      <c r="D160" s="9">
        <v>2384</v>
      </c>
      <c r="E160" s="9">
        <v>3300</v>
      </c>
      <c r="F160" s="9">
        <v>3220</v>
      </c>
      <c r="G160" s="9">
        <v>3080</v>
      </c>
      <c r="H160" s="9">
        <v>6860</v>
      </c>
      <c r="I160" s="9">
        <v>4170</v>
      </c>
      <c r="J160" s="9">
        <v>3430</v>
      </c>
      <c r="K160" s="9">
        <v>4450</v>
      </c>
      <c r="L160" s="9">
        <v>3090</v>
      </c>
      <c r="M160" s="9">
        <v>4650</v>
      </c>
      <c r="N160" s="9">
        <v>3880</v>
      </c>
      <c r="O160" s="9">
        <v>3873</v>
      </c>
    </row>
    <row r="161" spans="2:15" x14ac:dyDescent="0.25">
      <c r="B161" t="s">
        <v>40</v>
      </c>
      <c r="C161" s="10">
        <v>1183104</v>
      </c>
      <c r="D161" s="9">
        <v>3674</v>
      </c>
      <c r="E161" s="9">
        <v>4450</v>
      </c>
      <c r="F161" s="9">
        <v>3810</v>
      </c>
      <c r="G161" s="9">
        <v>9750</v>
      </c>
      <c r="H161" s="9">
        <v>5130</v>
      </c>
      <c r="I161" s="9">
        <v>4120</v>
      </c>
      <c r="J161" s="9">
        <v>4150</v>
      </c>
      <c r="K161" s="9">
        <v>6580</v>
      </c>
      <c r="L161" s="9">
        <v>5280</v>
      </c>
      <c r="M161" s="9">
        <v>5010</v>
      </c>
      <c r="N161" s="9">
        <v>4680</v>
      </c>
      <c r="O161" s="9">
        <v>4990</v>
      </c>
    </row>
    <row r="162" spans="2:15" x14ac:dyDescent="0.25">
      <c r="B162" t="s">
        <v>40</v>
      </c>
      <c r="C162" s="10">
        <v>1183205</v>
      </c>
      <c r="D162" s="9">
        <v>6510</v>
      </c>
      <c r="E162" s="9">
        <v>5970</v>
      </c>
      <c r="F162" s="9">
        <v>7960</v>
      </c>
      <c r="G162" s="9">
        <v>6400</v>
      </c>
      <c r="H162" s="9">
        <v>5390</v>
      </c>
      <c r="I162" s="9">
        <v>5660</v>
      </c>
      <c r="J162" s="9">
        <v>4840</v>
      </c>
      <c r="K162" s="9">
        <v>5370</v>
      </c>
      <c r="L162" s="9">
        <v>5190</v>
      </c>
      <c r="M162" s="9">
        <v>6220</v>
      </c>
      <c r="N162" s="9">
        <v>5580</v>
      </c>
      <c r="O162" s="9">
        <v>5663</v>
      </c>
    </row>
    <row r="163" spans="2:15" x14ac:dyDescent="0.25">
      <c r="B163" t="s">
        <v>40</v>
      </c>
      <c r="C163" s="10">
        <v>1183306</v>
      </c>
      <c r="D163" s="9">
        <v>3347</v>
      </c>
      <c r="E163" s="9">
        <v>4960</v>
      </c>
      <c r="F163" s="9">
        <v>3430</v>
      </c>
      <c r="G163" s="9">
        <v>3300</v>
      </c>
      <c r="H163" s="9">
        <v>4110</v>
      </c>
      <c r="I163" s="9">
        <v>4330</v>
      </c>
      <c r="J163" s="9">
        <v>5500</v>
      </c>
      <c r="K163" s="9">
        <v>3200</v>
      </c>
      <c r="L163" s="9">
        <v>2380</v>
      </c>
      <c r="M163" s="9">
        <v>3460</v>
      </c>
      <c r="N163" s="9">
        <v>3170</v>
      </c>
      <c r="O163" s="9">
        <v>3003</v>
      </c>
    </row>
    <row r="164" spans="2:15" x14ac:dyDescent="0.25">
      <c r="B164" t="s">
        <v>40</v>
      </c>
      <c r="C164" s="10">
        <v>1183503</v>
      </c>
      <c r="D164" s="9">
        <v>2930</v>
      </c>
      <c r="E164" s="9">
        <v>4380</v>
      </c>
      <c r="F164" s="9">
        <v>3430</v>
      </c>
      <c r="G164" s="9">
        <v>2080</v>
      </c>
      <c r="H164" s="9">
        <v>3110</v>
      </c>
      <c r="I164" s="9">
        <v>3470</v>
      </c>
      <c r="J164" s="9">
        <v>3260</v>
      </c>
      <c r="K164" s="9">
        <v>2370</v>
      </c>
      <c r="L164" s="9">
        <v>2630</v>
      </c>
      <c r="M164" s="9">
        <v>3110</v>
      </c>
      <c r="N164" s="9">
        <v>4970</v>
      </c>
      <c r="O164" s="9">
        <v>3570</v>
      </c>
    </row>
    <row r="165" spans="2:15" x14ac:dyDescent="0.25">
      <c r="B165" t="s">
        <v>40</v>
      </c>
      <c r="C165" s="10">
        <v>1183504</v>
      </c>
      <c r="D165" s="9">
        <v>450</v>
      </c>
      <c r="E165" s="9">
        <v>1290</v>
      </c>
      <c r="F165" s="9">
        <v>2400</v>
      </c>
      <c r="G165" s="9">
        <v>1370</v>
      </c>
      <c r="H165" s="9">
        <v>10</v>
      </c>
      <c r="I165" s="9">
        <v>2320</v>
      </c>
      <c r="J165" s="9">
        <v>1110</v>
      </c>
      <c r="K165" s="9">
        <v>1240</v>
      </c>
      <c r="L165" s="9">
        <v>20</v>
      </c>
      <c r="M165" s="9">
        <v>10</v>
      </c>
      <c r="N165" s="9">
        <v>1750</v>
      </c>
      <c r="O165" s="9">
        <v>593</v>
      </c>
    </row>
    <row r="166" spans="2:15" x14ac:dyDescent="0.25">
      <c r="B166" t="s">
        <v>40</v>
      </c>
      <c r="C166" s="10">
        <v>1183705</v>
      </c>
      <c r="D166" s="9">
        <v>2260</v>
      </c>
      <c r="E166" s="9">
        <v>4770</v>
      </c>
      <c r="F166" s="9">
        <v>4590</v>
      </c>
      <c r="G166" s="9">
        <v>3280</v>
      </c>
      <c r="H166" s="9">
        <v>10680</v>
      </c>
      <c r="I166" s="9">
        <v>8610</v>
      </c>
      <c r="J166" s="9">
        <v>7550</v>
      </c>
      <c r="K166" s="9">
        <v>11220</v>
      </c>
      <c r="L166" s="9">
        <v>8650</v>
      </c>
      <c r="M166" s="9">
        <v>7000</v>
      </c>
      <c r="N166" s="9">
        <v>4260</v>
      </c>
      <c r="O166" s="9">
        <v>6636</v>
      </c>
    </row>
    <row r="167" spans="2:15" x14ac:dyDescent="0.25">
      <c r="B167" t="s">
        <v>40</v>
      </c>
      <c r="C167" s="10">
        <v>1183706</v>
      </c>
      <c r="D167" s="9">
        <v>5517</v>
      </c>
      <c r="E167" s="9">
        <v>5450</v>
      </c>
      <c r="F167" s="9">
        <v>4390</v>
      </c>
      <c r="G167" s="9">
        <v>4560</v>
      </c>
      <c r="H167" s="9">
        <v>5080</v>
      </c>
      <c r="I167" s="9">
        <v>4730</v>
      </c>
      <c r="J167" s="9">
        <v>3870</v>
      </c>
      <c r="K167" s="9">
        <v>4690</v>
      </c>
      <c r="L167" s="9">
        <v>3850</v>
      </c>
      <c r="M167" s="9">
        <v>5020</v>
      </c>
      <c r="N167" s="9">
        <v>5100</v>
      </c>
      <c r="O167" s="9">
        <v>4656</v>
      </c>
    </row>
    <row r="168" spans="2:15" x14ac:dyDescent="0.25">
      <c r="B168" t="s">
        <v>40</v>
      </c>
      <c r="C168" s="10">
        <v>1183804</v>
      </c>
      <c r="D168" s="9">
        <v>790</v>
      </c>
      <c r="E168" s="9">
        <v>1970</v>
      </c>
      <c r="F168" s="9">
        <v>1230</v>
      </c>
      <c r="G168" s="9">
        <v>1410</v>
      </c>
      <c r="H168" s="9">
        <v>1680</v>
      </c>
      <c r="I168" s="9">
        <v>980</v>
      </c>
      <c r="J168" s="9">
        <v>1440</v>
      </c>
      <c r="K168" s="9">
        <v>10500</v>
      </c>
      <c r="L168" s="9">
        <v>3790</v>
      </c>
      <c r="M168" s="9">
        <v>1220</v>
      </c>
      <c r="N168" s="9">
        <v>1450</v>
      </c>
      <c r="O168" s="9">
        <v>2153</v>
      </c>
    </row>
    <row r="169" spans="2:15" x14ac:dyDescent="0.25">
      <c r="B169" t="s">
        <v>40</v>
      </c>
      <c r="C169" s="10">
        <v>1183903</v>
      </c>
      <c r="D169" s="9">
        <v>3107</v>
      </c>
      <c r="E169" s="9">
        <v>4270</v>
      </c>
      <c r="F169" s="9">
        <v>3230</v>
      </c>
      <c r="G169" s="9">
        <v>2250</v>
      </c>
      <c r="H169" s="9">
        <v>7020</v>
      </c>
      <c r="I169" s="9">
        <v>10700</v>
      </c>
      <c r="J169" s="9">
        <v>6160</v>
      </c>
      <c r="K169" s="9">
        <v>15640</v>
      </c>
      <c r="L169" s="9">
        <v>1130</v>
      </c>
      <c r="M169" s="9">
        <v>3230</v>
      </c>
      <c r="N169" s="9">
        <v>2520</v>
      </c>
      <c r="O169" s="9">
        <v>2293</v>
      </c>
    </row>
    <row r="170" spans="2:15" x14ac:dyDescent="0.25">
      <c r="B170" t="s">
        <v>40</v>
      </c>
      <c r="C170" s="10">
        <v>1184106</v>
      </c>
      <c r="D170" s="9">
        <v>1</v>
      </c>
      <c r="E170" s="9">
        <v>1</v>
      </c>
      <c r="F170" s="9">
        <v>1</v>
      </c>
      <c r="G170" s="9">
        <v>727</v>
      </c>
      <c r="H170" s="9">
        <v>2610</v>
      </c>
      <c r="I170" s="9">
        <v>3850</v>
      </c>
      <c r="J170" s="9">
        <v>1980</v>
      </c>
      <c r="K170" s="9">
        <v>2450</v>
      </c>
      <c r="L170" s="9">
        <v>1980</v>
      </c>
      <c r="M170" s="9">
        <v>870</v>
      </c>
      <c r="N170" s="9">
        <v>350</v>
      </c>
      <c r="O170" s="9">
        <v>1066</v>
      </c>
    </row>
    <row r="171" spans="2:15" x14ac:dyDescent="0.25">
      <c r="B171" t="s">
        <v>40</v>
      </c>
      <c r="C171" s="10">
        <v>1184205</v>
      </c>
      <c r="D171" s="9">
        <v>1447</v>
      </c>
      <c r="E171" s="9">
        <v>2290</v>
      </c>
      <c r="F171" s="9">
        <v>2010</v>
      </c>
      <c r="G171" s="9">
        <v>1270</v>
      </c>
      <c r="H171" s="9">
        <v>1970</v>
      </c>
      <c r="I171" s="9">
        <v>4290</v>
      </c>
      <c r="J171" s="9">
        <v>1960</v>
      </c>
      <c r="K171" s="9">
        <v>2920</v>
      </c>
      <c r="L171" s="9">
        <v>1630</v>
      </c>
      <c r="M171" s="9">
        <v>1790</v>
      </c>
      <c r="N171" s="9">
        <v>2050</v>
      </c>
      <c r="O171" s="9">
        <v>1823</v>
      </c>
    </row>
    <row r="172" spans="2:15" x14ac:dyDescent="0.25">
      <c r="B172" t="s">
        <v>40</v>
      </c>
      <c r="C172" s="10">
        <v>1184304</v>
      </c>
      <c r="D172" s="9">
        <v>1740</v>
      </c>
      <c r="E172" s="9">
        <v>4550</v>
      </c>
      <c r="F172" s="9">
        <v>4410</v>
      </c>
      <c r="G172" s="9">
        <v>4350</v>
      </c>
      <c r="H172" s="9">
        <v>6590</v>
      </c>
      <c r="I172" s="9">
        <v>9620</v>
      </c>
      <c r="J172" s="9">
        <v>9260</v>
      </c>
      <c r="K172" s="9">
        <v>7140</v>
      </c>
      <c r="L172" s="9">
        <v>4460</v>
      </c>
      <c r="M172" s="9">
        <v>5330</v>
      </c>
      <c r="N172" s="9">
        <v>6890</v>
      </c>
      <c r="O172" s="9">
        <v>5560</v>
      </c>
    </row>
    <row r="173" spans="2:15" x14ac:dyDescent="0.25">
      <c r="B173" t="s">
        <v>40</v>
      </c>
      <c r="C173" s="10">
        <v>1184403</v>
      </c>
      <c r="D173" s="9">
        <v>2510</v>
      </c>
      <c r="E173" s="9">
        <v>3940</v>
      </c>
      <c r="F173" s="9">
        <v>4460</v>
      </c>
      <c r="G173" s="9">
        <v>3080</v>
      </c>
      <c r="H173" s="9">
        <v>4780</v>
      </c>
      <c r="I173" s="9">
        <v>4000</v>
      </c>
      <c r="J173" s="9">
        <v>3870</v>
      </c>
      <c r="K173" s="9">
        <v>3550</v>
      </c>
      <c r="L173" s="9">
        <v>2790</v>
      </c>
      <c r="M173" s="9">
        <v>3200</v>
      </c>
      <c r="N173" s="9">
        <v>3180</v>
      </c>
      <c r="O173" s="9">
        <v>3056</v>
      </c>
    </row>
    <row r="174" spans="2:15" x14ac:dyDescent="0.25">
      <c r="B174" t="s">
        <v>40</v>
      </c>
      <c r="C174" s="10">
        <v>1184506</v>
      </c>
      <c r="D174" s="9">
        <v>2747</v>
      </c>
      <c r="E174" s="9">
        <v>5060</v>
      </c>
      <c r="F174" s="9">
        <v>3670</v>
      </c>
      <c r="G174" s="9">
        <v>4420</v>
      </c>
      <c r="H174" s="9">
        <v>5260</v>
      </c>
      <c r="I174" s="9">
        <v>6290</v>
      </c>
      <c r="J174" s="9">
        <v>4440</v>
      </c>
      <c r="K174" s="9">
        <v>5630</v>
      </c>
      <c r="L174" s="9">
        <v>4630</v>
      </c>
      <c r="M174" s="9">
        <v>6130</v>
      </c>
      <c r="N174" s="9">
        <v>5280</v>
      </c>
      <c r="O174" s="9">
        <v>5346</v>
      </c>
    </row>
    <row r="175" spans="2:15" x14ac:dyDescent="0.25">
      <c r="B175" t="s">
        <v>40</v>
      </c>
      <c r="C175" s="10">
        <v>1184605</v>
      </c>
      <c r="D175" s="9">
        <v>1</v>
      </c>
      <c r="E175" s="9">
        <v>479</v>
      </c>
      <c r="F175" s="9">
        <v>1930</v>
      </c>
      <c r="G175" s="9">
        <v>1950</v>
      </c>
      <c r="H175" s="9">
        <v>17810</v>
      </c>
      <c r="I175" s="9">
        <v>2070</v>
      </c>
      <c r="J175" s="9">
        <v>3410</v>
      </c>
      <c r="K175" s="9">
        <v>5530</v>
      </c>
      <c r="L175" s="9">
        <v>1560</v>
      </c>
      <c r="M175" s="9">
        <v>2350</v>
      </c>
      <c r="N175" s="9">
        <v>2400</v>
      </c>
      <c r="O175" s="9">
        <v>2103</v>
      </c>
    </row>
    <row r="176" spans="2:15" x14ac:dyDescent="0.25">
      <c r="B176" t="s">
        <v>40</v>
      </c>
      <c r="C176" s="10">
        <v>1184704</v>
      </c>
      <c r="D176" s="9">
        <v>1414</v>
      </c>
      <c r="E176" s="9">
        <v>1810</v>
      </c>
      <c r="F176" s="9">
        <v>1400</v>
      </c>
      <c r="G176" s="9">
        <v>1020</v>
      </c>
      <c r="H176" s="9">
        <v>3270</v>
      </c>
      <c r="I176" s="9">
        <v>4420</v>
      </c>
      <c r="J176" s="9">
        <v>5450</v>
      </c>
      <c r="K176" s="9">
        <v>4880</v>
      </c>
      <c r="L176" s="9">
        <v>4160</v>
      </c>
      <c r="M176" s="9">
        <v>1620</v>
      </c>
      <c r="N176" s="9">
        <v>1070</v>
      </c>
      <c r="O176" s="9">
        <v>2283</v>
      </c>
    </row>
    <row r="177" spans="2:15" x14ac:dyDescent="0.25">
      <c r="B177" t="s">
        <v>40</v>
      </c>
      <c r="C177" s="10">
        <v>1184803</v>
      </c>
      <c r="D177" s="9">
        <v>884</v>
      </c>
      <c r="E177" s="9">
        <v>2430</v>
      </c>
      <c r="F177" s="9">
        <v>1130</v>
      </c>
      <c r="G177" s="9">
        <v>1500</v>
      </c>
      <c r="H177" s="9">
        <v>2230</v>
      </c>
      <c r="I177" s="9">
        <v>3020</v>
      </c>
      <c r="J177" s="9">
        <v>680</v>
      </c>
      <c r="K177" s="9">
        <v>3150</v>
      </c>
      <c r="L177" s="9">
        <v>2060</v>
      </c>
      <c r="M177" s="9">
        <v>560</v>
      </c>
      <c r="N177" s="9">
        <v>490</v>
      </c>
      <c r="O177" s="9">
        <v>1036</v>
      </c>
    </row>
    <row r="178" spans="2:15" x14ac:dyDescent="0.25">
      <c r="B178" t="s">
        <v>40</v>
      </c>
      <c r="C178" s="10">
        <v>1184905</v>
      </c>
      <c r="D178" s="9">
        <v>2304</v>
      </c>
      <c r="E178" s="9">
        <v>2620</v>
      </c>
      <c r="F178" s="9">
        <v>0</v>
      </c>
      <c r="G178" s="9">
        <v>7820</v>
      </c>
      <c r="H178" s="9">
        <v>7760</v>
      </c>
      <c r="I178" s="9">
        <v>7020</v>
      </c>
      <c r="J178" s="9">
        <v>9710</v>
      </c>
      <c r="K178" s="9">
        <v>5260</v>
      </c>
      <c r="L178" s="9">
        <v>3820</v>
      </c>
      <c r="M178" s="9">
        <v>4710</v>
      </c>
      <c r="N178" s="9">
        <v>5060</v>
      </c>
      <c r="O178" s="9">
        <v>4530</v>
      </c>
    </row>
    <row r="179" spans="2:15" x14ac:dyDescent="0.25">
      <c r="B179" t="s">
        <v>40</v>
      </c>
      <c r="C179" s="10">
        <v>1184906</v>
      </c>
      <c r="D179" s="9">
        <v>2867</v>
      </c>
      <c r="E179" s="9">
        <v>3490</v>
      </c>
      <c r="F179" s="9">
        <v>3570</v>
      </c>
      <c r="G179" s="9">
        <v>3330</v>
      </c>
      <c r="H179" s="9">
        <v>3840</v>
      </c>
      <c r="I179" s="9">
        <v>3890</v>
      </c>
      <c r="J179" s="9">
        <v>3080</v>
      </c>
      <c r="K179" s="9">
        <v>3910</v>
      </c>
      <c r="L179" s="9">
        <v>3670</v>
      </c>
      <c r="M179" s="9">
        <v>4350</v>
      </c>
      <c r="N179" s="9">
        <v>3580</v>
      </c>
      <c r="O179" s="9">
        <v>3866</v>
      </c>
    </row>
    <row r="180" spans="2:15" x14ac:dyDescent="0.25">
      <c r="B180" t="s">
        <v>40</v>
      </c>
      <c r="C180" s="10">
        <v>1185103</v>
      </c>
      <c r="D180" s="9">
        <v>3267</v>
      </c>
      <c r="E180" s="9">
        <v>2980</v>
      </c>
      <c r="F180" s="9">
        <v>2440</v>
      </c>
      <c r="G180" s="9">
        <v>3250</v>
      </c>
      <c r="H180" s="9">
        <v>4430</v>
      </c>
      <c r="I180" s="9">
        <v>5160</v>
      </c>
      <c r="J180" s="9">
        <v>5060</v>
      </c>
      <c r="K180" s="9">
        <v>5140</v>
      </c>
      <c r="L180" s="9">
        <v>3080</v>
      </c>
      <c r="M180" s="9">
        <v>3900</v>
      </c>
      <c r="N180" s="9">
        <v>1410</v>
      </c>
      <c r="O180" s="9">
        <v>2796</v>
      </c>
    </row>
    <row r="181" spans="2:15" x14ac:dyDescent="0.25">
      <c r="B181" t="s">
        <v>40</v>
      </c>
      <c r="C181" s="10">
        <v>1185104</v>
      </c>
      <c r="D181" s="9">
        <v>1597</v>
      </c>
      <c r="E181" s="9">
        <v>1770</v>
      </c>
      <c r="F181" s="9">
        <v>1550</v>
      </c>
      <c r="G181" s="9">
        <v>490</v>
      </c>
      <c r="H181" s="9">
        <v>1550</v>
      </c>
      <c r="I181" s="9">
        <v>2170</v>
      </c>
      <c r="J181" s="9">
        <v>2120</v>
      </c>
      <c r="K181" s="9">
        <v>2000</v>
      </c>
      <c r="L181" s="9">
        <v>1340</v>
      </c>
      <c r="M181" s="9">
        <v>1430</v>
      </c>
      <c r="N181" s="9">
        <v>1300</v>
      </c>
      <c r="O181" s="9">
        <v>1356</v>
      </c>
    </row>
    <row r="182" spans="2:15" x14ac:dyDescent="0.25">
      <c r="B182" t="s">
        <v>40</v>
      </c>
      <c r="C182" s="10">
        <v>1185306</v>
      </c>
      <c r="D182" s="9">
        <v>3257</v>
      </c>
      <c r="E182" s="9">
        <v>4410</v>
      </c>
      <c r="F182" s="9">
        <v>3270</v>
      </c>
      <c r="G182" s="9">
        <v>2990</v>
      </c>
      <c r="H182" s="9">
        <v>3330</v>
      </c>
      <c r="I182" s="9">
        <v>3710</v>
      </c>
      <c r="J182" s="9">
        <v>3360</v>
      </c>
      <c r="K182" s="9">
        <v>3990</v>
      </c>
      <c r="L182" s="9">
        <v>3770</v>
      </c>
      <c r="M182" s="9">
        <v>3990</v>
      </c>
      <c r="N182" s="9">
        <v>3950</v>
      </c>
      <c r="O182" s="9">
        <v>3903</v>
      </c>
    </row>
    <row r="183" spans="2:15" x14ac:dyDescent="0.25">
      <c r="B183" t="s">
        <v>40</v>
      </c>
      <c r="C183" s="10">
        <v>1185405</v>
      </c>
      <c r="D183" s="9">
        <v>3497</v>
      </c>
      <c r="E183" s="9">
        <v>4290</v>
      </c>
      <c r="F183" s="9">
        <v>3160</v>
      </c>
      <c r="G183" s="9">
        <v>4570</v>
      </c>
      <c r="H183" s="9">
        <v>14230</v>
      </c>
      <c r="I183" s="9">
        <v>1</v>
      </c>
      <c r="J183" s="9">
        <v>1</v>
      </c>
      <c r="K183" s="9">
        <v>70</v>
      </c>
      <c r="L183" s="9">
        <v>4030</v>
      </c>
      <c r="M183" s="9">
        <v>4820</v>
      </c>
      <c r="N183" s="9">
        <v>5040</v>
      </c>
      <c r="O183" s="9">
        <v>4630</v>
      </c>
    </row>
    <row r="184" spans="2:15" x14ac:dyDescent="0.25">
      <c r="B184" t="s">
        <v>40</v>
      </c>
      <c r="C184" s="10">
        <v>1185504</v>
      </c>
      <c r="D184" s="9">
        <v>4820</v>
      </c>
      <c r="E184" s="9">
        <v>5840</v>
      </c>
      <c r="F184" s="9">
        <v>4060</v>
      </c>
      <c r="G184" s="9">
        <v>4790</v>
      </c>
      <c r="H184" s="9">
        <v>4790</v>
      </c>
      <c r="I184" s="9">
        <v>6720</v>
      </c>
      <c r="J184" s="9">
        <v>4670</v>
      </c>
      <c r="K184" s="9">
        <v>6120</v>
      </c>
      <c r="L184" s="9">
        <v>4440</v>
      </c>
      <c r="M184" s="9">
        <v>5430</v>
      </c>
      <c r="N184" s="9">
        <v>5370</v>
      </c>
      <c r="O184" s="9">
        <v>5080</v>
      </c>
    </row>
    <row r="185" spans="2:15" x14ac:dyDescent="0.25">
      <c r="B185" t="s">
        <v>40</v>
      </c>
      <c r="C185" s="10">
        <v>1185603</v>
      </c>
      <c r="D185" s="9">
        <v>2110</v>
      </c>
      <c r="E185" s="9">
        <v>2760</v>
      </c>
      <c r="F185" s="9">
        <v>2590</v>
      </c>
      <c r="G185" s="9">
        <v>2590</v>
      </c>
      <c r="H185" s="9">
        <v>2210</v>
      </c>
      <c r="I185" s="9">
        <v>3140</v>
      </c>
      <c r="J185" s="9">
        <v>2630</v>
      </c>
      <c r="K185" s="9">
        <v>3350</v>
      </c>
      <c r="L185" s="9">
        <v>2170</v>
      </c>
      <c r="M185" s="9">
        <v>2440</v>
      </c>
      <c r="N185" s="9">
        <v>3180</v>
      </c>
      <c r="O185" s="9">
        <v>2596</v>
      </c>
    </row>
    <row r="186" spans="2:15" x14ac:dyDescent="0.25">
      <c r="B186" t="s">
        <v>40</v>
      </c>
      <c r="C186" s="10">
        <v>1210414</v>
      </c>
      <c r="D186" s="9">
        <v>7410</v>
      </c>
      <c r="E186" s="9">
        <v>10160</v>
      </c>
      <c r="F186" s="9">
        <v>8000</v>
      </c>
      <c r="G186" s="9">
        <v>8640</v>
      </c>
      <c r="H186" s="9">
        <v>8560</v>
      </c>
      <c r="I186" s="9">
        <v>8230</v>
      </c>
      <c r="J186" s="9">
        <v>9830</v>
      </c>
      <c r="K186" s="9">
        <v>9950</v>
      </c>
      <c r="L186" s="9">
        <v>7400</v>
      </c>
      <c r="M186" s="9">
        <v>8180</v>
      </c>
      <c r="N186" s="9">
        <v>8200</v>
      </c>
      <c r="O186" s="9">
        <v>7926</v>
      </c>
    </row>
    <row r="187" spans="2:15" x14ac:dyDescent="0.25">
      <c r="B187" t="s">
        <v>40</v>
      </c>
      <c r="C187" s="10">
        <v>1210415</v>
      </c>
      <c r="D187" s="9">
        <v>3564</v>
      </c>
      <c r="E187" s="9">
        <v>3150</v>
      </c>
      <c r="F187" s="9">
        <v>2570</v>
      </c>
      <c r="G187" s="9">
        <v>3640</v>
      </c>
      <c r="H187" s="9">
        <v>5140</v>
      </c>
      <c r="I187" s="9">
        <v>3000</v>
      </c>
      <c r="J187" s="9">
        <v>2820</v>
      </c>
      <c r="K187" s="9">
        <v>3330</v>
      </c>
      <c r="L187" s="9">
        <v>1930</v>
      </c>
      <c r="M187" s="9">
        <v>2370</v>
      </c>
      <c r="N187" s="9">
        <v>2740</v>
      </c>
      <c r="O187" s="9">
        <v>2346</v>
      </c>
    </row>
    <row r="188" spans="2:15" x14ac:dyDescent="0.25">
      <c r="B188" t="s">
        <v>40</v>
      </c>
      <c r="C188" s="10">
        <v>1210418</v>
      </c>
      <c r="D188" s="9">
        <v>4614</v>
      </c>
      <c r="E188" s="9">
        <v>5870</v>
      </c>
      <c r="F188" s="9">
        <v>5460</v>
      </c>
      <c r="G188" s="9">
        <v>6230</v>
      </c>
      <c r="H188" s="9">
        <v>6780</v>
      </c>
      <c r="I188" s="9">
        <v>6510</v>
      </c>
      <c r="J188" s="9">
        <v>9090</v>
      </c>
      <c r="K188" s="9">
        <v>5710</v>
      </c>
      <c r="L188" s="9">
        <v>22970</v>
      </c>
      <c r="M188" s="9">
        <v>5150</v>
      </c>
      <c r="N188" s="9">
        <v>3600</v>
      </c>
      <c r="O188" s="9">
        <v>4820</v>
      </c>
    </row>
    <row r="189" spans="2:15" x14ac:dyDescent="0.25">
      <c r="B189" t="s">
        <v>40</v>
      </c>
      <c r="C189" s="10">
        <v>1210419</v>
      </c>
      <c r="D189" s="9">
        <v>1580</v>
      </c>
      <c r="E189" s="9">
        <v>3440</v>
      </c>
      <c r="F189" s="9">
        <v>4170</v>
      </c>
      <c r="G189" s="9">
        <v>2750</v>
      </c>
      <c r="H189" s="9">
        <v>4390</v>
      </c>
      <c r="I189" s="9">
        <v>4950</v>
      </c>
      <c r="J189" s="9">
        <v>4500</v>
      </c>
      <c r="K189" s="9">
        <v>3810</v>
      </c>
      <c r="L189" s="9">
        <v>5220</v>
      </c>
      <c r="M189" s="9">
        <v>2720</v>
      </c>
      <c r="N189" s="9">
        <v>3430</v>
      </c>
      <c r="O189" s="9">
        <v>3790</v>
      </c>
    </row>
    <row r="190" spans="2:15" x14ac:dyDescent="0.25">
      <c r="B190" t="s">
        <v>40</v>
      </c>
      <c r="C190" s="10">
        <v>1210710</v>
      </c>
      <c r="D190" s="9">
        <v>6697</v>
      </c>
      <c r="E190" s="9">
        <v>8590</v>
      </c>
      <c r="F190" s="9">
        <v>6450</v>
      </c>
      <c r="G190" s="9">
        <v>6620</v>
      </c>
      <c r="H190" s="9">
        <v>7450</v>
      </c>
      <c r="I190" s="9">
        <v>8030</v>
      </c>
      <c r="J190" s="9">
        <v>8860</v>
      </c>
      <c r="K190" s="9">
        <v>7850</v>
      </c>
      <c r="L190" s="9">
        <v>6220</v>
      </c>
      <c r="M190" s="9">
        <v>8150</v>
      </c>
      <c r="N190" s="9">
        <v>8250</v>
      </c>
      <c r="O190" s="9">
        <v>7540</v>
      </c>
    </row>
    <row r="191" spans="2:15" x14ac:dyDescent="0.25">
      <c r="B191" t="s">
        <v>40</v>
      </c>
      <c r="C191" s="10">
        <v>1210807</v>
      </c>
      <c r="D191" s="9">
        <v>1994</v>
      </c>
      <c r="E191" s="9">
        <v>2860</v>
      </c>
      <c r="F191" s="9">
        <v>1990</v>
      </c>
      <c r="G191" s="9">
        <v>2730</v>
      </c>
      <c r="H191" s="9">
        <v>2800</v>
      </c>
      <c r="I191" s="9">
        <v>2390</v>
      </c>
      <c r="J191" s="9">
        <v>2400</v>
      </c>
      <c r="K191" s="9">
        <v>2570</v>
      </c>
      <c r="L191" s="9">
        <v>1700</v>
      </c>
      <c r="M191" s="9">
        <v>1900</v>
      </c>
      <c r="N191" s="9">
        <v>1940</v>
      </c>
      <c r="O191" s="9">
        <v>1846</v>
      </c>
    </row>
    <row r="192" spans="2:15" x14ac:dyDescent="0.25">
      <c r="B192" t="s">
        <v>40</v>
      </c>
      <c r="C192" s="10">
        <v>1210906</v>
      </c>
      <c r="D192" s="9">
        <v>3847</v>
      </c>
      <c r="E192" s="9">
        <v>5830</v>
      </c>
      <c r="F192" s="9">
        <v>4470</v>
      </c>
      <c r="G192" s="9">
        <v>6170</v>
      </c>
      <c r="H192" s="9">
        <v>5660</v>
      </c>
      <c r="I192" s="9">
        <v>7480</v>
      </c>
      <c r="J192" s="9">
        <v>7820</v>
      </c>
      <c r="K192" s="9">
        <v>6040</v>
      </c>
      <c r="L192" s="9">
        <v>5190</v>
      </c>
      <c r="M192" s="9">
        <v>5630</v>
      </c>
      <c r="N192" s="9">
        <v>5810</v>
      </c>
      <c r="O192" s="9">
        <v>5543</v>
      </c>
    </row>
    <row r="193" spans="2:15" x14ac:dyDescent="0.25">
      <c r="B193" t="s">
        <v>40</v>
      </c>
      <c r="C193" s="10">
        <v>1211003</v>
      </c>
      <c r="D193" s="9">
        <v>1447</v>
      </c>
      <c r="E193" s="9">
        <v>3170</v>
      </c>
      <c r="F193" s="9">
        <v>2150</v>
      </c>
      <c r="G193" s="9">
        <v>2360</v>
      </c>
      <c r="H193" s="9">
        <v>2960</v>
      </c>
      <c r="I193" s="9">
        <v>3100</v>
      </c>
      <c r="J193" s="9">
        <v>4140</v>
      </c>
      <c r="K193" s="9">
        <v>4240</v>
      </c>
      <c r="L193" s="9">
        <v>1860</v>
      </c>
      <c r="M193" s="9">
        <v>2640</v>
      </c>
      <c r="N193" s="9">
        <v>2800</v>
      </c>
      <c r="O193" s="9">
        <v>2433</v>
      </c>
    </row>
    <row r="194" spans="2:15" x14ac:dyDescent="0.25">
      <c r="B194" t="s">
        <v>40</v>
      </c>
      <c r="C194" s="10">
        <v>1211102</v>
      </c>
      <c r="D194" s="9">
        <v>4407</v>
      </c>
      <c r="E194" s="9">
        <v>8500</v>
      </c>
      <c r="F194" s="9">
        <v>8020</v>
      </c>
      <c r="G194" s="9">
        <v>5780</v>
      </c>
      <c r="H194" s="9">
        <v>10700</v>
      </c>
      <c r="I194" s="9">
        <v>9720</v>
      </c>
      <c r="J194" s="9">
        <v>14280</v>
      </c>
      <c r="K194" s="9">
        <v>18180</v>
      </c>
      <c r="L194" s="9">
        <v>7240</v>
      </c>
      <c r="M194" s="9">
        <v>7560</v>
      </c>
      <c r="N194" s="9">
        <v>6820</v>
      </c>
      <c r="O194" s="9">
        <v>7206</v>
      </c>
    </row>
    <row r="195" spans="2:15" x14ac:dyDescent="0.25">
      <c r="B195" t="s">
        <v>40</v>
      </c>
      <c r="C195" s="10">
        <v>1314805</v>
      </c>
      <c r="D195" s="9">
        <v>2824</v>
      </c>
      <c r="E195" s="9">
        <v>3050</v>
      </c>
      <c r="F195" s="9">
        <v>2570</v>
      </c>
      <c r="G195" s="9">
        <v>3020</v>
      </c>
      <c r="H195" s="9">
        <v>2910</v>
      </c>
      <c r="I195" s="9">
        <v>3500</v>
      </c>
      <c r="J195" s="9">
        <v>3130</v>
      </c>
      <c r="K195" s="9">
        <v>3660</v>
      </c>
      <c r="L195" s="9">
        <v>3510</v>
      </c>
      <c r="M195" s="9">
        <v>3220</v>
      </c>
      <c r="N195" s="9">
        <v>2700</v>
      </c>
      <c r="O195" s="9">
        <v>3143</v>
      </c>
    </row>
    <row r="196" spans="2:15" x14ac:dyDescent="0.25">
      <c r="B196" t="s">
        <v>40</v>
      </c>
      <c r="C196" s="10">
        <v>1314806</v>
      </c>
      <c r="D196" s="9">
        <v>5497</v>
      </c>
      <c r="E196" s="9">
        <v>7420</v>
      </c>
      <c r="F196" s="9">
        <v>6130</v>
      </c>
      <c r="G196" s="9">
        <v>6200</v>
      </c>
      <c r="H196" s="9">
        <v>6100</v>
      </c>
      <c r="I196" s="9">
        <v>7030</v>
      </c>
      <c r="J196" s="9">
        <v>4940</v>
      </c>
      <c r="K196" s="9">
        <v>7180</v>
      </c>
      <c r="L196" s="9">
        <v>5010</v>
      </c>
      <c r="M196" s="9">
        <v>6010</v>
      </c>
      <c r="N196" s="9">
        <v>8020</v>
      </c>
      <c r="O196" s="9">
        <v>6346</v>
      </c>
    </row>
    <row r="197" spans="2:15" x14ac:dyDescent="0.25">
      <c r="B197" t="s">
        <v>40</v>
      </c>
      <c r="C197" s="10">
        <v>1315107</v>
      </c>
      <c r="D197" s="9">
        <v>4707</v>
      </c>
      <c r="E197" s="9">
        <v>6000</v>
      </c>
      <c r="F197" s="9">
        <v>5060</v>
      </c>
      <c r="G197" s="9">
        <v>4790</v>
      </c>
      <c r="H197" s="9">
        <v>5540</v>
      </c>
      <c r="I197" s="9">
        <v>6450</v>
      </c>
      <c r="J197" s="9">
        <v>6770</v>
      </c>
      <c r="K197" s="9">
        <v>12540</v>
      </c>
      <c r="L197" s="9">
        <v>7380</v>
      </c>
      <c r="M197" s="9">
        <v>22510</v>
      </c>
      <c r="N197" s="9">
        <v>5790</v>
      </c>
      <c r="O197" s="9">
        <v>8570</v>
      </c>
    </row>
    <row r="198" spans="2:15" x14ac:dyDescent="0.25">
      <c r="B198" t="s">
        <v>40</v>
      </c>
      <c r="C198" s="10">
        <v>1315308</v>
      </c>
      <c r="D198" s="9">
        <v>4337</v>
      </c>
      <c r="E198" s="9">
        <v>4690</v>
      </c>
      <c r="F198" s="9">
        <v>3440</v>
      </c>
      <c r="G198" s="9">
        <v>3490</v>
      </c>
      <c r="H198" s="9">
        <v>5240</v>
      </c>
      <c r="I198" s="9">
        <v>22300</v>
      </c>
      <c r="J198" s="9">
        <v>3780</v>
      </c>
      <c r="K198" s="9">
        <v>6360</v>
      </c>
      <c r="L198" s="9">
        <v>3090</v>
      </c>
      <c r="M198" s="9">
        <v>3150</v>
      </c>
      <c r="N198" s="9">
        <v>3300</v>
      </c>
      <c r="O198" s="9">
        <v>3180</v>
      </c>
    </row>
    <row r="199" spans="2:15" x14ac:dyDescent="0.25">
      <c r="B199" t="s">
        <v>40</v>
      </c>
      <c r="C199" s="10">
        <v>1315509</v>
      </c>
      <c r="D199" s="9">
        <v>1</v>
      </c>
      <c r="E199" s="9">
        <v>1</v>
      </c>
      <c r="F199" s="9">
        <v>1</v>
      </c>
      <c r="G199" s="9">
        <v>1</v>
      </c>
      <c r="H199" s="9">
        <v>1</v>
      </c>
      <c r="I199" s="9">
        <v>0</v>
      </c>
      <c r="J199" s="9">
        <v>0</v>
      </c>
      <c r="K199" s="9">
        <v>0</v>
      </c>
      <c r="L199" s="9">
        <v>0</v>
      </c>
      <c r="M199" s="9">
        <v>0</v>
      </c>
      <c r="N199" s="9">
        <v>0</v>
      </c>
      <c r="O199" s="9">
        <v>0</v>
      </c>
    </row>
    <row r="200" spans="2:15" x14ac:dyDescent="0.25">
      <c r="B200" t="s">
        <v>40</v>
      </c>
      <c r="C200" s="10">
        <v>1315710</v>
      </c>
      <c r="D200" s="9">
        <v>1</v>
      </c>
      <c r="E200" s="9">
        <v>1</v>
      </c>
      <c r="F200" s="9">
        <v>1</v>
      </c>
      <c r="G200" s="9">
        <v>1</v>
      </c>
      <c r="H200" s="9">
        <v>1</v>
      </c>
      <c r="I200" s="9">
        <v>1</v>
      </c>
      <c r="J200" s="9">
        <v>1</v>
      </c>
      <c r="K200" s="9">
        <v>1</v>
      </c>
      <c r="L200" s="9">
        <v>1</v>
      </c>
      <c r="M200" s="9">
        <v>1</v>
      </c>
      <c r="N200" s="9">
        <v>1</v>
      </c>
      <c r="O200" s="9">
        <v>1</v>
      </c>
    </row>
    <row r="201" spans="2:15" x14ac:dyDescent="0.25">
      <c r="B201" t="s">
        <v>40</v>
      </c>
      <c r="C201" s="10">
        <v>1315911</v>
      </c>
      <c r="D201" s="9">
        <v>1</v>
      </c>
      <c r="E201" s="9">
        <v>1616</v>
      </c>
      <c r="F201" s="9">
        <v>2350</v>
      </c>
      <c r="G201" s="9">
        <v>2830</v>
      </c>
      <c r="H201" s="9">
        <v>2620</v>
      </c>
      <c r="I201" s="9">
        <v>5100</v>
      </c>
      <c r="J201" s="9">
        <v>6700</v>
      </c>
      <c r="K201" s="9">
        <v>13120</v>
      </c>
      <c r="L201" s="9">
        <v>10220</v>
      </c>
      <c r="M201" s="9">
        <v>13340</v>
      </c>
      <c r="N201" s="9">
        <v>20800</v>
      </c>
      <c r="O201" s="9">
        <v>14786</v>
      </c>
    </row>
    <row r="202" spans="2:15" x14ac:dyDescent="0.25">
      <c r="B202" t="s">
        <v>40</v>
      </c>
      <c r="C202" s="10">
        <v>1316112</v>
      </c>
      <c r="D202" s="9">
        <v>1</v>
      </c>
      <c r="E202" s="9">
        <v>1</v>
      </c>
      <c r="F202" s="9">
        <v>145</v>
      </c>
      <c r="G202" s="9">
        <v>570</v>
      </c>
      <c r="H202" s="9">
        <v>1430</v>
      </c>
      <c r="I202" s="9">
        <v>1960</v>
      </c>
      <c r="J202" s="9">
        <v>2550</v>
      </c>
      <c r="K202" s="9">
        <v>5270</v>
      </c>
      <c r="L202" s="9">
        <v>7670</v>
      </c>
      <c r="M202" s="9">
        <v>5530</v>
      </c>
      <c r="N202" s="9">
        <v>6880</v>
      </c>
      <c r="O202" s="9">
        <v>6693</v>
      </c>
    </row>
    <row r="203" spans="2:15" x14ac:dyDescent="0.25">
      <c r="B203" t="s">
        <v>40</v>
      </c>
      <c r="C203" s="10">
        <v>1316215</v>
      </c>
      <c r="D203" s="9">
        <v>2434</v>
      </c>
      <c r="E203" s="9">
        <v>3230</v>
      </c>
      <c r="F203" s="9">
        <v>2690</v>
      </c>
      <c r="G203" s="9">
        <v>1620</v>
      </c>
      <c r="H203" s="9">
        <v>2650</v>
      </c>
      <c r="I203" s="9">
        <v>2290</v>
      </c>
      <c r="J203" s="9">
        <v>2460</v>
      </c>
      <c r="K203" s="9">
        <v>2470</v>
      </c>
      <c r="L203" s="9">
        <v>2210</v>
      </c>
      <c r="M203" s="9">
        <v>1610</v>
      </c>
      <c r="N203" s="9">
        <v>2900</v>
      </c>
      <c r="O203" s="9">
        <v>2240</v>
      </c>
    </row>
    <row r="204" spans="2:15" x14ac:dyDescent="0.25">
      <c r="B204" t="s">
        <v>40</v>
      </c>
      <c r="C204" s="10">
        <v>1316414</v>
      </c>
      <c r="D204" s="9">
        <v>1</v>
      </c>
      <c r="E204" s="9">
        <v>4076</v>
      </c>
      <c r="F204" s="9">
        <v>4670</v>
      </c>
      <c r="G204" s="9">
        <v>4160</v>
      </c>
      <c r="H204" s="9">
        <v>4580</v>
      </c>
      <c r="I204" s="9">
        <v>5840</v>
      </c>
      <c r="J204" s="9">
        <v>5400</v>
      </c>
      <c r="K204" s="9">
        <v>5160</v>
      </c>
      <c r="L204" s="9">
        <v>4070</v>
      </c>
      <c r="M204" s="9">
        <v>4380</v>
      </c>
      <c r="N204" s="9">
        <v>5580</v>
      </c>
      <c r="O204" s="9">
        <v>4676</v>
      </c>
    </row>
    <row r="205" spans="2:15" x14ac:dyDescent="0.25">
      <c r="B205" t="s">
        <v>40</v>
      </c>
      <c r="C205" s="10">
        <v>1316616</v>
      </c>
      <c r="D205" s="9">
        <v>2447</v>
      </c>
      <c r="E205" s="9">
        <v>2690</v>
      </c>
      <c r="F205" s="9">
        <v>2220</v>
      </c>
      <c r="G205" s="9">
        <v>2230</v>
      </c>
      <c r="H205" s="9">
        <v>2310</v>
      </c>
      <c r="I205" s="9">
        <v>1730</v>
      </c>
      <c r="J205" s="9">
        <v>2290</v>
      </c>
      <c r="K205" s="9">
        <v>2800</v>
      </c>
      <c r="L205" s="9">
        <v>2240</v>
      </c>
      <c r="M205" s="9">
        <v>2110</v>
      </c>
      <c r="N205" s="9">
        <v>2450</v>
      </c>
      <c r="O205" s="9">
        <v>2266</v>
      </c>
    </row>
    <row r="206" spans="2:15" x14ac:dyDescent="0.25">
      <c r="B206" t="s">
        <v>40</v>
      </c>
      <c r="C206" s="10">
        <v>1316717</v>
      </c>
      <c r="D206" s="9">
        <v>1</v>
      </c>
      <c r="E206" s="9">
        <v>2496</v>
      </c>
      <c r="F206" s="9">
        <v>3810</v>
      </c>
      <c r="G206" s="9">
        <v>2780</v>
      </c>
      <c r="H206" s="9">
        <v>1160</v>
      </c>
      <c r="I206" s="9">
        <v>2190</v>
      </c>
      <c r="J206" s="9">
        <v>2440</v>
      </c>
      <c r="K206" s="9">
        <v>2670</v>
      </c>
      <c r="L206" s="9">
        <v>2050</v>
      </c>
      <c r="M206" s="9">
        <v>2170</v>
      </c>
      <c r="N206" s="9">
        <v>3190</v>
      </c>
      <c r="O206" s="9">
        <v>2470</v>
      </c>
    </row>
    <row r="207" spans="2:15" x14ac:dyDescent="0.25">
      <c r="B207" t="s">
        <v>40</v>
      </c>
      <c r="C207" s="10">
        <v>1410959</v>
      </c>
      <c r="D207" s="9">
        <v>4947</v>
      </c>
      <c r="E207" s="9">
        <v>7210</v>
      </c>
      <c r="F207" s="9">
        <v>4750</v>
      </c>
      <c r="G207" s="9">
        <v>4350</v>
      </c>
      <c r="H207" s="9">
        <v>5180</v>
      </c>
      <c r="I207" s="9">
        <v>6910</v>
      </c>
      <c r="J207" s="9">
        <v>7390</v>
      </c>
      <c r="K207" s="9">
        <v>9540</v>
      </c>
      <c r="L207" s="9">
        <v>5570</v>
      </c>
      <c r="M207" s="9">
        <v>7730</v>
      </c>
      <c r="N207" s="9">
        <v>7180</v>
      </c>
      <c r="O207" s="9">
        <v>6826</v>
      </c>
    </row>
    <row r="208" spans="2:15" x14ac:dyDescent="0.25">
      <c r="B208" t="s">
        <v>40</v>
      </c>
      <c r="C208" s="10">
        <v>1410960</v>
      </c>
      <c r="D208" s="9">
        <v>2570</v>
      </c>
      <c r="E208" s="9">
        <v>2940</v>
      </c>
      <c r="F208" s="9">
        <v>2870</v>
      </c>
      <c r="G208" s="9">
        <v>3300</v>
      </c>
      <c r="H208" s="9">
        <v>3620</v>
      </c>
      <c r="I208" s="9">
        <v>3360</v>
      </c>
      <c r="J208" s="9">
        <v>2810</v>
      </c>
      <c r="K208" s="9">
        <v>3840</v>
      </c>
      <c r="L208" s="9">
        <v>2590</v>
      </c>
      <c r="M208" s="9">
        <v>3640</v>
      </c>
      <c r="N208" s="9">
        <v>3170</v>
      </c>
      <c r="O208" s="9">
        <v>3133</v>
      </c>
    </row>
    <row r="209" spans="2:15" x14ac:dyDescent="0.25">
      <c r="B209" t="s">
        <v>40</v>
      </c>
      <c r="C209" s="10">
        <v>1411055</v>
      </c>
      <c r="D209" s="9">
        <v>4124</v>
      </c>
      <c r="E209" s="9">
        <v>6200</v>
      </c>
      <c r="F209" s="9">
        <v>4750</v>
      </c>
      <c r="G209" s="9">
        <v>4840</v>
      </c>
      <c r="H209" s="9">
        <v>4760</v>
      </c>
      <c r="I209" s="9">
        <v>5640</v>
      </c>
      <c r="J209" s="9">
        <v>4580</v>
      </c>
      <c r="K209" s="9">
        <v>5910</v>
      </c>
      <c r="L209" s="9">
        <v>5410</v>
      </c>
      <c r="M209" s="9">
        <v>5100</v>
      </c>
      <c r="N209" s="9">
        <v>5500</v>
      </c>
      <c r="O209" s="9">
        <v>5336</v>
      </c>
    </row>
    <row r="210" spans="2:15" x14ac:dyDescent="0.25">
      <c r="B210" t="s">
        <v>40</v>
      </c>
      <c r="C210" s="10">
        <v>1411056</v>
      </c>
      <c r="D210" s="9">
        <v>3084</v>
      </c>
      <c r="E210" s="9">
        <v>3230</v>
      </c>
      <c r="F210" s="9">
        <v>3050</v>
      </c>
      <c r="G210" s="9">
        <v>3990</v>
      </c>
      <c r="H210" s="9">
        <v>3720</v>
      </c>
      <c r="I210" s="9">
        <v>3600</v>
      </c>
      <c r="J210" s="9">
        <v>2540</v>
      </c>
      <c r="K210" s="9">
        <v>3970</v>
      </c>
      <c r="L210" s="9">
        <v>3380</v>
      </c>
      <c r="M210" s="9">
        <v>2200</v>
      </c>
      <c r="N210" s="9">
        <v>3110</v>
      </c>
      <c r="O210" s="9">
        <v>2896</v>
      </c>
    </row>
    <row r="211" spans="2:15" x14ac:dyDescent="0.25">
      <c r="B211" t="s">
        <v>40</v>
      </c>
      <c r="C211" s="10">
        <v>1411151</v>
      </c>
      <c r="D211" s="9">
        <v>1</v>
      </c>
      <c r="E211" s="9">
        <v>6413</v>
      </c>
      <c r="F211" s="9">
        <v>6510</v>
      </c>
      <c r="G211" s="9">
        <v>8200</v>
      </c>
      <c r="H211" s="9">
        <v>42400</v>
      </c>
      <c r="I211" s="9">
        <v>9280</v>
      </c>
      <c r="J211" s="9">
        <v>9400</v>
      </c>
      <c r="K211" s="9">
        <v>11090</v>
      </c>
      <c r="L211" s="9">
        <v>11070</v>
      </c>
      <c r="M211" s="9">
        <v>6600</v>
      </c>
      <c r="N211" s="9">
        <v>7990</v>
      </c>
      <c r="O211" s="9">
        <v>8553</v>
      </c>
    </row>
    <row r="212" spans="2:15" x14ac:dyDescent="0.25">
      <c r="B212" t="s">
        <v>40</v>
      </c>
      <c r="C212" s="10">
        <v>1411247</v>
      </c>
      <c r="D212" s="9">
        <v>2064</v>
      </c>
      <c r="E212" s="9">
        <v>4000</v>
      </c>
      <c r="F212" s="9">
        <v>4250</v>
      </c>
      <c r="G212" s="9">
        <v>4150</v>
      </c>
      <c r="H212" s="9">
        <v>3800</v>
      </c>
      <c r="I212" s="9">
        <v>5370</v>
      </c>
      <c r="J212" s="9">
        <v>3480</v>
      </c>
      <c r="K212" s="9">
        <v>5160</v>
      </c>
      <c r="L212" s="9">
        <v>3980</v>
      </c>
      <c r="M212" s="9">
        <v>2900</v>
      </c>
      <c r="N212" s="9">
        <v>4380</v>
      </c>
      <c r="O212" s="9">
        <v>3753</v>
      </c>
    </row>
    <row r="213" spans="2:15" x14ac:dyDescent="0.25">
      <c r="B213" t="s">
        <v>40</v>
      </c>
      <c r="C213" s="10">
        <v>1411346</v>
      </c>
      <c r="D213" s="9">
        <v>1220</v>
      </c>
      <c r="E213" s="9">
        <v>4230</v>
      </c>
      <c r="F213" s="9">
        <v>2640</v>
      </c>
      <c r="G213" s="9">
        <v>2280</v>
      </c>
      <c r="H213" s="9">
        <v>10390</v>
      </c>
      <c r="I213" s="9">
        <v>2750</v>
      </c>
      <c r="J213" s="9">
        <v>5120</v>
      </c>
      <c r="K213" s="9">
        <v>3680</v>
      </c>
      <c r="L213" s="9">
        <v>2210</v>
      </c>
      <c r="M213" s="9">
        <v>3650</v>
      </c>
      <c r="N213" s="9">
        <v>4790</v>
      </c>
      <c r="O213" s="9">
        <v>3550</v>
      </c>
    </row>
    <row r="214" spans="2:15" x14ac:dyDescent="0.25">
      <c r="B214" t="s">
        <v>40</v>
      </c>
      <c r="C214" s="10">
        <v>1411412</v>
      </c>
      <c r="D214" s="9">
        <v>1680</v>
      </c>
      <c r="E214" s="9">
        <v>3910</v>
      </c>
      <c r="F214" s="9">
        <v>2970</v>
      </c>
      <c r="G214" s="9">
        <v>2920</v>
      </c>
      <c r="H214" s="9">
        <v>2910</v>
      </c>
      <c r="I214" s="9">
        <v>2620</v>
      </c>
      <c r="J214" s="9">
        <v>4880</v>
      </c>
      <c r="K214" s="9">
        <v>4410</v>
      </c>
      <c r="L214" s="9">
        <v>3130</v>
      </c>
      <c r="M214" s="9">
        <v>4040</v>
      </c>
      <c r="N214" s="9">
        <v>4310</v>
      </c>
      <c r="O214" s="9">
        <v>3826</v>
      </c>
    </row>
    <row r="215" spans="2:15" x14ac:dyDescent="0.25">
      <c r="B215" t="s">
        <v>40</v>
      </c>
      <c r="C215" s="10">
        <v>1411443</v>
      </c>
      <c r="D215" s="9">
        <v>1884</v>
      </c>
      <c r="E215" s="9">
        <v>2860</v>
      </c>
      <c r="F215" s="9">
        <v>2340</v>
      </c>
      <c r="G215" s="9">
        <v>2600</v>
      </c>
      <c r="H215" s="9">
        <v>2820</v>
      </c>
      <c r="I215" s="9">
        <v>3990</v>
      </c>
      <c r="J215" s="9">
        <v>2040</v>
      </c>
      <c r="K215" s="9">
        <v>3300</v>
      </c>
      <c r="L215" s="9">
        <v>2090</v>
      </c>
      <c r="M215" s="9">
        <v>2790</v>
      </c>
      <c r="N215" s="9">
        <v>2220</v>
      </c>
      <c r="O215" s="9">
        <v>2366</v>
      </c>
    </row>
    <row r="216" spans="2:15" x14ac:dyDescent="0.25">
      <c r="B216" t="s">
        <v>40</v>
      </c>
      <c r="C216" s="10">
        <v>1411639</v>
      </c>
      <c r="D216" s="9">
        <v>1760</v>
      </c>
      <c r="E216" s="9">
        <v>1800</v>
      </c>
      <c r="F216" s="9">
        <v>960</v>
      </c>
      <c r="G216" s="9">
        <v>1750</v>
      </c>
      <c r="H216" s="9">
        <v>1750</v>
      </c>
      <c r="I216" s="9">
        <v>1590</v>
      </c>
      <c r="J216" s="9">
        <v>1880</v>
      </c>
      <c r="K216" s="9">
        <v>2210</v>
      </c>
      <c r="L216" s="9">
        <v>1830</v>
      </c>
      <c r="M216" s="9">
        <v>2570</v>
      </c>
      <c r="N216" s="9">
        <v>1880</v>
      </c>
      <c r="O216" s="9">
        <v>2093</v>
      </c>
    </row>
    <row r="217" spans="2:15" x14ac:dyDescent="0.25">
      <c r="B217" t="s">
        <v>40</v>
      </c>
      <c r="C217" s="10">
        <v>1411808</v>
      </c>
      <c r="D217" s="9">
        <v>2607</v>
      </c>
      <c r="E217" s="9">
        <v>3100</v>
      </c>
      <c r="F217" s="9">
        <v>2930</v>
      </c>
      <c r="G217" s="9">
        <v>3250</v>
      </c>
      <c r="H217" s="9">
        <v>2900</v>
      </c>
      <c r="I217" s="9">
        <v>3570</v>
      </c>
      <c r="J217" s="9">
        <v>2650</v>
      </c>
      <c r="K217" s="9">
        <v>3240</v>
      </c>
      <c r="L217" s="9">
        <v>2590</v>
      </c>
      <c r="M217" s="9">
        <v>3020</v>
      </c>
      <c r="N217" s="9">
        <v>2980</v>
      </c>
      <c r="O217" s="9">
        <v>2863</v>
      </c>
    </row>
    <row r="218" spans="2:15" x14ac:dyDescent="0.25">
      <c r="B218" t="s">
        <v>40</v>
      </c>
      <c r="C218" s="10">
        <v>1411902</v>
      </c>
      <c r="D218" s="9">
        <v>3774</v>
      </c>
      <c r="E218" s="9">
        <v>4050</v>
      </c>
      <c r="F218" s="9">
        <v>4020</v>
      </c>
      <c r="G218" s="9">
        <v>3080</v>
      </c>
      <c r="H218" s="9">
        <v>5190</v>
      </c>
      <c r="I218" s="9">
        <v>1990</v>
      </c>
      <c r="J218" s="9">
        <v>2180</v>
      </c>
      <c r="K218" s="9">
        <v>2600</v>
      </c>
      <c r="L218" s="9">
        <v>2790</v>
      </c>
      <c r="M218" s="9">
        <v>4080</v>
      </c>
      <c r="N218" s="9">
        <v>3630</v>
      </c>
      <c r="O218" s="9">
        <v>3500</v>
      </c>
    </row>
    <row r="219" spans="2:15" x14ac:dyDescent="0.25">
      <c r="B219" t="s">
        <v>40</v>
      </c>
      <c r="C219" s="10">
        <v>1411907</v>
      </c>
      <c r="D219" s="9">
        <v>8414</v>
      </c>
      <c r="E219" s="9">
        <v>4640</v>
      </c>
      <c r="F219" s="9">
        <v>4380</v>
      </c>
      <c r="G219" s="9">
        <v>3980</v>
      </c>
      <c r="H219" s="9">
        <v>3410</v>
      </c>
      <c r="I219" s="9">
        <v>4890</v>
      </c>
      <c r="J219" s="9">
        <v>4200</v>
      </c>
      <c r="K219" s="9">
        <v>11950</v>
      </c>
      <c r="L219" s="9">
        <v>6020</v>
      </c>
      <c r="M219" s="9">
        <v>4190</v>
      </c>
      <c r="N219" s="9">
        <v>5110</v>
      </c>
      <c r="O219" s="9">
        <v>5106</v>
      </c>
    </row>
    <row r="220" spans="2:15" x14ac:dyDescent="0.25">
      <c r="B220" t="s">
        <v>40</v>
      </c>
      <c r="C220" s="10">
        <v>1411932</v>
      </c>
      <c r="D220" s="9">
        <v>6797</v>
      </c>
      <c r="E220" s="9">
        <v>7080</v>
      </c>
      <c r="F220" s="9">
        <v>5530</v>
      </c>
      <c r="G220" s="9">
        <v>5650</v>
      </c>
      <c r="H220" s="9">
        <v>6110</v>
      </c>
      <c r="I220" s="9">
        <v>7040</v>
      </c>
      <c r="J220" s="9">
        <v>5340</v>
      </c>
      <c r="K220" s="9">
        <v>10050</v>
      </c>
      <c r="L220" s="9">
        <v>5630</v>
      </c>
      <c r="M220" s="9">
        <v>7000</v>
      </c>
      <c r="N220" s="9">
        <v>8380</v>
      </c>
      <c r="O220" s="9">
        <v>7003</v>
      </c>
    </row>
    <row r="221" spans="2:15" x14ac:dyDescent="0.25">
      <c r="B221" t="s">
        <v>40</v>
      </c>
      <c r="C221" s="10">
        <v>1411935</v>
      </c>
      <c r="D221" s="9">
        <v>1</v>
      </c>
      <c r="E221" s="9">
        <v>69</v>
      </c>
      <c r="F221" s="9">
        <v>4220</v>
      </c>
      <c r="G221" s="9">
        <v>2240</v>
      </c>
      <c r="H221" s="9">
        <v>3540</v>
      </c>
      <c r="I221" s="9">
        <v>3890</v>
      </c>
      <c r="J221" s="9">
        <v>4490</v>
      </c>
      <c r="K221" s="9">
        <v>10960</v>
      </c>
      <c r="L221" s="9">
        <v>2520</v>
      </c>
      <c r="M221" s="9">
        <v>2420</v>
      </c>
      <c r="N221" s="9">
        <v>2410</v>
      </c>
      <c r="O221" s="9">
        <v>2450</v>
      </c>
    </row>
    <row r="222" spans="2:15" x14ac:dyDescent="0.25">
      <c r="B222" t="s">
        <v>40</v>
      </c>
      <c r="C222" s="10">
        <v>1412030</v>
      </c>
      <c r="D222" s="9">
        <v>2707</v>
      </c>
      <c r="E222" s="9">
        <v>3330</v>
      </c>
      <c r="F222" s="9">
        <v>3730</v>
      </c>
      <c r="G222" s="9">
        <v>3820</v>
      </c>
      <c r="H222" s="9">
        <v>7260</v>
      </c>
      <c r="I222" s="9">
        <v>3340</v>
      </c>
      <c r="J222" s="9">
        <v>2920</v>
      </c>
      <c r="K222" s="9">
        <v>2960</v>
      </c>
      <c r="L222" s="9">
        <v>3420</v>
      </c>
      <c r="M222" s="9">
        <v>3810</v>
      </c>
      <c r="N222" s="9">
        <v>4150</v>
      </c>
      <c r="O222" s="9">
        <v>3793</v>
      </c>
    </row>
    <row r="223" spans="2:15" x14ac:dyDescent="0.25">
      <c r="B223" t="s">
        <v>40</v>
      </c>
      <c r="C223" s="10">
        <v>1412031</v>
      </c>
      <c r="D223" s="9">
        <v>1860</v>
      </c>
      <c r="E223" s="9">
        <v>2420</v>
      </c>
      <c r="F223" s="9">
        <v>2000</v>
      </c>
      <c r="G223" s="9">
        <v>2280</v>
      </c>
      <c r="H223" s="9">
        <v>1880</v>
      </c>
      <c r="I223" s="9">
        <v>2100</v>
      </c>
      <c r="J223" s="9">
        <v>2130</v>
      </c>
      <c r="K223" s="9">
        <v>2260</v>
      </c>
      <c r="L223" s="9">
        <v>2150</v>
      </c>
      <c r="M223" s="9">
        <v>2260</v>
      </c>
      <c r="N223" s="9">
        <v>1890</v>
      </c>
      <c r="O223" s="9">
        <v>2100</v>
      </c>
    </row>
    <row r="224" spans="2:15" x14ac:dyDescent="0.25">
      <c r="B224" t="s">
        <v>40</v>
      </c>
      <c r="C224" s="10">
        <v>1412127</v>
      </c>
      <c r="D224" s="9">
        <v>6100</v>
      </c>
      <c r="E224" s="9">
        <v>8270</v>
      </c>
      <c r="F224" s="9">
        <v>6220</v>
      </c>
      <c r="G224" s="9">
        <v>8000</v>
      </c>
      <c r="H224" s="9">
        <v>7890</v>
      </c>
      <c r="I224" s="9">
        <v>7820</v>
      </c>
      <c r="J224" s="9">
        <v>7400</v>
      </c>
      <c r="K224" s="9">
        <v>9050</v>
      </c>
      <c r="L224" s="9">
        <v>9140</v>
      </c>
      <c r="M224" s="9">
        <v>7030</v>
      </c>
      <c r="N224" s="9">
        <v>7970</v>
      </c>
      <c r="O224" s="9">
        <v>8046</v>
      </c>
    </row>
    <row r="225" spans="2:15" x14ac:dyDescent="0.25">
      <c r="B225" t="s">
        <v>40</v>
      </c>
      <c r="C225" s="10">
        <v>1412206</v>
      </c>
      <c r="D225" s="9">
        <v>5467</v>
      </c>
      <c r="E225" s="9">
        <v>7450</v>
      </c>
      <c r="F225" s="9">
        <v>10280</v>
      </c>
      <c r="G225" s="9">
        <v>8200</v>
      </c>
      <c r="H225" s="9">
        <v>7220</v>
      </c>
      <c r="I225" s="9">
        <v>5370</v>
      </c>
      <c r="J225" s="9">
        <v>4900</v>
      </c>
      <c r="K225" s="9">
        <v>7600</v>
      </c>
      <c r="L225" s="9">
        <v>5050</v>
      </c>
      <c r="M225" s="9">
        <v>5270</v>
      </c>
      <c r="N225" s="9">
        <v>6360</v>
      </c>
      <c r="O225" s="9">
        <v>5560</v>
      </c>
    </row>
    <row r="226" spans="2:15" x14ac:dyDescent="0.25">
      <c r="B226" t="s">
        <v>40</v>
      </c>
      <c r="C226" s="10">
        <v>1412323</v>
      </c>
      <c r="D226" s="9">
        <v>4117</v>
      </c>
      <c r="E226" s="9">
        <v>6140</v>
      </c>
      <c r="F226" s="9">
        <v>4720</v>
      </c>
      <c r="G226" s="9">
        <v>4650</v>
      </c>
      <c r="H226" s="9">
        <v>4250</v>
      </c>
      <c r="I226" s="9">
        <v>4530</v>
      </c>
      <c r="J226" s="9">
        <v>3780</v>
      </c>
      <c r="K226" s="9">
        <v>4870</v>
      </c>
      <c r="L226" s="9">
        <v>3090</v>
      </c>
      <c r="M226" s="9">
        <v>4940</v>
      </c>
      <c r="N226" s="9">
        <v>4160</v>
      </c>
      <c r="O226" s="9">
        <v>4063</v>
      </c>
    </row>
    <row r="227" spans="2:15" x14ac:dyDescent="0.25">
      <c r="B227" t="s">
        <v>40</v>
      </c>
      <c r="C227" s="10">
        <v>1412409</v>
      </c>
      <c r="D227" s="9">
        <v>1800</v>
      </c>
      <c r="E227" s="9">
        <v>2650</v>
      </c>
      <c r="F227" s="9">
        <v>2700</v>
      </c>
      <c r="G227" s="9">
        <v>2680</v>
      </c>
      <c r="H227" s="9">
        <v>2510</v>
      </c>
      <c r="I227" s="9">
        <v>3880</v>
      </c>
      <c r="J227" s="9">
        <v>2420</v>
      </c>
      <c r="K227" s="9">
        <v>3210</v>
      </c>
      <c r="L227" s="9">
        <v>2130</v>
      </c>
      <c r="M227" s="9">
        <v>2690</v>
      </c>
      <c r="N227" s="9">
        <v>3610</v>
      </c>
      <c r="O227" s="9">
        <v>2810</v>
      </c>
    </row>
    <row r="228" spans="2:15" x14ac:dyDescent="0.25">
      <c r="B228" t="s">
        <v>40</v>
      </c>
      <c r="C228" s="10">
        <v>1412506</v>
      </c>
      <c r="D228" s="9">
        <v>90</v>
      </c>
      <c r="E228" s="9">
        <v>1</v>
      </c>
      <c r="F228" s="9">
        <v>160</v>
      </c>
      <c r="G228" s="9">
        <v>630</v>
      </c>
      <c r="H228" s="9">
        <v>720</v>
      </c>
      <c r="I228" s="9">
        <v>2950</v>
      </c>
      <c r="J228" s="9">
        <v>120</v>
      </c>
      <c r="K228" s="9">
        <v>1260</v>
      </c>
      <c r="L228" s="9">
        <v>50</v>
      </c>
      <c r="M228" s="9">
        <v>60</v>
      </c>
      <c r="N228" s="9">
        <v>50</v>
      </c>
      <c r="O228" s="9">
        <v>53</v>
      </c>
    </row>
    <row r="229" spans="2:15" x14ac:dyDescent="0.25">
      <c r="B229" t="s">
        <v>40</v>
      </c>
      <c r="C229" s="10">
        <v>1412519</v>
      </c>
      <c r="D229" s="9">
        <v>4667</v>
      </c>
      <c r="E229" s="9">
        <v>7260</v>
      </c>
      <c r="F229" s="9">
        <v>6230</v>
      </c>
      <c r="G229" s="9">
        <v>9660</v>
      </c>
      <c r="H229" s="9">
        <v>7360</v>
      </c>
      <c r="I229" s="9">
        <v>10650</v>
      </c>
      <c r="J229" s="9">
        <v>7140</v>
      </c>
      <c r="K229" s="9">
        <v>6140</v>
      </c>
      <c r="L229" s="9">
        <v>5310</v>
      </c>
      <c r="M229" s="9">
        <v>6880</v>
      </c>
      <c r="N229" s="9">
        <v>8480</v>
      </c>
      <c r="O229" s="9">
        <v>6890</v>
      </c>
    </row>
    <row r="230" spans="2:15" x14ac:dyDescent="0.25">
      <c r="B230" t="s">
        <v>40</v>
      </c>
      <c r="C230" s="10">
        <v>1412611</v>
      </c>
      <c r="D230" s="9">
        <v>3524</v>
      </c>
      <c r="E230" s="9">
        <v>8790</v>
      </c>
      <c r="F230" s="9">
        <v>10660</v>
      </c>
      <c r="G230" s="9">
        <v>6890</v>
      </c>
      <c r="H230" s="9">
        <v>7980</v>
      </c>
      <c r="I230" s="9">
        <v>6940</v>
      </c>
      <c r="J230" s="9">
        <v>34460</v>
      </c>
      <c r="K230" s="9">
        <v>15950</v>
      </c>
      <c r="L230" s="9">
        <v>8440</v>
      </c>
      <c r="M230" s="9">
        <v>8060</v>
      </c>
      <c r="N230" s="9">
        <v>6720</v>
      </c>
      <c r="O230" s="9">
        <v>7740</v>
      </c>
    </row>
    <row r="231" spans="2:15" x14ac:dyDescent="0.25">
      <c r="B231" t="s">
        <v>40</v>
      </c>
      <c r="C231" s="10">
        <v>1412815</v>
      </c>
      <c r="D231" s="9">
        <v>2790</v>
      </c>
      <c r="E231" s="9">
        <v>5650</v>
      </c>
      <c r="F231" s="9">
        <v>4470</v>
      </c>
      <c r="G231" s="9">
        <v>4730</v>
      </c>
      <c r="H231" s="9">
        <v>5450</v>
      </c>
      <c r="I231" s="9">
        <v>4300</v>
      </c>
      <c r="J231" s="9">
        <v>4460</v>
      </c>
      <c r="K231" s="9">
        <v>4760</v>
      </c>
      <c r="L231" s="9">
        <v>4730</v>
      </c>
      <c r="M231" s="9">
        <v>4510</v>
      </c>
      <c r="N231" s="9">
        <v>5370</v>
      </c>
      <c r="O231" s="9">
        <v>4870</v>
      </c>
    </row>
    <row r="232" spans="2:15" x14ac:dyDescent="0.25">
      <c r="B232" t="s">
        <v>40</v>
      </c>
      <c r="C232" s="10">
        <v>1412915</v>
      </c>
      <c r="D232" s="9">
        <v>2760</v>
      </c>
      <c r="E232" s="9">
        <v>3590</v>
      </c>
      <c r="F232" s="9">
        <v>3140</v>
      </c>
      <c r="G232" s="9">
        <v>3400</v>
      </c>
      <c r="H232" s="9">
        <v>5980</v>
      </c>
      <c r="I232" s="9">
        <v>5420</v>
      </c>
      <c r="J232" s="9">
        <v>3490</v>
      </c>
      <c r="K232" s="9">
        <v>4410</v>
      </c>
      <c r="L232" s="9">
        <v>4020</v>
      </c>
      <c r="M232" s="9">
        <v>4160</v>
      </c>
      <c r="N232" s="9">
        <v>3970</v>
      </c>
      <c r="O232" s="9">
        <v>4050</v>
      </c>
    </row>
    <row r="233" spans="2:15" x14ac:dyDescent="0.25">
      <c r="B233" t="s">
        <v>40</v>
      </c>
      <c r="C233" s="10">
        <v>1413118</v>
      </c>
      <c r="D233" s="9">
        <v>2517</v>
      </c>
      <c r="E233" s="9">
        <v>3890</v>
      </c>
      <c r="F233" s="9">
        <v>2990</v>
      </c>
      <c r="G233" s="9">
        <v>3490</v>
      </c>
      <c r="H233" s="9">
        <v>2680</v>
      </c>
      <c r="I233" s="9">
        <v>4400</v>
      </c>
      <c r="J233" s="9">
        <v>3660</v>
      </c>
      <c r="K233" s="9">
        <v>5820</v>
      </c>
      <c r="L233" s="9">
        <v>3490</v>
      </c>
      <c r="M233" s="9">
        <v>3650</v>
      </c>
      <c r="N233" s="9">
        <v>3550</v>
      </c>
      <c r="O233" s="9">
        <v>3563</v>
      </c>
    </row>
    <row r="234" spans="2:15" x14ac:dyDescent="0.25">
      <c r="B234" t="s">
        <v>40</v>
      </c>
      <c r="C234" s="10">
        <v>1413211</v>
      </c>
      <c r="D234" s="9">
        <v>1</v>
      </c>
      <c r="E234" s="9">
        <v>8776</v>
      </c>
      <c r="F234" s="9">
        <v>4350</v>
      </c>
      <c r="G234" s="9">
        <v>4490</v>
      </c>
      <c r="H234" s="9">
        <v>5000</v>
      </c>
      <c r="I234" s="9">
        <v>4810</v>
      </c>
      <c r="J234" s="9">
        <v>4700</v>
      </c>
      <c r="K234" s="9">
        <v>3300</v>
      </c>
      <c r="L234" s="9">
        <v>5490</v>
      </c>
      <c r="M234" s="9">
        <v>5280</v>
      </c>
      <c r="N234" s="9">
        <v>5870</v>
      </c>
      <c r="O234" s="9">
        <v>5546</v>
      </c>
    </row>
    <row r="235" spans="2:15" x14ac:dyDescent="0.25">
      <c r="B235" t="s">
        <v>40</v>
      </c>
      <c r="C235" s="10">
        <v>1413219</v>
      </c>
      <c r="D235" s="9">
        <v>10564</v>
      </c>
      <c r="E235" s="9">
        <v>8080</v>
      </c>
      <c r="F235" s="9">
        <v>9590</v>
      </c>
      <c r="G235" s="9">
        <v>10140</v>
      </c>
      <c r="H235" s="9">
        <v>12110</v>
      </c>
      <c r="I235" s="9">
        <v>22580</v>
      </c>
      <c r="J235" s="9">
        <v>12970</v>
      </c>
      <c r="K235" s="9">
        <v>34070</v>
      </c>
      <c r="L235" s="9">
        <v>10020</v>
      </c>
      <c r="M235" s="9">
        <v>10290</v>
      </c>
      <c r="N235" s="9">
        <v>10640</v>
      </c>
      <c r="O235" s="9">
        <v>10316</v>
      </c>
    </row>
    <row r="236" spans="2:15" x14ac:dyDescent="0.25">
      <c r="B236" t="s">
        <v>40</v>
      </c>
      <c r="C236" s="10">
        <v>1413322</v>
      </c>
      <c r="D236" s="9">
        <v>1814</v>
      </c>
      <c r="E236" s="9">
        <v>4670</v>
      </c>
      <c r="F236" s="9">
        <v>4620</v>
      </c>
      <c r="G236" s="9">
        <v>3820</v>
      </c>
      <c r="H236" s="9">
        <v>5640</v>
      </c>
      <c r="I236" s="9">
        <v>7240</v>
      </c>
      <c r="J236" s="9">
        <v>10100</v>
      </c>
      <c r="K236" s="9">
        <v>7000</v>
      </c>
      <c r="L236" s="9">
        <v>3820</v>
      </c>
      <c r="M236" s="9">
        <v>6080</v>
      </c>
      <c r="N236" s="9">
        <v>15440</v>
      </c>
      <c r="O236" s="9">
        <v>8446</v>
      </c>
    </row>
    <row r="237" spans="2:15" x14ac:dyDescent="0.25">
      <c r="B237" t="s">
        <v>40</v>
      </c>
      <c r="C237" s="10">
        <v>1413407</v>
      </c>
      <c r="D237" s="9">
        <v>2407</v>
      </c>
      <c r="E237" s="9">
        <v>2180</v>
      </c>
      <c r="F237" s="9">
        <v>2100</v>
      </c>
      <c r="G237" s="9">
        <v>1860</v>
      </c>
      <c r="H237" s="9">
        <v>2250</v>
      </c>
      <c r="I237" s="9">
        <v>2410</v>
      </c>
      <c r="J237" s="9">
        <v>1950</v>
      </c>
      <c r="K237" s="9">
        <v>2730</v>
      </c>
      <c r="L237" s="9">
        <v>1620</v>
      </c>
      <c r="M237" s="9">
        <v>1710</v>
      </c>
      <c r="N237" s="9">
        <v>1870</v>
      </c>
      <c r="O237" s="9">
        <v>1733</v>
      </c>
    </row>
    <row r="238" spans="2:15" x14ac:dyDescent="0.25">
      <c r="B238" t="s">
        <v>40</v>
      </c>
      <c r="C238" s="10">
        <v>1413423</v>
      </c>
      <c r="D238" s="9">
        <v>1977</v>
      </c>
      <c r="E238" s="9">
        <v>3370</v>
      </c>
      <c r="F238" s="9">
        <v>2600</v>
      </c>
      <c r="G238" s="9">
        <v>2520</v>
      </c>
      <c r="H238" s="9">
        <v>3150</v>
      </c>
      <c r="I238" s="9">
        <v>2790</v>
      </c>
      <c r="J238" s="9">
        <v>2520</v>
      </c>
      <c r="K238" s="9">
        <v>3910</v>
      </c>
      <c r="L238" s="9">
        <v>2300</v>
      </c>
      <c r="M238" s="9">
        <v>3350</v>
      </c>
      <c r="N238" s="9">
        <v>8560</v>
      </c>
      <c r="O238" s="9">
        <v>4736</v>
      </c>
    </row>
    <row r="239" spans="2:15" x14ac:dyDescent="0.25">
      <c r="B239" t="s">
        <v>40</v>
      </c>
      <c r="C239" s="10">
        <v>1413526</v>
      </c>
      <c r="D239" s="9">
        <v>2340</v>
      </c>
      <c r="E239" s="9">
        <v>2740</v>
      </c>
      <c r="F239" s="9">
        <v>2990</v>
      </c>
      <c r="G239" s="9">
        <v>2370</v>
      </c>
      <c r="H239" s="9">
        <v>4940</v>
      </c>
      <c r="I239" s="9">
        <v>4950</v>
      </c>
      <c r="J239" s="9">
        <v>2500</v>
      </c>
      <c r="K239" s="9">
        <v>6740</v>
      </c>
      <c r="L239" s="9">
        <v>4300</v>
      </c>
      <c r="M239" s="9">
        <v>3840</v>
      </c>
      <c r="N239" s="9">
        <v>5250</v>
      </c>
      <c r="O239" s="9">
        <v>4463</v>
      </c>
    </row>
    <row r="240" spans="2:15" x14ac:dyDescent="0.25">
      <c r="B240" t="s">
        <v>40</v>
      </c>
      <c r="C240" s="10">
        <v>1413703</v>
      </c>
      <c r="D240" s="9">
        <v>4280</v>
      </c>
      <c r="E240" s="9">
        <v>6240</v>
      </c>
      <c r="F240" s="9">
        <v>6590</v>
      </c>
      <c r="G240" s="9">
        <v>9120</v>
      </c>
      <c r="H240" s="9">
        <v>9950</v>
      </c>
      <c r="I240" s="9">
        <v>9280</v>
      </c>
      <c r="J240" s="9">
        <v>6240</v>
      </c>
      <c r="K240" s="9">
        <v>7890</v>
      </c>
      <c r="L240" s="9">
        <v>5760</v>
      </c>
      <c r="M240" s="9">
        <v>6040</v>
      </c>
      <c r="N240" s="9">
        <v>6640</v>
      </c>
      <c r="O240" s="9">
        <v>6146</v>
      </c>
    </row>
    <row r="241" spans="2:15" x14ac:dyDescent="0.25">
      <c r="B241" t="s">
        <v>40</v>
      </c>
      <c r="C241" s="10">
        <v>1413730</v>
      </c>
      <c r="D241" s="9">
        <v>4097</v>
      </c>
      <c r="E241" s="9">
        <v>6270</v>
      </c>
      <c r="F241" s="9">
        <v>4950</v>
      </c>
      <c r="G241" s="9">
        <v>7130</v>
      </c>
      <c r="H241" s="9">
        <v>4430</v>
      </c>
      <c r="I241" s="9">
        <v>4580</v>
      </c>
      <c r="J241" s="9">
        <v>5880</v>
      </c>
      <c r="K241" s="9">
        <v>6900</v>
      </c>
      <c r="L241" s="9">
        <v>3370</v>
      </c>
      <c r="M241" s="9">
        <v>5870</v>
      </c>
      <c r="N241" s="9">
        <v>5250</v>
      </c>
      <c r="O241" s="9">
        <v>4830</v>
      </c>
    </row>
    <row r="242" spans="2:15" x14ac:dyDescent="0.25">
      <c r="B242" t="s">
        <v>40</v>
      </c>
      <c r="C242" s="10">
        <v>1413831</v>
      </c>
      <c r="D242" s="9">
        <v>2144</v>
      </c>
      <c r="E242" s="9">
        <v>1880</v>
      </c>
      <c r="F242" s="9">
        <v>2110</v>
      </c>
      <c r="G242" s="9">
        <v>3630</v>
      </c>
      <c r="H242" s="9">
        <v>4850</v>
      </c>
      <c r="I242" s="9">
        <v>7680</v>
      </c>
      <c r="J242" s="9">
        <v>4470</v>
      </c>
      <c r="K242" s="9">
        <v>7570</v>
      </c>
      <c r="L242" s="9">
        <v>2140</v>
      </c>
      <c r="M242" s="9">
        <v>3540</v>
      </c>
      <c r="N242" s="9">
        <v>4000</v>
      </c>
      <c r="O242" s="9">
        <v>3226</v>
      </c>
    </row>
    <row r="243" spans="2:15" x14ac:dyDescent="0.25">
      <c r="B243" t="s">
        <v>40</v>
      </c>
      <c r="C243" s="10">
        <v>1413934</v>
      </c>
      <c r="D243" s="9">
        <v>6874</v>
      </c>
      <c r="E243" s="9">
        <v>5400</v>
      </c>
      <c r="F243" s="9">
        <v>4820</v>
      </c>
      <c r="G243" s="9">
        <v>5110</v>
      </c>
      <c r="H243" s="9">
        <v>4810</v>
      </c>
      <c r="I243" s="9">
        <v>4670</v>
      </c>
      <c r="J243" s="9">
        <v>4480</v>
      </c>
      <c r="K243" s="9">
        <v>4850</v>
      </c>
      <c r="L243" s="9">
        <v>2670</v>
      </c>
      <c r="M243" s="9">
        <v>4410</v>
      </c>
      <c r="N243" s="9">
        <v>4250</v>
      </c>
      <c r="O243" s="9">
        <v>3776</v>
      </c>
    </row>
    <row r="244" spans="2:15" x14ac:dyDescent="0.25">
      <c r="B244" t="s">
        <v>40</v>
      </c>
      <c r="C244" s="10">
        <v>1414035</v>
      </c>
      <c r="D244" s="9">
        <v>1480</v>
      </c>
      <c r="E244" s="9">
        <v>3760</v>
      </c>
      <c r="F244" s="9">
        <v>4800</v>
      </c>
      <c r="G244" s="9">
        <v>3960</v>
      </c>
      <c r="H244" s="9">
        <v>4650</v>
      </c>
      <c r="I244" s="9">
        <v>11230</v>
      </c>
      <c r="J244" s="9">
        <v>13100</v>
      </c>
      <c r="K244" s="9">
        <v>6850</v>
      </c>
      <c r="L244" s="9">
        <v>4170</v>
      </c>
      <c r="M244" s="9">
        <v>3680</v>
      </c>
      <c r="N244" s="9">
        <v>4560</v>
      </c>
      <c r="O244" s="9">
        <v>4136</v>
      </c>
    </row>
    <row r="245" spans="2:15" x14ac:dyDescent="0.25">
      <c r="B245" t="s">
        <v>40</v>
      </c>
      <c r="C245" s="10">
        <v>1414138</v>
      </c>
      <c r="D245" s="9">
        <v>1</v>
      </c>
      <c r="E245" s="9">
        <v>1023</v>
      </c>
      <c r="F245" s="9">
        <v>6940</v>
      </c>
      <c r="G245" s="9">
        <v>1890</v>
      </c>
      <c r="H245" s="9">
        <v>21930</v>
      </c>
      <c r="I245" s="9">
        <v>14020</v>
      </c>
      <c r="J245" s="9">
        <v>9900</v>
      </c>
      <c r="K245" s="9">
        <v>11810</v>
      </c>
      <c r="L245" s="9">
        <v>6530</v>
      </c>
      <c r="M245" s="9">
        <v>6930</v>
      </c>
      <c r="N245" s="9">
        <v>6760</v>
      </c>
      <c r="O245" s="9">
        <v>6740</v>
      </c>
    </row>
    <row r="246" spans="2:15" x14ac:dyDescent="0.25">
      <c r="B246" t="s">
        <v>40</v>
      </c>
      <c r="C246" s="10">
        <v>1414239</v>
      </c>
      <c r="D246" s="9">
        <v>2217</v>
      </c>
      <c r="E246" s="9">
        <v>2420</v>
      </c>
      <c r="F246" s="9">
        <v>2650</v>
      </c>
      <c r="G246" s="9">
        <v>3080</v>
      </c>
      <c r="H246" s="9">
        <v>3030</v>
      </c>
      <c r="I246" s="9">
        <v>2500</v>
      </c>
      <c r="J246" s="9">
        <v>2660</v>
      </c>
      <c r="K246" s="9">
        <v>3020</v>
      </c>
      <c r="L246" s="9">
        <v>3110</v>
      </c>
      <c r="M246" s="9">
        <v>2480</v>
      </c>
      <c r="N246" s="9">
        <v>1870</v>
      </c>
      <c r="O246" s="9">
        <v>2486</v>
      </c>
    </row>
    <row r="247" spans="2:15" x14ac:dyDescent="0.25">
      <c r="B247" t="s">
        <v>40</v>
      </c>
      <c r="C247" s="10">
        <v>1414348</v>
      </c>
      <c r="D247" s="9">
        <v>960</v>
      </c>
      <c r="E247" s="9">
        <v>5730</v>
      </c>
      <c r="F247" s="9">
        <v>8630</v>
      </c>
      <c r="G247" s="9">
        <v>7880</v>
      </c>
      <c r="H247" s="9">
        <v>14350</v>
      </c>
      <c r="I247" s="9">
        <v>21620</v>
      </c>
      <c r="J247" s="9">
        <v>4570</v>
      </c>
      <c r="K247" s="9">
        <v>6360</v>
      </c>
      <c r="L247" s="9">
        <v>1980</v>
      </c>
      <c r="M247" s="9">
        <v>8190</v>
      </c>
      <c r="N247" s="9">
        <v>5310</v>
      </c>
      <c r="O247" s="9">
        <v>5160</v>
      </c>
    </row>
    <row r="248" spans="2:15" x14ac:dyDescent="0.25">
      <c r="B248" t="s">
        <v>40</v>
      </c>
      <c r="C248" s="10">
        <v>1414443</v>
      </c>
      <c r="D248" s="9">
        <v>2844</v>
      </c>
      <c r="E248" s="9">
        <v>3720</v>
      </c>
      <c r="F248" s="9">
        <v>2820</v>
      </c>
      <c r="G248" s="9">
        <v>4040</v>
      </c>
      <c r="H248" s="9">
        <v>4980</v>
      </c>
      <c r="I248" s="9">
        <v>5160</v>
      </c>
      <c r="J248" s="9">
        <v>4080</v>
      </c>
      <c r="K248" s="9">
        <v>9120</v>
      </c>
      <c r="L248" s="9">
        <v>4020</v>
      </c>
      <c r="M248" s="9">
        <v>3930</v>
      </c>
      <c r="N248" s="9">
        <v>2420</v>
      </c>
      <c r="O248" s="9">
        <v>3456</v>
      </c>
    </row>
    <row r="249" spans="2:15" x14ac:dyDescent="0.25">
      <c r="B249" t="s">
        <v>40</v>
      </c>
      <c r="C249" s="10">
        <v>1414547</v>
      </c>
      <c r="D249" s="9">
        <v>1664</v>
      </c>
      <c r="E249" s="9">
        <v>1870</v>
      </c>
      <c r="F249" s="9">
        <v>1490</v>
      </c>
      <c r="G249" s="9">
        <v>2090</v>
      </c>
      <c r="H249" s="9">
        <v>2900</v>
      </c>
      <c r="I249" s="9">
        <v>1430</v>
      </c>
      <c r="J249" s="9">
        <v>1830</v>
      </c>
      <c r="K249" s="9">
        <v>2490</v>
      </c>
      <c r="L249" s="9">
        <v>1870</v>
      </c>
      <c r="M249" s="9">
        <v>2030</v>
      </c>
      <c r="N249" s="9">
        <v>2820</v>
      </c>
      <c r="O249" s="9">
        <v>2240</v>
      </c>
    </row>
    <row r="250" spans="2:15" x14ac:dyDescent="0.25">
      <c r="B250" t="s">
        <v>40</v>
      </c>
      <c r="C250" s="10">
        <v>1414648</v>
      </c>
      <c r="D250" s="9">
        <v>2680</v>
      </c>
      <c r="E250" s="9">
        <v>4510</v>
      </c>
      <c r="F250" s="9">
        <v>4130</v>
      </c>
      <c r="G250" s="9">
        <v>4090</v>
      </c>
      <c r="H250" s="9">
        <v>11080</v>
      </c>
      <c r="I250" s="9">
        <v>4630</v>
      </c>
      <c r="J250" s="9">
        <v>4270</v>
      </c>
      <c r="K250" s="9">
        <v>4040</v>
      </c>
      <c r="L250" s="9">
        <v>4190</v>
      </c>
      <c r="M250" s="9">
        <v>5040</v>
      </c>
      <c r="N250" s="9">
        <v>3650</v>
      </c>
      <c r="O250" s="9">
        <v>4293</v>
      </c>
    </row>
    <row r="251" spans="2:15" x14ac:dyDescent="0.25">
      <c r="B251" t="s">
        <v>40</v>
      </c>
      <c r="C251" s="10">
        <v>1414751</v>
      </c>
      <c r="D251" s="9">
        <v>1</v>
      </c>
      <c r="E251" s="9">
        <v>4079</v>
      </c>
      <c r="F251" s="9">
        <v>4210</v>
      </c>
      <c r="G251" s="9">
        <v>16400</v>
      </c>
      <c r="H251" s="9">
        <v>21600</v>
      </c>
      <c r="I251" s="9">
        <v>21210</v>
      </c>
      <c r="J251" s="9">
        <v>20310</v>
      </c>
      <c r="K251" s="9">
        <v>31670</v>
      </c>
      <c r="L251" s="9">
        <v>8880</v>
      </c>
      <c r="M251" s="9">
        <v>32710</v>
      </c>
      <c r="N251" s="9">
        <v>5450</v>
      </c>
      <c r="O251" s="9">
        <v>15680</v>
      </c>
    </row>
    <row r="252" spans="2:15" x14ac:dyDescent="0.25">
      <c r="B252" t="s">
        <v>40</v>
      </c>
      <c r="C252" s="10">
        <v>1414854</v>
      </c>
      <c r="D252" s="9">
        <v>4764</v>
      </c>
      <c r="E252" s="9">
        <v>6820</v>
      </c>
      <c r="F252" s="9">
        <v>6430</v>
      </c>
      <c r="G252" s="9">
        <v>6430</v>
      </c>
      <c r="H252" s="9">
        <v>6280</v>
      </c>
      <c r="I252" s="9">
        <v>7290</v>
      </c>
      <c r="J252" s="9">
        <v>16650</v>
      </c>
      <c r="K252" s="9">
        <v>10</v>
      </c>
      <c r="L252" s="9">
        <v>5810</v>
      </c>
      <c r="M252" s="9">
        <v>6670</v>
      </c>
      <c r="N252" s="9">
        <v>6260</v>
      </c>
      <c r="O252" s="9">
        <v>6246</v>
      </c>
    </row>
    <row r="253" spans="2:15" x14ac:dyDescent="0.25">
      <c r="B253" t="s">
        <v>40</v>
      </c>
      <c r="C253" s="10">
        <v>1414855</v>
      </c>
      <c r="D253" s="9">
        <v>1</v>
      </c>
      <c r="E253" s="9">
        <v>1</v>
      </c>
      <c r="F253" s="9">
        <v>1</v>
      </c>
      <c r="G253" s="9">
        <v>3000</v>
      </c>
      <c r="H253" s="9">
        <v>3000</v>
      </c>
      <c r="I253" s="9">
        <v>2150</v>
      </c>
      <c r="J253" s="9">
        <v>2570</v>
      </c>
      <c r="K253" s="9">
        <v>2830</v>
      </c>
      <c r="L253" s="9">
        <v>2330</v>
      </c>
      <c r="M253" s="9">
        <v>2090</v>
      </c>
      <c r="N253" s="9">
        <v>2370</v>
      </c>
      <c r="O253" s="9">
        <v>2263</v>
      </c>
    </row>
    <row r="254" spans="2:15" x14ac:dyDescent="0.25">
      <c r="B254" t="s">
        <v>40</v>
      </c>
      <c r="C254" s="10">
        <v>1414959</v>
      </c>
      <c r="D254" s="9">
        <v>1</v>
      </c>
      <c r="E254" s="9">
        <v>829</v>
      </c>
      <c r="F254" s="9">
        <v>3100</v>
      </c>
      <c r="G254" s="9">
        <v>12070</v>
      </c>
      <c r="H254" s="9">
        <v>11760</v>
      </c>
      <c r="I254" s="9">
        <v>10340</v>
      </c>
      <c r="J254" s="9">
        <v>8170</v>
      </c>
      <c r="K254" s="9">
        <v>7830</v>
      </c>
      <c r="L254" s="9">
        <v>3740</v>
      </c>
      <c r="M254" s="9">
        <v>5290</v>
      </c>
      <c r="N254" s="9">
        <v>3830</v>
      </c>
      <c r="O254" s="9">
        <v>4286</v>
      </c>
    </row>
    <row r="255" spans="2:15" x14ac:dyDescent="0.25">
      <c r="B255" t="s">
        <v>40</v>
      </c>
      <c r="C255" s="10">
        <v>1415063</v>
      </c>
      <c r="D255" s="9">
        <v>0</v>
      </c>
      <c r="E255" s="9">
        <v>0</v>
      </c>
      <c r="F255" s="9">
        <v>0</v>
      </c>
      <c r="G255" s="9">
        <v>0</v>
      </c>
      <c r="H255" s="9">
        <v>0</v>
      </c>
      <c r="I255" s="9">
        <v>0</v>
      </c>
      <c r="J255" s="9">
        <v>0</v>
      </c>
      <c r="K255" s="9">
        <v>60</v>
      </c>
      <c r="L255" s="9">
        <v>320</v>
      </c>
      <c r="M255" s="9">
        <v>1</v>
      </c>
      <c r="N255" s="9">
        <v>1</v>
      </c>
      <c r="O255" s="9">
        <v>106</v>
      </c>
    </row>
    <row r="256" spans="2:15" x14ac:dyDescent="0.25">
      <c r="B256" t="s">
        <v>40</v>
      </c>
      <c r="C256" s="10">
        <v>1415371</v>
      </c>
      <c r="D256" s="9">
        <v>3037</v>
      </c>
      <c r="E256" s="9">
        <v>3520</v>
      </c>
      <c r="F256" s="9">
        <v>3320</v>
      </c>
      <c r="G256" s="9">
        <v>3240</v>
      </c>
      <c r="H256" s="9">
        <v>3120</v>
      </c>
      <c r="I256" s="9">
        <v>3990</v>
      </c>
      <c r="J256" s="9">
        <v>4730</v>
      </c>
      <c r="K256" s="9">
        <v>3850</v>
      </c>
      <c r="L256" s="9">
        <v>3170</v>
      </c>
      <c r="M256" s="9">
        <v>3580</v>
      </c>
      <c r="N256" s="9">
        <v>3080</v>
      </c>
      <c r="O256" s="9">
        <v>3276</v>
      </c>
    </row>
    <row r="257" spans="2:15" x14ac:dyDescent="0.25">
      <c r="B257" t="s">
        <v>40</v>
      </c>
      <c r="C257" s="10">
        <v>1415475</v>
      </c>
      <c r="D257" s="9">
        <v>1414</v>
      </c>
      <c r="E257" s="9">
        <v>2300</v>
      </c>
      <c r="F257" s="9">
        <v>2140</v>
      </c>
      <c r="G257" s="9">
        <v>2050</v>
      </c>
      <c r="H257" s="9">
        <v>2620</v>
      </c>
      <c r="I257" s="9">
        <v>3510</v>
      </c>
      <c r="J257" s="9">
        <v>5070</v>
      </c>
      <c r="K257" s="9">
        <v>3580</v>
      </c>
      <c r="L257" s="9">
        <v>2090</v>
      </c>
      <c r="M257" s="9">
        <v>2310</v>
      </c>
      <c r="N257" s="9">
        <v>2410</v>
      </c>
      <c r="O257" s="9">
        <v>2270</v>
      </c>
    </row>
    <row r="258" spans="2:15" x14ac:dyDescent="0.25">
      <c r="B258" t="s">
        <v>40</v>
      </c>
      <c r="C258" s="10">
        <v>1415476</v>
      </c>
      <c r="D258" s="9">
        <v>0</v>
      </c>
      <c r="E258" s="9">
        <v>0</v>
      </c>
      <c r="F258" s="9">
        <v>0</v>
      </c>
      <c r="G258" s="9">
        <v>0</v>
      </c>
      <c r="H258" s="9">
        <v>0</v>
      </c>
      <c r="I258" s="9">
        <v>0</v>
      </c>
      <c r="J258" s="9">
        <v>0</v>
      </c>
      <c r="K258" s="9">
        <v>0</v>
      </c>
      <c r="L258" s="9">
        <v>0</v>
      </c>
      <c r="M258" s="9">
        <v>1</v>
      </c>
      <c r="N258" s="9">
        <v>280</v>
      </c>
      <c r="O258" s="9">
        <v>140</v>
      </c>
    </row>
    <row r="259" spans="2:15" x14ac:dyDescent="0.25">
      <c r="B259" t="s">
        <v>40</v>
      </c>
      <c r="C259" s="10">
        <v>1415579</v>
      </c>
      <c r="D259" s="9">
        <v>2024</v>
      </c>
      <c r="E259" s="9">
        <v>2300</v>
      </c>
      <c r="F259" s="9">
        <v>2280</v>
      </c>
      <c r="G259" s="9">
        <v>2240</v>
      </c>
      <c r="H259" s="9">
        <v>2060</v>
      </c>
      <c r="I259" s="9">
        <v>2240</v>
      </c>
      <c r="J259" s="9">
        <v>1980</v>
      </c>
      <c r="K259" s="9">
        <v>2540</v>
      </c>
      <c r="L259" s="9">
        <v>2090</v>
      </c>
      <c r="M259" s="9">
        <v>2280</v>
      </c>
      <c r="N259" s="9">
        <v>2450</v>
      </c>
      <c r="O259" s="9">
        <v>2273</v>
      </c>
    </row>
    <row r="260" spans="2:15" x14ac:dyDescent="0.25">
      <c r="B260" t="s">
        <v>40</v>
      </c>
      <c r="C260" s="10">
        <v>1415683</v>
      </c>
      <c r="D260" s="9">
        <v>3210</v>
      </c>
      <c r="E260" s="9">
        <v>4020</v>
      </c>
      <c r="F260" s="9">
        <v>3140</v>
      </c>
      <c r="G260" s="9">
        <v>3660</v>
      </c>
      <c r="H260" s="9">
        <v>8260</v>
      </c>
      <c r="I260" s="9">
        <v>9770</v>
      </c>
      <c r="J260" s="9">
        <v>6880</v>
      </c>
      <c r="K260" s="9">
        <v>4220</v>
      </c>
      <c r="L260" s="9">
        <v>3740</v>
      </c>
      <c r="M260" s="9">
        <v>4340</v>
      </c>
      <c r="N260" s="9">
        <v>4890</v>
      </c>
      <c r="O260" s="9">
        <v>4323</v>
      </c>
    </row>
    <row r="261" spans="2:15" x14ac:dyDescent="0.25">
      <c r="B261" t="s">
        <v>40</v>
      </c>
      <c r="C261" s="10">
        <v>1415887</v>
      </c>
      <c r="D261" s="9">
        <v>7700</v>
      </c>
      <c r="E261" s="9">
        <v>7440</v>
      </c>
      <c r="F261" s="9">
        <v>6180</v>
      </c>
      <c r="G261" s="9">
        <v>6400</v>
      </c>
      <c r="H261" s="9">
        <v>5780</v>
      </c>
      <c r="I261" s="9">
        <v>7460</v>
      </c>
      <c r="J261" s="9">
        <v>4630</v>
      </c>
      <c r="K261" s="9">
        <v>6900</v>
      </c>
      <c r="L261" s="9">
        <v>5690</v>
      </c>
      <c r="M261" s="9">
        <v>6850</v>
      </c>
      <c r="N261" s="9">
        <v>4330</v>
      </c>
      <c r="O261" s="9">
        <v>5623</v>
      </c>
    </row>
    <row r="262" spans="2:15" x14ac:dyDescent="0.25">
      <c r="B262" t="s">
        <v>40</v>
      </c>
      <c r="C262" s="10">
        <v>1486202</v>
      </c>
      <c r="D262" s="9">
        <v>2334</v>
      </c>
      <c r="E262" s="9">
        <v>4580</v>
      </c>
      <c r="F262" s="9">
        <v>3980</v>
      </c>
      <c r="G262" s="9">
        <v>4170</v>
      </c>
      <c r="H262" s="9">
        <v>4970</v>
      </c>
      <c r="I262" s="9">
        <v>3930</v>
      </c>
      <c r="J262" s="9">
        <v>2860</v>
      </c>
      <c r="K262" s="9">
        <v>4510</v>
      </c>
      <c r="L262" s="9">
        <v>3580</v>
      </c>
      <c r="M262" s="9">
        <v>3890</v>
      </c>
      <c r="N262" s="9">
        <v>3960</v>
      </c>
      <c r="O262" s="9">
        <v>3810</v>
      </c>
    </row>
    <row r="263" spans="2:15" x14ac:dyDescent="0.25">
      <c r="B263" t="s">
        <v>40</v>
      </c>
      <c r="C263" s="10">
        <v>1486303</v>
      </c>
      <c r="D263" s="9">
        <v>0</v>
      </c>
      <c r="E263" s="9">
        <v>0</v>
      </c>
      <c r="F263" s="9">
        <v>100</v>
      </c>
      <c r="G263" s="9">
        <v>1</v>
      </c>
      <c r="H263" s="9">
        <v>10</v>
      </c>
      <c r="I263" s="9">
        <v>1</v>
      </c>
      <c r="J263" s="9">
        <v>40</v>
      </c>
      <c r="K263" s="9">
        <v>1</v>
      </c>
      <c r="L263" s="9">
        <v>1</v>
      </c>
      <c r="M263" s="9">
        <v>240</v>
      </c>
      <c r="N263" s="9">
        <v>730</v>
      </c>
      <c r="O263" s="9">
        <v>323</v>
      </c>
    </row>
    <row r="264" spans="2:15" x14ac:dyDescent="0.25">
      <c r="B264" t="s">
        <v>40</v>
      </c>
      <c r="C264" s="10">
        <v>1486506</v>
      </c>
      <c r="D264" s="9">
        <v>1494</v>
      </c>
      <c r="E264" s="9">
        <v>2440</v>
      </c>
      <c r="F264" s="9">
        <v>1</v>
      </c>
      <c r="G264" s="9">
        <v>5270</v>
      </c>
      <c r="H264" s="9">
        <v>4230</v>
      </c>
      <c r="I264" s="9">
        <v>4480</v>
      </c>
      <c r="J264" s="9">
        <v>3660</v>
      </c>
      <c r="K264" s="9">
        <v>3410</v>
      </c>
      <c r="L264" s="9">
        <v>3440</v>
      </c>
      <c r="M264" s="9">
        <v>3060</v>
      </c>
      <c r="N264" s="9">
        <v>3910</v>
      </c>
      <c r="O264" s="9">
        <v>3470</v>
      </c>
    </row>
    <row r="265" spans="2:15" x14ac:dyDescent="0.25">
      <c r="B265" t="s">
        <v>40</v>
      </c>
      <c r="C265" s="10">
        <v>1486710</v>
      </c>
      <c r="D265" s="9">
        <v>5367</v>
      </c>
      <c r="E265" s="9">
        <v>6120</v>
      </c>
      <c r="F265" s="9">
        <v>5220</v>
      </c>
      <c r="G265" s="9">
        <v>5790</v>
      </c>
      <c r="H265" s="9">
        <v>5550</v>
      </c>
      <c r="I265" s="9">
        <v>9910</v>
      </c>
      <c r="J265" s="9">
        <v>1960</v>
      </c>
      <c r="K265" s="9">
        <v>6580</v>
      </c>
      <c r="L265" s="9">
        <v>5420</v>
      </c>
      <c r="M265" s="9">
        <v>5560</v>
      </c>
      <c r="N265" s="9">
        <v>6860</v>
      </c>
      <c r="O265" s="9">
        <v>5946</v>
      </c>
    </row>
    <row r="266" spans="2:15" x14ac:dyDescent="0.25">
      <c r="B266" t="s">
        <v>40</v>
      </c>
      <c r="C266" s="10">
        <v>1486914</v>
      </c>
      <c r="D266" s="9">
        <v>3700</v>
      </c>
      <c r="E266" s="9">
        <v>3340</v>
      </c>
      <c r="F266" s="9">
        <v>3660</v>
      </c>
      <c r="G266" s="9">
        <v>4340</v>
      </c>
      <c r="H266" s="9">
        <v>3880</v>
      </c>
      <c r="I266" s="9">
        <v>4280</v>
      </c>
      <c r="J266" s="9">
        <v>5710</v>
      </c>
      <c r="K266" s="9">
        <v>7040</v>
      </c>
      <c r="L266" s="9">
        <v>2700</v>
      </c>
      <c r="M266" s="9">
        <v>3740</v>
      </c>
      <c r="N266" s="9">
        <v>3860</v>
      </c>
      <c r="O266" s="9">
        <v>3433</v>
      </c>
    </row>
    <row r="267" spans="2:15" x14ac:dyDescent="0.25">
      <c r="B267" t="s">
        <v>40</v>
      </c>
      <c r="C267" s="10">
        <v>1487015</v>
      </c>
      <c r="D267" s="9">
        <v>4507</v>
      </c>
      <c r="E267" s="9">
        <v>4160</v>
      </c>
      <c r="F267" s="9">
        <v>3020</v>
      </c>
      <c r="G267" s="9">
        <v>3000</v>
      </c>
      <c r="H267" s="9">
        <v>3100</v>
      </c>
      <c r="I267" s="9">
        <v>3490</v>
      </c>
      <c r="J267" s="9">
        <v>2610</v>
      </c>
      <c r="K267" s="9">
        <v>3420</v>
      </c>
      <c r="L267" s="9">
        <v>2750</v>
      </c>
      <c r="M267" s="9">
        <v>3040</v>
      </c>
      <c r="N267" s="9">
        <v>3540</v>
      </c>
      <c r="O267" s="9">
        <v>3110</v>
      </c>
    </row>
    <row r="268" spans="2:15" x14ac:dyDescent="0.25">
      <c r="B268" t="s">
        <v>40</v>
      </c>
      <c r="C268" s="10">
        <v>1487118</v>
      </c>
      <c r="D268" s="9">
        <v>3230</v>
      </c>
      <c r="E268" s="9">
        <v>5180</v>
      </c>
      <c r="F268" s="9">
        <v>3800</v>
      </c>
      <c r="G268" s="9">
        <v>3410</v>
      </c>
      <c r="H268" s="9">
        <v>4600</v>
      </c>
      <c r="I268" s="9">
        <v>6230</v>
      </c>
      <c r="J268" s="9">
        <v>3210</v>
      </c>
      <c r="K268" s="9">
        <v>12600</v>
      </c>
      <c r="L268" s="9">
        <v>3670</v>
      </c>
      <c r="M268" s="9">
        <v>3710</v>
      </c>
      <c r="N268" s="9">
        <v>3680</v>
      </c>
      <c r="O268" s="9">
        <v>3686</v>
      </c>
    </row>
    <row r="269" spans="2:15" x14ac:dyDescent="0.25">
      <c r="B269" t="s">
        <v>40</v>
      </c>
      <c r="C269" s="10">
        <v>1487321</v>
      </c>
      <c r="D269" s="9">
        <v>7290</v>
      </c>
      <c r="E269" s="9">
        <v>6590</v>
      </c>
      <c r="F269" s="9">
        <v>6410</v>
      </c>
      <c r="G269" s="9">
        <v>7340</v>
      </c>
      <c r="H269" s="9">
        <v>11980</v>
      </c>
      <c r="I269" s="9">
        <v>9050</v>
      </c>
      <c r="J269" s="9">
        <v>8820</v>
      </c>
      <c r="K269" s="9">
        <v>12140</v>
      </c>
      <c r="L269" s="9">
        <v>8690</v>
      </c>
      <c r="M269" s="9">
        <v>9490</v>
      </c>
      <c r="N269" s="9">
        <v>9640</v>
      </c>
      <c r="O269" s="9">
        <v>9273</v>
      </c>
    </row>
    <row r="270" spans="2:15" x14ac:dyDescent="0.25">
      <c r="B270" t="s">
        <v>40</v>
      </c>
      <c r="C270" s="10">
        <v>1487322</v>
      </c>
      <c r="D270" s="9">
        <v>12124</v>
      </c>
      <c r="E270" s="9">
        <v>10650</v>
      </c>
      <c r="F270" s="9">
        <v>10270</v>
      </c>
      <c r="G270" s="9">
        <v>11040</v>
      </c>
      <c r="H270" s="9">
        <v>10030</v>
      </c>
      <c r="I270" s="9">
        <v>10020</v>
      </c>
      <c r="J270" s="9">
        <v>8410</v>
      </c>
      <c r="K270" s="9">
        <v>10480</v>
      </c>
      <c r="L270" s="9">
        <v>8490</v>
      </c>
      <c r="M270" s="9">
        <v>7650</v>
      </c>
      <c r="N270" s="9">
        <v>11830</v>
      </c>
      <c r="O270" s="9">
        <v>9323</v>
      </c>
    </row>
    <row r="271" spans="2:15" x14ac:dyDescent="0.25">
      <c r="B271" t="s">
        <v>40</v>
      </c>
      <c r="C271" s="10">
        <v>1487625</v>
      </c>
      <c r="D271" s="9">
        <v>1</v>
      </c>
      <c r="E271" s="9">
        <v>2229</v>
      </c>
      <c r="F271" s="9">
        <v>14500</v>
      </c>
      <c r="G271" s="9">
        <v>39180</v>
      </c>
      <c r="H271" s="9">
        <v>10940</v>
      </c>
      <c r="I271" s="9">
        <v>7440</v>
      </c>
      <c r="J271" s="9">
        <v>7350</v>
      </c>
      <c r="K271" s="9">
        <v>10780</v>
      </c>
      <c r="L271" s="9">
        <v>4750</v>
      </c>
      <c r="M271" s="9">
        <v>3060</v>
      </c>
      <c r="N271" s="9">
        <v>3400</v>
      </c>
      <c r="O271" s="9">
        <v>3736</v>
      </c>
    </row>
    <row r="272" spans="2:15" x14ac:dyDescent="0.25">
      <c r="B272" t="s">
        <v>40</v>
      </c>
      <c r="C272" s="10">
        <v>1487626</v>
      </c>
      <c r="D272" s="9">
        <v>160</v>
      </c>
      <c r="E272" s="9">
        <v>2710</v>
      </c>
      <c r="F272" s="9">
        <v>8470</v>
      </c>
      <c r="G272" s="9">
        <v>8110</v>
      </c>
      <c r="H272" s="9">
        <v>1</v>
      </c>
      <c r="I272" s="9">
        <v>22870</v>
      </c>
      <c r="J272" s="9">
        <v>2080</v>
      </c>
      <c r="K272" s="9">
        <v>3020</v>
      </c>
      <c r="L272" s="9">
        <v>2560</v>
      </c>
      <c r="M272" s="9">
        <v>3670</v>
      </c>
      <c r="N272" s="9">
        <v>5760</v>
      </c>
      <c r="O272" s="9">
        <v>3996</v>
      </c>
    </row>
    <row r="273" spans="2:15" x14ac:dyDescent="0.25">
      <c r="B273" t="s">
        <v>40</v>
      </c>
      <c r="C273" s="10">
        <v>1487729</v>
      </c>
      <c r="D273" s="9">
        <v>2144</v>
      </c>
      <c r="E273" s="9">
        <v>7210</v>
      </c>
      <c r="F273" s="9">
        <v>6070</v>
      </c>
      <c r="G273" s="9">
        <v>4990</v>
      </c>
      <c r="H273" s="9">
        <v>6980</v>
      </c>
      <c r="I273" s="9">
        <v>9170</v>
      </c>
      <c r="J273" s="9">
        <v>7890</v>
      </c>
      <c r="K273" s="9">
        <v>9820</v>
      </c>
      <c r="L273" s="9">
        <v>5510</v>
      </c>
      <c r="M273" s="9">
        <v>13300</v>
      </c>
      <c r="N273" s="9">
        <v>22130</v>
      </c>
      <c r="O273" s="9">
        <v>13646</v>
      </c>
    </row>
    <row r="274" spans="2:15" x14ac:dyDescent="0.25">
      <c r="B274" t="s">
        <v>40</v>
      </c>
      <c r="C274" s="10">
        <v>1487930</v>
      </c>
      <c r="D274" s="9">
        <v>3567</v>
      </c>
      <c r="E274" s="9">
        <v>5210</v>
      </c>
      <c r="F274" s="9">
        <v>4110</v>
      </c>
      <c r="G274" s="9">
        <v>4590</v>
      </c>
      <c r="H274" s="9">
        <v>6140</v>
      </c>
      <c r="I274" s="9">
        <v>6200</v>
      </c>
      <c r="J274" s="9">
        <v>3570</v>
      </c>
      <c r="K274" s="9">
        <v>4300</v>
      </c>
      <c r="L274" s="9">
        <v>4170</v>
      </c>
      <c r="M274" s="9">
        <v>3230</v>
      </c>
      <c r="N274" s="9">
        <v>5600</v>
      </c>
      <c r="O274" s="9">
        <v>4333</v>
      </c>
    </row>
    <row r="275" spans="2:15" x14ac:dyDescent="0.25">
      <c r="B275" t="s">
        <v>40</v>
      </c>
      <c r="C275" s="10">
        <v>1488033</v>
      </c>
      <c r="D275" s="9">
        <v>274</v>
      </c>
      <c r="E275" s="9">
        <v>4750</v>
      </c>
      <c r="F275" s="9">
        <v>5440</v>
      </c>
      <c r="G275" s="9">
        <v>6250</v>
      </c>
      <c r="H275" s="9">
        <v>5660</v>
      </c>
      <c r="I275" s="9">
        <v>6780</v>
      </c>
      <c r="J275" s="9">
        <v>110</v>
      </c>
      <c r="K275" s="9">
        <v>4810</v>
      </c>
      <c r="L275" s="9">
        <v>5010</v>
      </c>
      <c r="M275" s="9">
        <v>4800</v>
      </c>
      <c r="N275" s="9">
        <v>5350</v>
      </c>
      <c r="O275" s="9">
        <v>5053</v>
      </c>
    </row>
    <row r="276" spans="2:15" x14ac:dyDescent="0.25">
      <c r="B276" t="s">
        <v>40</v>
      </c>
      <c r="C276" s="10">
        <v>1488134</v>
      </c>
      <c r="D276" s="9">
        <v>1</v>
      </c>
      <c r="E276" s="9">
        <v>1</v>
      </c>
      <c r="F276" s="9">
        <v>3832</v>
      </c>
      <c r="G276" s="9">
        <v>5110</v>
      </c>
      <c r="H276" s="9">
        <v>5320</v>
      </c>
      <c r="I276" s="9">
        <v>5380</v>
      </c>
      <c r="J276" s="9">
        <v>1910</v>
      </c>
      <c r="K276" s="9">
        <v>1580</v>
      </c>
      <c r="L276" s="9">
        <v>460</v>
      </c>
      <c r="M276" s="9">
        <v>3620</v>
      </c>
      <c r="N276" s="9">
        <v>960</v>
      </c>
      <c r="O276" s="9">
        <v>1680</v>
      </c>
    </row>
    <row r="277" spans="2:15" x14ac:dyDescent="0.25">
      <c r="B277" t="s">
        <v>40</v>
      </c>
      <c r="C277" s="10">
        <v>1488237</v>
      </c>
      <c r="D277" s="9">
        <v>5314</v>
      </c>
      <c r="E277" s="9">
        <v>3650</v>
      </c>
      <c r="F277" s="9">
        <v>4140</v>
      </c>
      <c r="G277" s="9">
        <v>3230</v>
      </c>
      <c r="H277" s="9">
        <v>4320</v>
      </c>
      <c r="I277" s="9">
        <v>2120</v>
      </c>
      <c r="J277" s="9">
        <v>3470</v>
      </c>
      <c r="K277" s="9">
        <v>4940</v>
      </c>
      <c r="L277" s="9">
        <v>4040</v>
      </c>
      <c r="M277" s="9">
        <v>3840</v>
      </c>
      <c r="N277" s="9">
        <v>4370</v>
      </c>
      <c r="O277" s="9">
        <v>4083</v>
      </c>
    </row>
    <row r="278" spans="2:15" x14ac:dyDescent="0.25">
      <c r="B278" t="s">
        <v>40</v>
      </c>
      <c r="C278" s="10">
        <v>1488438</v>
      </c>
      <c r="D278" s="9">
        <v>3254</v>
      </c>
      <c r="E278" s="9">
        <v>1700</v>
      </c>
      <c r="F278" s="9">
        <v>2370</v>
      </c>
      <c r="G278" s="9">
        <v>6510</v>
      </c>
      <c r="H278" s="9">
        <v>7140</v>
      </c>
      <c r="I278" s="9">
        <v>9170</v>
      </c>
      <c r="J278" s="9">
        <v>8120</v>
      </c>
      <c r="K278" s="9">
        <v>5770</v>
      </c>
      <c r="L278" s="9">
        <v>6560</v>
      </c>
      <c r="M278" s="9">
        <v>3050</v>
      </c>
      <c r="N278" s="9">
        <v>2590</v>
      </c>
      <c r="O278" s="9">
        <v>4066</v>
      </c>
    </row>
    <row r="279" spans="2:15" x14ac:dyDescent="0.25">
      <c r="B279" t="s">
        <v>40</v>
      </c>
      <c r="C279" s="10">
        <v>1488541</v>
      </c>
      <c r="D279" s="9">
        <v>11030</v>
      </c>
      <c r="E279" s="9">
        <v>14210</v>
      </c>
      <c r="F279" s="9">
        <v>14660</v>
      </c>
      <c r="G279" s="9">
        <v>3890</v>
      </c>
      <c r="H279" s="9">
        <v>29760</v>
      </c>
      <c r="I279" s="9">
        <v>18560</v>
      </c>
      <c r="J279" s="9">
        <v>20600</v>
      </c>
      <c r="K279" s="9">
        <v>24120</v>
      </c>
      <c r="L279" s="9">
        <v>16090</v>
      </c>
      <c r="M279" s="9">
        <v>14820</v>
      </c>
      <c r="N279" s="9">
        <v>15320</v>
      </c>
      <c r="O279" s="9">
        <v>15410</v>
      </c>
    </row>
    <row r="280" spans="2:15" x14ac:dyDescent="0.25">
      <c r="B280" t="s">
        <v>40</v>
      </c>
      <c r="C280" s="10">
        <v>1488642</v>
      </c>
      <c r="D280" s="9">
        <v>4937</v>
      </c>
      <c r="E280" s="9">
        <v>6810</v>
      </c>
      <c r="F280" s="9">
        <v>7100</v>
      </c>
      <c r="G280" s="9">
        <v>5300</v>
      </c>
      <c r="H280" s="9">
        <v>2810</v>
      </c>
      <c r="I280" s="9">
        <v>3250</v>
      </c>
      <c r="J280" s="9">
        <v>1380</v>
      </c>
      <c r="K280" s="9">
        <v>2840</v>
      </c>
      <c r="L280" s="9">
        <v>2220</v>
      </c>
      <c r="M280" s="9">
        <v>2770</v>
      </c>
      <c r="N280" s="9">
        <v>3100</v>
      </c>
      <c r="O280" s="9">
        <v>2696</v>
      </c>
    </row>
    <row r="281" spans="2:15" x14ac:dyDescent="0.25">
      <c r="B281" t="s">
        <v>40</v>
      </c>
      <c r="C281" s="10">
        <v>1488645</v>
      </c>
      <c r="D281" s="9">
        <v>9267</v>
      </c>
      <c r="E281" s="9">
        <v>8410</v>
      </c>
      <c r="F281" s="9">
        <v>5470</v>
      </c>
      <c r="G281" s="9">
        <v>6840</v>
      </c>
      <c r="H281" s="9">
        <v>6740</v>
      </c>
      <c r="I281" s="9">
        <v>8280</v>
      </c>
      <c r="J281" s="9">
        <v>6830</v>
      </c>
      <c r="K281" s="9">
        <v>9770</v>
      </c>
      <c r="L281" s="9">
        <v>6740</v>
      </c>
      <c r="M281" s="9">
        <v>7530</v>
      </c>
      <c r="N281" s="9">
        <v>8510</v>
      </c>
      <c r="O281" s="9">
        <v>7593</v>
      </c>
    </row>
    <row r="282" spans="2:15" x14ac:dyDescent="0.25">
      <c r="B282" t="s">
        <v>40</v>
      </c>
      <c r="C282" s="10">
        <v>1488746</v>
      </c>
      <c r="D282" s="9">
        <v>3720</v>
      </c>
      <c r="E282" s="9">
        <v>5180</v>
      </c>
      <c r="F282" s="9">
        <v>4060</v>
      </c>
      <c r="G282" s="9">
        <v>37550</v>
      </c>
      <c r="H282" s="9">
        <v>4610</v>
      </c>
      <c r="I282" s="9">
        <v>8580</v>
      </c>
      <c r="J282" s="9">
        <v>7120</v>
      </c>
      <c r="K282" s="9">
        <v>6950</v>
      </c>
      <c r="L282" s="9">
        <v>5120</v>
      </c>
      <c r="M282" s="9">
        <v>2240</v>
      </c>
      <c r="N282" s="9">
        <v>2670</v>
      </c>
      <c r="O282" s="9">
        <v>3343</v>
      </c>
    </row>
    <row r="283" spans="2:15" x14ac:dyDescent="0.25">
      <c r="B283" t="s">
        <v>40</v>
      </c>
      <c r="C283" s="10">
        <v>1488849</v>
      </c>
      <c r="D283" s="9">
        <v>3304</v>
      </c>
      <c r="E283" s="9">
        <v>6850</v>
      </c>
      <c r="F283" s="9">
        <v>4500</v>
      </c>
      <c r="G283" s="9">
        <v>5130</v>
      </c>
      <c r="H283" s="9">
        <v>5600</v>
      </c>
      <c r="I283" s="9">
        <v>10980</v>
      </c>
      <c r="J283" s="9">
        <v>4310</v>
      </c>
      <c r="K283" s="9">
        <v>10660</v>
      </c>
      <c r="L283" s="9">
        <v>21920</v>
      </c>
      <c r="M283" s="9">
        <v>5410</v>
      </c>
      <c r="N283" s="9">
        <v>5100</v>
      </c>
      <c r="O283" s="9">
        <v>7056</v>
      </c>
    </row>
    <row r="284" spans="2:15" x14ac:dyDescent="0.25">
      <c r="B284" t="s">
        <v>40</v>
      </c>
      <c r="C284" s="10">
        <v>1489050</v>
      </c>
      <c r="D284" s="9">
        <v>1</v>
      </c>
      <c r="E284" s="9">
        <v>1</v>
      </c>
      <c r="F284" s="9">
        <v>6582</v>
      </c>
      <c r="G284" s="9">
        <v>8490</v>
      </c>
      <c r="H284" s="9">
        <v>1970</v>
      </c>
      <c r="I284" s="9">
        <v>6810</v>
      </c>
      <c r="J284" s="9">
        <v>7380</v>
      </c>
      <c r="K284" s="9">
        <v>9630</v>
      </c>
      <c r="L284" s="9">
        <v>6200</v>
      </c>
      <c r="M284" s="9">
        <v>6750</v>
      </c>
      <c r="N284" s="9">
        <v>7590</v>
      </c>
      <c r="O284" s="9">
        <v>6846</v>
      </c>
    </row>
    <row r="285" spans="2:15" x14ac:dyDescent="0.25">
      <c r="B285" t="s">
        <v>40</v>
      </c>
      <c r="C285" s="10">
        <v>1489153</v>
      </c>
      <c r="D285" s="9">
        <v>3240</v>
      </c>
      <c r="E285" s="9">
        <v>3970</v>
      </c>
      <c r="F285" s="9">
        <v>4710</v>
      </c>
      <c r="G285" s="9">
        <v>5270</v>
      </c>
      <c r="H285" s="9">
        <v>3650</v>
      </c>
      <c r="I285" s="9">
        <v>3860</v>
      </c>
      <c r="J285" s="9">
        <v>2060</v>
      </c>
      <c r="K285" s="9">
        <v>2950</v>
      </c>
      <c r="L285" s="9">
        <v>4730</v>
      </c>
      <c r="M285" s="9">
        <v>3730</v>
      </c>
      <c r="N285" s="9">
        <v>4280</v>
      </c>
      <c r="O285" s="9">
        <v>4246</v>
      </c>
    </row>
    <row r="286" spans="2:15" x14ac:dyDescent="0.25">
      <c r="B286" t="s">
        <v>40</v>
      </c>
      <c r="C286" s="10">
        <v>1489357</v>
      </c>
      <c r="D286" s="9">
        <v>1</v>
      </c>
      <c r="E286" s="9">
        <v>1</v>
      </c>
      <c r="F286" s="9">
        <v>1</v>
      </c>
      <c r="G286" s="9">
        <v>5000</v>
      </c>
      <c r="H286" s="9">
        <v>1</v>
      </c>
      <c r="I286" s="9">
        <v>6</v>
      </c>
      <c r="J286" s="9">
        <v>1</v>
      </c>
      <c r="K286" s="9">
        <v>2610</v>
      </c>
      <c r="L286" s="9">
        <v>3380</v>
      </c>
      <c r="M286" s="9">
        <v>3410</v>
      </c>
      <c r="N286" s="9">
        <v>3940</v>
      </c>
      <c r="O286" s="9">
        <v>3576</v>
      </c>
    </row>
    <row r="287" spans="2:15" x14ac:dyDescent="0.25">
      <c r="B287" t="s">
        <v>40</v>
      </c>
      <c r="C287" s="10">
        <v>1489454</v>
      </c>
      <c r="D287" s="9">
        <v>3124</v>
      </c>
      <c r="E287" s="9">
        <v>4830</v>
      </c>
      <c r="F287" s="9">
        <v>6490</v>
      </c>
      <c r="G287" s="9">
        <v>5250</v>
      </c>
      <c r="H287" s="9">
        <v>5980</v>
      </c>
      <c r="I287" s="9">
        <v>3820</v>
      </c>
      <c r="J287" s="9">
        <v>4140</v>
      </c>
      <c r="K287" s="9">
        <v>6860</v>
      </c>
      <c r="L287" s="9">
        <v>5150</v>
      </c>
      <c r="M287" s="9">
        <v>5820</v>
      </c>
      <c r="N287" s="9">
        <v>7930</v>
      </c>
      <c r="O287" s="9">
        <v>6300</v>
      </c>
    </row>
    <row r="288" spans="2:15" x14ac:dyDescent="0.25">
      <c r="B288" t="s">
        <v>40</v>
      </c>
      <c r="C288" s="10">
        <v>1489758</v>
      </c>
      <c r="D288" s="9">
        <v>1</v>
      </c>
      <c r="E288" s="9">
        <v>1</v>
      </c>
      <c r="F288" s="9">
        <v>1</v>
      </c>
      <c r="G288" s="9">
        <v>3984</v>
      </c>
      <c r="H288" s="9">
        <v>5980</v>
      </c>
      <c r="I288" s="9">
        <v>12380</v>
      </c>
      <c r="J288" s="9">
        <v>9000</v>
      </c>
      <c r="K288" s="9">
        <v>9610</v>
      </c>
      <c r="L288" s="9">
        <v>6270</v>
      </c>
      <c r="M288" s="9">
        <v>2850</v>
      </c>
      <c r="N288" s="9">
        <v>5980</v>
      </c>
      <c r="O288" s="9">
        <v>5033</v>
      </c>
    </row>
    <row r="289" spans="2:15" x14ac:dyDescent="0.25">
      <c r="B289" t="s">
        <v>40</v>
      </c>
      <c r="C289" s="10">
        <v>1489761</v>
      </c>
      <c r="D289" s="9">
        <v>3824</v>
      </c>
      <c r="E289" s="9">
        <v>5490</v>
      </c>
      <c r="F289" s="9">
        <v>3250</v>
      </c>
      <c r="G289" s="9">
        <v>5790</v>
      </c>
      <c r="H289" s="9">
        <v>9730</v>
      </c>
      <c r="I289" s="9">
        <v>8560</v>
      </c>
      <c r="J289" s="9">
        <v>6800</v>
      </c>
      <c r="K289" s="9">
        <v>8600</v>
      </c>
      <c r="L289" s="9">
        <v>7620</v>
      </c>
      <c r="M289" s="9">
        <v>6720</v>
      </c>
      <c r="N289" s="9">
        <v>5070</v>
      </c>
      <c r="O289" s="9">
        <v>6470</v>
      </c>
    </row>
    <row r="290" spans="2:15" x14ac:dyDescent="0.25">
      <c r="B290" t="s">
        <v>40</v>
      </c>
      <c r="C290" s="10">
        <v>20014801</v>
      </c>
      <c r="D290" s="9">
        <v>12200</v>
      </c>
      <c r="E290" s="9">
        <v>13070</v>
      </c>
      <c r="F290" s="9">
        <v>6590</v>
      </c>
      <c r="G290" s="9">
        <v>6930</v>
      </c>
      <c r="H290" s="9">
        <v>8240</v>
      </c>
      <c r="I290" s="9">
        <v>6800</v>
      </c>
      <c r="J290" s="9">
        <v>1140</v>
      </c>
      <c r="K290" s="9">
        <v>1390</v>
      </c>
      <c r="L290" s="9">
        <v>1900</v>
      </c>
      <c r="M290" s="9">
        <v>1320</v>
      </c>
      <c r="N290" s="9">
        <v>9190</v>
      </c>
      <c r="O290" s="9">
        <v>4136</v>
      </c>
    </row>
    <row r="291" spans="2:15" x14ac:dyDescent="0.25">
      <c r="B291" t="s">
        <v>40</v>
      </c>
      <c r="C291" s="10">
        <v>20015003</v>
      </c>
      <c r="D291" s="9">
        <v>3100</v>
      </c>
      <c r="E291" s="9">
        <v>4660</v>
      </c>
      <c r="F291" s="9">
        <v>4110</v>
      </c>
      <c r="G291" s="9">
        <v>4000</v>
      </c>
      <c r="H291" s="9">
        <v>4630</v>
      </c>
      <c r="I291" s="9">
        <v>4890</v>
      </c>
      <c r="J291" s="9">
        <v>3060</v>
      </c>
      <c r="K291" s="9">
        <v>3950</v>
      </c>
      <c r="L291" s="9">
        <v>5580</v>
      </c>
      <c r="M291" s="9">
        <v>3770</v>
      </c>
      <c r="N291" s="9">
        <v>4490</v>
      </c>
      <c r="O291" s="9">
        <v>4613</v>
      </c>
    </row>
    <row r="292" spans="2:15" x14ac:dyDescent="0.25">
      <c r="B292" t="s">
        <v>40</v>
      </c>
      <c r="C292" s="10">
        <v>20015004</v>
      </c>
      <c r="D292" s="9">
        <v>7960</v>
      </c>
      <c r="E292" s="9">
        <v>7720</v>
      </c>
      <c r="F292" s="9">
        <v>5170</v>
      </c>
      <c r="G292" s="9">
        <v>5840</v>
      </c>
      <c r="H292" s="9">
        <v>6490</v>
      </c>
      <c r="I292" s="9">
        <v>10590</v>
      </c>
      <c r="J292" s="9">
        <v>8550</v>
      </c>
      <c r="K292" s="9">
        <v>10240</v>
      </c>
      <c r="L292" s="9">
        <v>8450</v>
      </c>
      <c r="M292" s="9">
        <v>8020</v>
      </c>
      <c r="N292" s="9">
        <v>7150</v>
      </c>
      <c r="O292" s="9">
        <v>7873</v>
      </c>
    </row>
    <row r="293" spans="2:15" x14ac:dyDescent="0.25">
      <c r="B293" t="s">
        <v>40</v>
      </c>
      <c r="C293" s="10">
        <v>20015205</v>
      </c>
      <c r="D293" s="9">
        <v>5490</v>
      </c>
      <c r="E293" s="9">
        <v>8010</v>
      </c>
      <c r="F293" s="9">
        <v>7940</v>
      </c>
      <c r="G293" s="9">
        <v>6930</v>
      </c>
      <c r="H293" s="9">
        <v>6880</v>
      </c>
      <c r="I293" s="9">
        <v>6270</v>
      </c>
      <c r="J293" s="9">
        <v>4520</v>
      </c>
      <c r="K293" s="9">
        <v>6500</v>
      </c>
      <c r="L293" s="9">
        <v>5260</v>
      </c>
      <c r="M293" s="9">
        <v>6820</v>
      </c>
      <c r="N293" s="9">
        <v>7720</v>
      </c>
      <c r="O293" s="9">
        <v>6600</v>
      </c>
    </row>
    <row r="294" spans="2:15" x14ac:dyDescent="0.25">
      <c r="B294" t="s">
        <v>40</v>
      </c>
      <c r="C294" s="10">
        <v>20015206</v>
      </c>
      <c r="D294" s="9">
        <v>3924</v>
      </c>
      <c r="E294" s="9">
        <v>6270</v>
      </c>
      <c r="F294" s="9">
        <v>6740</v>
      </c>
      <c r="G294" s="9">
        <v>4140</v>
      </c>
      <c r="H294" s="9">
        <v>6910</v>
      </c>
      <c r="I294" s="9">
        <v>10490</v>
      </c>
      <c r="J294" s="9">
        <v>9450</v>
      </c>
      <c r="K294" s="9">
        <v>11730</v>
      </c>
      <c r="L294" s="9">
        <v>4730</v>
      </c>
      <c r="M294" s="9">
        <v>3800</v>
      </c>
      <c r="N294" s="9">
        <v>4110</v>
      </c>
      <c r="O294" s="9">
        <v>4213</v>
      </c>
    </row>
    <row r="295" spans="2:15" x14ac:dyDescent="0.25">
      <c r="B295" t="s">
        <v>40</v>
      </c>
      <c r="C295" s="10">
        <v>20015307</v>
      </c>
      <c r="D295" s="9">
        <v>3867</v>
      </c>
      <c r="E295" s="9">
        <v>3080</v>
      </c>
      <c r="F295" s="9">
        <v>3160</v>
      </c>
      <c r="G295" s="9">
        <v>4750</v>
      </c>
      <c r="H295" s="9">
        <v>5720</v>
      </c>
      <c r="I295" s="9">
        <v>4990</v>
      </c>
      <c r="J295" s="9">
        <v>5190</v>
      </c>
      <c r="K295" s="9">
        <v>4640</v>
      </c>
      <c r="L295" s="9">
        <v>1650</v>
      </c>
      <c r="M295" s="9">
        <v>110</v>
      </c>
      <c r="N295" s="9">
        <v>30</v>
      </c>
      <c r="O295" s="9">
        <v>30</v>
      </c>
    </row>
    <row r="296" spans="2:15" x14ac:dyDescent="0.25">
      <c r="B296" t="s">
        <v>40</v>
      </c>
      <c r="C296" s="10">
        <v>20015308</v>
      </c>
      <c r="D296" s="9">
        <v>1057</v>
      </c>
      <c r="E296" s="9">
        <v>4340</v>
      </c>
      <c r="F296" s="9">
        <v>3160</v>
      </c>
      <c r="G296" s="9">
        <v>3620</v>
      </c>
      <c r="H296" s="9">
        <v>5690</v>
      </c>
      <c r="I296" s="9">
        <v>2850</v>
      </c>
      <c r="J296" s="9">
        <v>7470</v>
      </c>
      <c r="K296" s="9">
        <v>4490</v>
      </c>
      <c r="L296" s="9">
        <v>2030</v>
      </c>
      <c r="M296" s="9">
        <v>2470</v>
      </c>
      <c r="N296" s="9">
        <v>4000</v>
      </c>
      <c r="O296" s="9">
        <v>2833</v>
      </c>
    </row>
    <row r="297" spans="2:15" x14ac:dyDescent="0.25">
      <c r="B297" t="s">
        <v>40</v>
      </c>
      <c r="C297" s="10">
        <v>20015509</v>
      </c>
      <c r="D297" s="9">
        <v>4020</v>
      </c>
      <c r="E297" s="9">
        <v>3960</v>
      </c>
      <c r="F297" s="9">
        <v>4000</v>
      </c>
      <c r="G297" s="9">
        <v>3190</v>
      </c>
      <c r="H297" s="9">
        <v>4160</v>
      </c>
      <c r="I297" s="9">
        <v>5630</v>
      </c>
      <c r="J297" s="9">
        <v>4710</v>
      </c>
      <c r="K297" s="9">
        <v>5280</v>
      </c>
      <c r="L297" s="9">
        <v>2800</v>
      </c>
      <c r="M297" s="9">
        <v>2920</v>
      </c>
      <c r="N297" s="9">
        <v>2240</v>
      </c>
      <c r="O297" s="9">
        <v>2653</v>
      </c>
    </row>
    <row r="298" spans="2:15" x14ac:dyDescent="0.25">
      <c r="B298" t="s">
        <v>40</v>
      </c>
      <c r="C298" s="10">
        <v>20015611</v>
      </c>
      <c r="D298" s="9">
        <v>8470</v>
      </c>
      <c r="E298" s="9">
        <v>12440</v>
      </c>
      <c r="F298" s="9">
        <v>11850</v>
      </c>
      <c r="G298" s="9">
        <v>5460</v>
      </c>
      <c r="H298" s="9">
        <v>5590</v>
      </c>
      <c r="I298" s="9">
        <v>10140</v>
      </c>
      <c r="J298" s="9">
        <v>5030</v>
      </c>
      <c r="K298" s="9">
        <v>6130</v>
      </c>
      <c r="L298" s="9">
        <v>13180</v>
      </c>
      <c r="M298" s="9">
        <v>4920</v>
      </c>
      <c r="N298" s="9">
        <v>7910</v>
      </c>
      <c r="O298" s="9">
        <v>8670</v>
      </c>
    </row>
    <row r="299" spans="2:15" x14ac:dyDescent="0.25">
      <c r="B299" t="s">
        <v>40</v>
      </c>
      <c r="C299" s="10">
        <v>20015615</v>
      </c>
      <c r="D299" s="9">
        <v>4124</v>
      </c>
      <c r="E299" s="9">
        <v>4250</v>
      </c>
      <c r="F299" s="9">
        <v>3490</v>
      </c>
      <c r="G299" s="9">
        <v>3380</v>
      </c>
      <c r="H299" s="9">
        <v>3840</v>
      </c>
      <c r="I299" s="9">
        <v>2960</v>
      </c>
      <c r="J299" s="9">
        <v>2560</v>
      </c>
      <c r="K299" s="9">
        <v>3240</v>
      </c>
      <c r="L299" s="9">
        <v>3730</v>
      </c>
      <c r="M299" s="9">
        <v>4140</v>
      </c>
      <c r="N299" s="9">
        <v>4760</v>
      </c>
      <c r="O299" s="9">
        <v>4210</v>
      </c>
    </row>
    <row r="300" spans="2:15" x14ac:dyDescent="0.25">
      <c r="B300" t="s">
        <v>40</v>
      </c>
      <c r="C300" s="10">
        <v>20015618</v>
      </c>
      <c r="D300" s="9">
        <v>7740</v>
      </c>
      <c r="E300" s="9">
        <v>9110</v>
      </c>
      <c r="F300" s="9">
        <v>7540</v>
      </c>
      <c r="G300" s="9">
        <v>8380</v>
      </c>
      <c r="H300" s="9">
        <v>8380</v>
      </c>
      <c r="I300" s="9">
        <v>6930</v>
      </c>
      <c r="J300" s="9">
        <v>7500</v>
      </c>
      <c r="K300" s="9">
        <v>7200</v>
      </c>
      <c r="L300" s="9">
        <v>4790</v>
      </c>
      <c r="M300" s="9">
        <v>5390</v>
      </c>
      <c r="N300" s="9">
        <v>4230</v>
      </c>
      <c r="O300" s="9">
        <v>4803</v>
      </c>
    </row>
    <row r="301" spans="2:15" x14ac:dyDescent="0.25">
      <c r="B301" t="s">
        <v>40</v>
      </c>
      <c r="C301" s="10">
        <v>20082403</v>
      </c>
      <c r="D301" s="9">
        <v>5330</v>
      </c>
      <c r="E301" s="9">
        <v>5690</v>
      </c>
      <c r="F301" s="9">
        <v>4550</v>
      </c>
      <c r="G301" s="9">
        <v>3040</v>
      </c>
      <c r="H301" s="9">
        <v>2730</v>
      </c>
      <c r="I301" s="9">
        <v>3400</v>
      </c>
      <c r="J301" s="9">
        <v>2590</v>
      </c>
      <c r="K301" s="9">
        <v>2950</v>
      </c>
      <c r="L301" s="9">
        <v>410</v>
      </c>
      <c r="M301" s="9">
        <v>3990</v>
      </c>
      <c r="N301" s="9">
        <v>2190</v>
      </c>
      <c r="O301" s="9">
        <v>2196</v>
      </c>
    </row>
    <row r="302" spans="2:15" x14ac:dyDescent="0.25">
      <c r="B302" t="s">
        <v>40</v>
      </c>
      <c r="C302" s="10">
        <v>222064</v>
      </c>
      <c r="D302" s="9">
        <v>5470</v>
      </c>
      <c r="E302" s="9">
        <v>3840</v>
      </c>
      <c r="F302" s="9">
        <v>2820</v>
      </c>
      <c r="G302" s="9">
        <v>5820</v>
      </c>
      <c r="H302" s="9">
        <v>8420</v>
      </c>
      <c r="I302" s="9">
        <v>5970</v>
      </c>
      <c r="J302" s="9">
        <v>7620</v>
      </c>
      <c r="K302" s="9">
        <v>8510</v>
      </c>
      <c r="L302" s="9">
        <v>5250</v>
      </c>
      <c r="M302" s="9">
        <v>6010</v>
      </c>
      <c r="N302" s="9">
        <v>5570</v>
      </c>
      <c r="O302" s="9">
        <v>5610</v>
      </c>
    </row>
    <row r="303" spans="2:15" x14ac:dyDescent="0.25">
      <c r="B303" t="s">
        <v>40</v>
      </c>
      <c r="C303" s="10">
        <v>222105</v>
      </c>
      <c r="D303" s="9">
        <v>4047</v>
      </c>
      <c r="E303" s="9">
        <v>6150</v>
      </c>
      <c r="F303" s="9">
        <v>5230</v>
      </c>
      <c r="G303" s="9">
        <v>5860</v>
      </c>
      <c r="H303" s="9">
        <v>5820</v>
      </c>
      <c r="I303" s="9">
        <v>7080</v>
      </c>
      <c r="J303" s="9">
        <v>6180</v>
      </c>
      <c r="K303" s="9">
        <v>9240</v>
      </c>
      <c r="L303" s="9">
        <v>8500</v>
      </c>
      <c r="M303" s="9">
        <v>10870</v>
      </c>
      <c r="N303" s="9">
        <v>9720</v>
      </c>
      <c r="O303" s="9">
        <v>9696</v>
      </c>
    </row>
    <row r="304" spans="2:15" x14ac:dyDescent="0.25">
      <c r="B304" t="s">
        <v>40</v>
      </c>
      <c r="C304" s="10">
        <v>222114</v>
      </c>
      <c r="D304" s="9">
        <v>717</v>
      </c>
      <c r="E304" s="9">
        <v>2750</v>
      </c>
      <c r="F304" s="9">
        <v>2210</v>
      </c>
      <c r="G304" s="9">
        <v>2090</v>
      </c>
      <c r="H304" s="9">
        <v>2780</v>
      </c>
      <c r="I304" s="9">
        <v>2430</v>
      </c>
      <c r="J304" s="9">
        <v>2470</v>
      </c>
      <c r="K304" s="9">
        <v>3410</v>
      </c>
      <c r="L304" s="9">
        <v>2660</v>
      </c>
      <c r="M304" s="9">
        <v>3640</v>
      </c>
      <c r="N304" s="9">
        <v>3020</v>
      </c>
      <c r="O304" s="9">
        <v>3106</v>
      </c>
    </row>
    <row r="305" spans="2:15" x14ac:dyDescent="0.25">
      <c r="B305" t="s">
        <v>40</v>
      </c>
      <c r="C305" s="10">
        <v>222203</v>
      </c>
      <c r="D305" s="9">
        <v>1710</v>
      </c>
      <c r="E305" s="9">
        <v>3050</v>
      </c>
      <c r="F305" s="9">
        <v>2740</v>
      </c>
      <c r="G305" s="9">
        <v>3950</v>
      </c>
      <c r="H305" s="9">
        <v>2850</v>
      </c>
      <c r="I305" s="9">
        <v>8050</v>
      </c>
      <c r="J305" s="9">
        <v>3020</v>
      </c>
      <c r="K305" s="9">
        <v>3730</v>
      </c>
      <c r="L305" s="9">
        <v>2950</v>
      </c>
      <c r="M305" s="9">
        <v>2570</v>
      </c>
      <c r="N305" s="9">
        <v>2850</v>
      </c>
      <c r="O305" s="9">
        <v>2790</v>
      </c>
    </row>
    <row r="306" spans="2:15" x14ac:dyDescent="0.25">
      <c r="B306" t="s">
        <v>40</v>
      </c>
      <c r="C306" s="10">
        <v>222206</v>
      </c>
      <c r="D306" s="9">
        <v>4297</v>
      </c>
      <c r="E306" s="9">
        <v>8070</v>
      </c>
      <c r="F306" s="9">
        <v>6620</v>
      </c>
      <c r="G306" s="9">
        <v>7490</v>
      </c>
      <c r="H306" s="9">
        <v>8690</v>
      </c>
      <c r="I306" s="9">
        <v>5360</v>
      </c>
      <c r="J306" s="9">
        <v>5510</v>
      </c>
      <c r="K306" s="9">
        <v>8580</v>
      </c>
      <c r="L306" s="9">
        <v>9750</v>
      </c>
      <c r="M306" s="9">
        <v>7720</v>
      </c>
      <c r="N306" s="9">
        <v>8130</v>
      </c>
      <c r="O306" s="9">
        <v>8533</v>
      </c>
    </row>
    <row r="307" spans="2:15" x14ac:dyDescent="0.25">
      <c r="B307" t="s">
        <v>40</v>
      </c>
      <c r="C307" s="10">
        <v>222304</v>
      </c>
      <c r="D307" s="9">
        <v>3180</v>
      </c>
      <c r="E307" s="9">
        <v>3090</v>
      </c>
      <c r="F307" s="9">
        <v>2850</v>
      </c>
      <c r="G307" s="9">
        <v>2550</v>
      </c>
      <c r="H307" s="9">
        <v>3870</v>
      </c>
      <c r="I307" s="9">
        <v>5670</v>
      </c>
      <c r="J307" s="9">
        <v>39760</v>
      </c>
      <c r="K307" s="9">
        <v>4620</v>
      </c>
      <c r="L307" s="9">
        <v>3570</v>
      </c>
      <c r="M307" s="9">
        <v>4770</v>
      </c>
      <c r="N307" s="9">
        <v>4050</v>
      </c>
      <c r="O307" s="9">
        <v>4130</v>
      </c>
    </row>
    <row r="308" spans="2:15" x14ac:dyDescent="0.25">
      <c r="B308" t="s">
        <v>40</v>
      </c>
      <c r="C308" s="10">
        <v>222305</v>
      </c>
      <c r="D308" s="9">
        <v>2430</v>
      </c>
      <c r="E308" s="9">
        <v>7120</v>
      </c>
      <c r="F308" s="9">
        <v>7600</v>
      </c>
      <c r="G308" s="9">
        <v>8820</v>
      </c>
      <c r="H308" s="9">
        <v>11700</v>
      </c>
      <c r="I308" s="9">
        <v>11210</v>
      </c>
      <c r="J308" s="9">
        <v>8040</v>
      </c>
      <c r="K308" s="9">
        <v>8960</v>
      </c>
      <c r="L308" s="9">
        <v>5650</v>
      </c>
      <c r="M308" s="9">
        <v>4830</v>
      </c>
      <c r="N308" s="9">
        <v>6570</v>
      </c>
      <c r="O308" s="9">
        <v>5683</v>
      </c>
    </row>
    <row r="309" spans="2:15" x14ac:dyDescent="0.25">
      <c r="B309" t="s">
        <v>40</v>
      </c>
      <c r="C309" s="10">
        <v>222404</v>
      </c>
      <c r="D309" s="9">
        <v>2284</v>
      </c>
      <c r="E309" s="9">
        <v>4400</v>
      </c>
      <c r="F309" s="9">
        <v>3160</v>
      </c>
      <c r="G309" s="9">
        <v>4570</v>
      </c>
      <c r="H309" s="9">
        <v>7850</v>
      </c>
      <c r="I309" s="9">
        <v>7240</v>
      </c>
      <c r="J309" s="9">
        <v>5630</v>
      </c>
      <c r="K309" s="9">
        <v>7320</v>
      </c>
      <c r="L309" s="9">
        <v>5870</v>
      </c>
      <c r="M309" s="9">
        <v>4540</v>
      </c>
      <c r="N309" s="9">
        <v>6370</v>
      </c>
      <c r="O309" s="9">
        <v>5593</v>
      </c>
    </row>
    <row r="310" spans="2:15" x14ac:dyDescent="0.25">
      <c r="B310" t="s">
        <v>40</v>
      </c>
      <c r="C310" s="10">
        <v>2224903</v>
      </c>
      <c r="D310" s="9">
        <v>3050</v>
      </c>
      <c r="E310" s="9">
        <v>4820</v>
      </c>
      <c r="F310" s="9">
        <v>3920</v>
      </c>
      <c r="G310" s="9">
        <v>4840</v>
      </c>
      <c r="H310" s="9">
        <v>4670</v>
      </c>
      <c r="I310" s="9">
        <v>5290</v>
      </c>
      <c r="J310" s="9">
        <v>4640</v>
      </c>
      <c r="K310" s="9">
        <v>5460</v>
      </c>
      <c r="L310" s="9">
        <v>4660</v>
      </c>
      <c r="M310" s="9">
        <v>4420</v>
      </c>
      <c r="N310" s="9">
        <v>3320</v>
      </c>
      <c r="O310" s="9">
        <v>4133</v>
      </c>
    </row>
    <row r="311" spans="2:15" x14ac:dyDescent="0.25">
      <c r="B311" t="s">
        <v>40</v>
      </c>
      <c r="C311" s="10">
        <v>2225101</v>
      </c>
      <c r="D311" s="9">
        <v>6214</v>
      </c>
      <c r="E311" s="9">
        <v>1870</v>
      </c>
      <c r="F311" s="9">
        <v>1960</v>
      </c>
      <c r="G311" s="9">
        <v>2400</v>
      </c>
      <c r="H311" s="9">
        <v>2870</v>
      </c>
      <c r="I311" s="9">
        <v>2470</v>
      </c>
      <c r="J311" s="9">
        <v>2660</v>
      </c>
      <c r="K311" s="9">
        <v>3990</v>
      </c>
      <c r="L311" s="9">
        <v>2540</v>
      </c>
      <c r="M311" s="9">
        <v>2520</v>
      </c>
      <c r="N311" s="9">
        <v>2050</v>
      </c>
      <c r="O311" s="9">
        <v>2370</v>
      </c>
    </row>
    <row r="312" spans="2:15" x14ac:dyDescent="0.25">
      <c r="B312" t="s">
        <v>40</v>
      </c>
      <c r="C312" s="10">
        <v>2225203</v>
      </c>
      <c r="D312" s="9">
        <v>3307</v>
      </c>
      <c r="E312" s="9">
        <v>3540</v>
      </c>
      <c r="F312" s="9">
        <v>4720</v>
      </c>
      <c r="G312" s="9">
        <v>3790</v>
      </c>
      <c r="H312" s="9">
        <v>5210</v>
      </c>
      <c r="I312" s="9">
        <v>6970</v>
      </c>
      <c r="J312" s="9">
        <v>5740</v>
      </c>
      <c r="K312" s="9">
        <v>6220</v>
      </c>
      <c r="L312" s="9">
        <v>4270</v>
      </c>
      <c r="M312" s="9">
        <v>5730</v>
      </c>
      <c r="N312" s="9">
        <v>5300</v>
      </c>
      <c r="O312" s="9">
        <v>5100</v>
      </c>
    </row>
    <row r="313" spans="2:15" x14ac:dyDescent="0.25">
      <c r="B313" t="s">
        <v>40</v>
      </c>
      <c r="C313" s="10">
        <v>2225601</v>
      </c>
      <c r="D313" s="9">
        <v>2897</v>
      </c>
      <c r="E313" s="9">
        <v>5930</v>
      </c>
      <c r="F313" s="9">
        <v>3150</v>
      </c>
      <c r="G313" s="9">
        <v>3390</v>
      </c>
      <c r="H313" s="9">
        <v>3640</v>
      </c>
      <c r="I313" s="9">
        <v>5740</v>
      </c>
      <c r="J313" s="9">
        <v>2910</v>
      </c>
      <c r="K313" s="9">
        <v>3530</v>
      </c>
      <c r="L313" s="9">
        <v>3020</v>
      </c>
      <c r="M313" s="9">
        <v>3550</v>
      </c>
      <c r="N313" s="9">
        <v>4170</v>
      </c>
      <c r="O313" s="9">
        <v>3580</v>
      </c>
    </row>
    <row r="314" spans="2:15" x14ac:dyDescent="0.25">
      <c r="B314" t="s">
        <v>40</v>
      </c>
      <c r="C314" s="10">
        <v>222602</v>
      </c>
      <c r="D314" s="9">
        <v>3360</v>
      </c>
      <c r="E314" s="9">
        <v>4010</v>
      </c>
      <c r="F314" s="9">
        <v>3070</v>
      </c>
      <c r="G314" s="9">
        <v>3100</v>
      </c>
      <c r="H314" s="9">
        <v>3420</v>
      </c>
      <c r="I314" s="9">
        <v>3920</v>
      </c>
      <c r="J314" s="9">
        <v>4040</v>
      </c>
      <c r="K314" s="9">
        <v>4170</v>
      </c>
      <c r="L314" s="9">
        <v>3310</v>
      </c>
      <c r="M314" s="9">
        <v>3500</v>
      </c>
      <c r="N314" s="9">
        <v>3140</v>
      </c>
      <c r="O314" s="9">
        <v>3316</v>
      </c>
    </row>
    <row r="315" spans="2:15" x14ac:dyDescent="0.25">
      <c r="B315" t="s">
        <v>40</v>
      </c>
      <c r="C315" s="10">
        <v>2226304</v>
      </c>
      <c r="D315" s="9">
        <v>3657</v>
      </c>
      <c r="E315" s="9">
        <v>4370</v>
      </c>
      <c r="F315" s="9">
        <v>4280</v>
      </c>
      <c r="G315" s="9">
        <v>10970</v>
      </c>
      <c r="H315" s="9">
        <v>5710</v>
      </c>
      <c r="I315" s="9">
        <v>7550</v>
      </c>
      <c r="J315" s="9">
        <v>12990</v>
      </c>
      <c r="K315" s="9">
        <v>12080</v>
      </c>
      <c r="L315" s="9">
        <v>3520</v>
      </c>
      <c r="M315" s="9">
        <v>5330</v>
      </c>
      <c r="N315" s="9">
        <v>8420</v>
      </c>
      <c r="O315" s="9">
        <v>5756</v>
      </c>
    </row>
    <row r="316" spans="2:15" x14ac:dyDescent="0.25">
      <c r="B316" t="s">
        <v>40</v>
      </c>
      <c r="C316" s="10">
        <v>222701</v>
      </c>
      <c r="D316" s="9">
        <v>4377</v>
      </c>
      <c r="E316" s="9">
        <v>5860</v>
      </c>
      <c r="F316" s="9">
        <v>4650</v>
      </c>
      <c r="G316" s="9">
        <v>5060</v>
      </c>
      <c r="H316" s="9">
        <v>6750</v>
      </c>
      <c r="I316" s="9">
        <v>6500</v>
      </c>
      <c r="J316" s="9">
        <v>8180</v>
      </c>
      <c r="K316" s="9">
        <v>8810</v>
      </c>
      <c r="L316" s="9">
        <v>5180</v>
      </c>
      <c r="M316" s="9">
        <v>6270</v>
      </c>
      <c r="N316" s="9">
        <v>6260</v>
      </c>
      <c r="O316" s="9">
        <v>5903</v>
      </c>
    </row>
    <row r="317" spans="2:15" x14ac:dyDescent="0.25">
      <c r="B317" t="s">
        <v>40</v>
      </c>
      <c r="C317" s="10">
        <v>22271803</v>
      </c>
      <c r="D317" s="9">
        <v>3260</v>
      </c>
      <c r="E317" s="9">
        <v>3510</v>
      </c>
      <c r="F317" s="9">
        <v>2600</v>
      </c>
      <c r="G317" s="9">
        <v>3440</v>
      </c>
      <c r="H317" s="9">
        <v>3270</v>
      </c>
      <c r="I317" s="9">
        <v>3760</v>
      </c>
      <c r="J317" s="9">
        <v>2800</v>
      </c>
      <c r="K317" s="9">
        <v>3150</v>
      </c>
      <c r="L317" s="9">
        <v>2930</v>
      </c>
      <c r="M317" s="9">
        <v>3250</v>
      </c>
      <c r="N317" s="9">
        <v>2900</v>
      </c>
      <c r="O317" s="9">
        <v>3026</v>
      </c>
    </row>
    <row r="318" spans="2:15" x14ac:dyDescent="0.25">
      <c r="B318" t="s">
        <v>40</v>
      </c>
      <c r="C318" s="10">
        <v>22272103</v>
      </c>
      <c r="D318" s="9">
        <v>2600</v>
      </c>
      <c r="E318" s="9">
        <v>4520</v>
      </c>
      <c r="F318" s="9">
        <v>4050</v>
      </c>
      <c r="G318" s="9">
        <v>4150</v>
      </c>
      <c r="H318" s="9">
        <v>4860</v>
      </c>
      <c r="I318" s="9">
        <v>4410</v>
      </c>
      <c r="J318" s="9">
        <v>3180</v>
      </c>
      <c r="K318" s="9">
        <v>7080</v>
      </c>
      <c r="L318" s="9">
        <v>9870</v>
      </c>
      <c r="M318" s="9">
        <v>2650</v>
      </c>
      <c r="N318" s="9">
        <v>6870</v>
      </c>
      <c r="O318" s="9">
        <v>6463</v>
      </c>
    </row>
    <row r="319" spans="2:15" x14ac:dyDescent="0.25">
      <c r="B319" t="s">
        <v>40</v>
      </c>
      <c r="C319" s="10">
        <v>22272305</v>
      </c>
      <c r="D319" s="9">
        <v>2627</v>
      </c>
      <c r="E319" s="9">
        <v>4140</v>
      </c>
      <c r="F319" s="9">
        <v>2300</v>
      </c>
      <c r="G319" s="9">
        <v>2330</v>
      </c>
      <c r="H319" s="9">
        <v>5140</v>
      </c>
      <c r="I319" s="9">
        <v>6620</v>
      </c>
      <c r="J319" s="9">
        <v>3010</v>
      </c>
      <c r="K319" s="9">
        <v>4230</v>
      </c>
      <c r="L319" s="9">
        <v>3680</v>
      </c>
      <c r="M319" s="9">
        <v>4190</v>
      </c>
      <c r="N319" s="9">
        <v>4670</v>
      </c>
      <c r="O319" s="9">
        <v>4180</v>
      </c>
    </row>
    <row r="320" spans="2:15" x14ac:dyDescent="0.25">
      <c r="B320" t="s">
        <v>40</v>
      </c>
      <c r="C320" s="10">
        <v>22272403</v>
      </c>
      <c r="D320" s="9">
        <v>12564</v>
      </c>
      <c r="E320" s="9">
        <v>15080</v>
      </c>
      <c r="F320" s="9">
        <v>13550</v>
      </c>
      <c r="G320" s="9">
        <v>13470</v>
      </c>
      <c r="H320" s="9">
        <v>11590</v>
      </c>
      <c r="I320" s="9">
        <v>13180</v>
      </c>
      <c r="J320" s="9">
        <v>13050</v>
      </c>
      <c r="K320" s="9">
        <v>13870</v>
      </c>
      <c r="L320" s="9">
        <v>12370</v>
      </c>
      <c r="M320" s="9">
        <v>11660</v>
      </c>
      <c r="N320" s="9">
        <v>11830</v>
      </c>
      <c r="O320" s="9">
        <v>11953</v>
      </c>
    </row>
    <row r="321" spans="2:15" x14ac:dyDescent="0.25">
      <c r="B321" t="s">
        <v>40</v>
      </c>
      <c r="C321" s="10">
        <v>22272404</v>
      </c>
      <c r="D321" s="9">
        <v>930</v>
      </c>
      <c r="E321" s="9">
        <v>5960</v>
      </c>
      <c r="F321" s="9">
        <v>3730</v>
      </c>
      <c r="G321" s="9">
        <v>4500</v>
      </c>
      <c r="H321" s="9">
        <v>4450</v>
      </c>
      <c r="I321" s="9">
        <v>5560</v>
      </c>
      <c r="J321" s="9">
        <v>5310</v>
      </c>
      <c r="K321" s="9">
        <v>5980</v>
      </c>
      <c r="L321" s="9">
        <v>4850</v>
      </c>
      <c r="M321" s="9">
        <v>5080</v>
      </c>
      <c r="N321" s="9">
        <v>4240</v>
      </c>
      <c r="O321" s="9">
        <v>4723</v>
      </c>
    </row>
    <row r="322" spans="2:15" x14ac:dyDescent="0.25">
      <c r="B322" t="s">
        <v>40</v>
      </c>
      <c r="C322" s="10">
        <v>22272502</v>
      </c>
      <c r="D322" s="9">
        <v>2464</v>
      </c>
      <c r="E322" s="9">
        <v>3850</v>
      </c>
      <c r="F322" s="9">
        <v>3040</v>
      </c>
      <c r="G322" s="9">
        <v>2780</v>
      </c>
      <c r="H322" s="9">
        <v>3630</v>
      </c>
      <c r="I322" s="9">
        <v>7190</v>
      </c>
      <c r="J322" s="9">
        <v>3240</v>
      </c>
      <c r="K322" s="9">
        <v>5140</v>
      </c>
      <c r="L322" s="9">
        <v>4650</v>
      </c>
      <c r="M322" s="9">
        <v>3690</v>
      </c>
      <c r="N322" s="9">
        <v>3930</v>
      </c>
      <c r="O322" s="9">
        <v>4090</v>
      </c>
    </row>
    <row r="323" spans="2:15" x14ac:dyDescent="0.25">
      <c r="B323" t="s">
        <v>40</v>
      </c>
      <c r="C323" s="10">
        <v>22272503</v>
      </c>
      <c r="D323" s="9">
        <v>3237</v>
      </c>
      <c r="E323" s="9">
        <v>4620</v>
      </c>
      <c r="F323" s="9">
        <v>3240</v>
      </c>
      <c r="G323" s="9">
        <v>2370</v>
      </c>
      <c r="H323" s="9">
        <v>7050</v>
      </c>
      <c r="I323" s="9">
        <v>3710</v>
      </c>
      <c r="J323" s="9">
        <v>2720</v>
      </c>
      <c r="K323" s="9">
        <v>4060</v>
      </c>
      <c r="L323" s="9">
        <v>3960</v>
      </c>
      <c r="M323" s="9">
        <v>4660</v>
      </c>
      <c r="N323" s="9">
        <v>4270</v>
      </c>
      <c r="O323" s="9">
        <v>4296</v>
      </c>
    </row>
    <row r="324" spans="2:15" x14ac:dyDescent="0.25">
      <c r="B324" t="s">
        <v>40</v>
      </c>
      <c r="C324" s="10">
        <v>22272605</v>
      </c>
      <c r="D324" s="9">
        <v>5097</v>
      </c>
      <c r="E324" s="9">
        <v>1670</v>
      </c>
      <c r="F324" s="9">
        <v>2180</v>
      </c>
      <c r="G324" s="9">
        <v>3250</v>
      </c>
      <c r="H324" s="9">
        <v>10830</v>
      </c>
      <c r="I324" s="9">
        <v>6350</v>
      </c>
      <c r="J324" s="9">
        <v>6720</v>
      </c>
      <c r="K324" s="9">
        <v>7030</v>
      </c>
      <c r="L324" s="9">
        <v>3970</v>
      </c>
      <c r="M324" s="9">
        <v>4620</v>
      </c>
      <c r="N324" s="9">
        <v>10</v>
      </c>
      <c r="O324" s="9">
        <v>2866</v>
      </c>
    </row>
    <row r="325" spans="2:15" x14ac:dyDescent="0.25">
      <c r="B325" t="s">
        <v>40</v>
      </c>
      <c r="C325" s="10">
        <v>22272803</v>
      </c>
      <c r="D325" s="9">
        <v>997</v>
      </c>
      <c r="E325" s="9">
        <v>2860</v>
      </c>
      <c r="F325" s="9">
        <v>2240</v>
      </c>
      <c r="G325" s="9">
        <v>2700</v>
      </c>
      <c r="H325" s="9">
        <v>4160</v>
      </c>
      <c r="I325" s="9">
        <v>3900</v>
      </c>
      <c r="J325" s="9">
        <v>4310</v>
      </c>
      <c r="K325" s="9">
        <v>4710</v>
      </c>
      <c r="L325" s="9">
        <v>2350</v>
      </c>
      <c r="M325" s="9">
        <v>2680</v>
      </c>
      <c r="N325" s="9">
        <v>2870</v>
      </c>
      <c r="O325" s="9">
        <v>2633</v>
      </c>
    </row>
    <row r="326" spans="2:15" x14ac:dyDescent="0.25">
      <c r="B326" t="s">
        <v>40</v>
      </c>
      <c r="C326" s="10">
        <v>22272804</v>
      </c>
      <c r="D326" s="9">
        <v>3867</v>
      </c>
      <c r="E326" s="9">
        <v>4960</v>
      </c>
      <c r="F326" s="9">
        <v>4200</v>
      </c>
      <c r="G326" s="9">
        <v>4620</v>
      </c>
      <c r="H326" s="9">
        <v>7950</v>
      </c>
      <c r="I326" s="9">
        <v>6930</v>
      </c>
      <c r="J326" s="9">
        <v>27970</v>
      </c>
      <c r="K326" s="9">
        <v>10</v>
      </c>
      <c r="L326" s="9">
        <v>4180</v>
      </c>
      <c r="M326" s="9">
        <v>4080</v>
      </c>
      <c r="N326" s="9">
        <v>4400</v>
      </c>
      <c r="O326" s="9">
        <v>4220</v>
      </c>
    </row>
    <row r="327" spans="2:15" x14ac:dyDescent="0.25">
      <c r="B327" t="s">
        <v>40</v>
      </c>
      <c r="C327" s="10">
        <v>22272805</v>
      </c>
      <c r="D327" s="9">
        <v>3254</v>
      </c>
      <c r="E327" s="9">
        <v>5360</v>
      </c>
      <c r="F327" s="9">
        <v>4430</v>
      </c>
      <c r="G327" s="9">
        <v>4670</v>
      </c>
      <c r="H327" s="9">
        <v>4600</v>
      </c>
      <c r="I327" s="9">
        <v>5490</v>
      </c>
      <c r="J327" s="9">
        <v>4310</v>
      </c>
      <c r="K327" s="9">
        <v>6170</v>
      </c>
      <c r="L327" s="9">
        <v>4230</v>
      </c>
      <c r="M327" s="9">
        <v>5040</v>
      </c>
      <c r="N327" s="9">
        <v>4320</v>
      </c>
      <c r="O327" s="9">
        <v>4530</v>
      </c>
    </row>
    <row r="328" spans="2:15" x14ac:dyDescent="0.25">
      <c r="B328" t="s">
        <v>40</v>
      </c>
      <c r="C328" s="10">
        <v>22272903</v>
      </c>
      <c r="D328" s="9">
        <v>2827</v>
      </c>
      <c r="E328" s="9">
        <v>3480</v>
      </c>
      <c r="F328" s="9">
        <v>2610</v>
      </c>
      <c r="G328" s="9">
        <v>3150</v>
      </c>
      <c r="H328" s="9">
        <v>6040</v>
      </c>
      <c r="I328" s="9">
        <v>5580</v>
      </c>
      <c r="J328" s="9">
        <v>6380</v>
      </c>
      <c r="K328" s="9">
        <v>5560</v>
      </c>
      <c r="L328" s="9">
        <v>3220</v>
      </c>
      <c r="M328" s="9">
        <v>2970</v>
      </c>
      <c r="N328" s="9">
        <v>2360</v>
      </c>
      <c r="O328" s="9">
        <v>2850</v>
      </c>
    </row>
    <row r="329" spans="2:15" x14ac:dyDescent="0.25">
      <c r="B329" t="s">
        <v>40</v>
      </c>
      <c r="C329" s="10">
        <v>22273002</v>
      </c>
      <c r="D329" s="9">
        <v>1</v>
      </c>
      <c r="E329" s="9">
        <v>4049</v>
      </c>
      <c r="F329" s="9">
        <v>3520</v>
      </c>
      <c r="G329" s="9">
        <v>3680</v>
      </c>
      <c r="H329" s="9">
        <v>3350</v>
      </c>
      <c r="I329" s="9">
        <v>3240</v>
      </c>
      <c r="J329" s="9">
        <v>2880</v>
      </c>
      <c r="K329" s="9">
        <v>3530</v>
      </c>
      <c r="L329" s="9">
        <v>3100</v>
      </c>
      <c r="M329" s="9">
        <v>3870</v>
      </c>
      <c r="N329" s="9">
        <v>2100</v>
      </c>
      <c r="O329" s="9">
        <v>3023</v>
      </c>
    </row>
    <row r="330" spans="2:15" x14ac:dyDescent="0.25">
      <c r="B330" t="s">
        <v>40</v>
      </c>
      <c r="C330" s="10">
        <v>22273101</v>
      </c>
      <c r="D330" s="9">
        <v>5454</v>
      </c>
      <c r="E330" s="9">
        <v>4140</v>
      </c>
      <c r="F330" s="9">
        <v>2830</v>
      </c>
      <c r="G330" s="9">
        <v>4570</v>
      </c>
      <c r="H330" s="9">
        <v>2340</v>
      </c>
      <c r="I330" s="9">
        <v>3460</v>
      </c>
      <c r="J330" s="9">
        <v>3460</v>
      </c>
      <c r="K330" s="9">
        <v>3830</v>
      </c>
      <c r="L330" s="9">
        <v>3230</v>
      </c>
      <c r="M330" s="9">
        <v>3890</v>
      </c>
      <c r="N330" s="9">
        <v>3390</v>
      </c>
      <c r="O330" s="9">
        <v>3503</v>
      </c>
    </row>
    <row r="331" spans="2:15" x14ac:dyDescent="0.25">
      <c r="B331" t="s">
        <v>40</v>
      </c>
      <c r="C331" s="10">
        <v>22273204</v>
      </c>
      <c r="D331" s="9">
        <v>344</v>
      </c>
      <c r="E331" s="9">
        <v>600</v>
      </c>
      <c r="F331" s="9">
        <v>430</v>
      </c>
      <c r="G331" s="9">
        <v>700</v>
      </c>
      <c r="H331" s="9">
        <v>870</v>
      </c>
      <c r="I331" s="9">
        <v>900</v>
      </c>
      <c r="J331" s="9">
        <v>640</v>
      </c>
      <c r="K331" s="9">
        <v>920</v>
      </c>
      <c r="L331" s="9">
        <v>600</v>
      </c>
      <c r="M331" s="9">
        <v>800</v>
      </c>
      <c r="N331" s="9">
        <v>630</v>
      </c>
      <c r="O331" s="9">
        <v>676</v>
      </c>
    </row>
    <row r="332" spans="2:15" x14ac:dyDescent="0.25">
      <c r="B332" t="s">
        <v>40</v>
      </c>
      <c r="C332" s="10">
        <v>22273303</v>
      </c>
      <c r="D332" s="9">
        <v>1264</v>
      </c>
      <c r="E332" s="9">
        <v>1900</v>
      </c>
      <c r="F332" s="9">
        <v>1680</v>
      </c>
      <c r="G332" s="9">
        <v>2550</v>
      </c>
      <c r="H332" s="9">
        <v>2000</v>
      </c>
      <c r="I332" s="9">
        <v>1860</v>
      </c>
      <c r="J332" s="9">
        <v>1750</v>
      </c>
      <c r="K332" s="9">
        <v>2420</v>
      </c>
      <c r="L332" s="9">
        <v>1430</v>
      </c>
      <c r="M332" s="9">
        <v>1850</v>
      </c>
      <c r="N332" s="9">
        <v>1580</v>
      </c>
      <c r="O332" s="9">
        <v>1620</v>
      </c>
    </row>
    <row r="333" spans="2:15" x14ac:dyDescent="0.25">
      <c r="B333" t="s">
        <v>40</v>
      </c>
      <c r="C333" s="10">
        <v>22273405</v>
      </c>
      <c r="D333" s="9">
        <v>1647</v>
      </c>
      <c r="E333" s="9">
        <v>2610</v>
      </c>
      <c r="F333" s="9">
        <v>2620</v>
      </c>
      <c r="G333" s="9">
        <v>2660</v>
      </c>
      <c r="H333" s="9">
        <v>2830</v>
      </c>
      <c r="I333" s="9">
        <v>3220</v>
      </c>
      <c r="J333" s="9">
        <v>3150</v>
      </c>
      <c r="K333" s="9">
        <v>2180</v>
      </c>
      <c r="L333" s="9">
        <v>2530</v>
      </c>
      <c r="M333" s="9">
        <v>3310</v>
      </c>
      <c r="N333" s="9">
        <v>3020</v>
      </c>
      <c r="O333" s="9">
        <v>2953</v>
      </c>
    </row>
    <row r="334" spans="2:15" x14ac:dyDescent="0.25">
      <c r="B334" t="s">
        <v>40</v>
      </c>
      <c r="C334" s="10">
        <v>22273503</v>
      </c>
      <c r="D334" s="9">
        <v>37077</v>
      </c>
      <c r="E334" s="9">
        <v>43100</v>
      </c>
      <c r="F334" s="9">
        <v>34820</v>
      </c>
      <c r="G334" s="9">
        <v>35360</v>
      </c>
      <c r="H334" s="9">
        <v>30910</v>
      </c>
      <c r="I334" s="9">
        <v>36320</v>
      </c>
      <c r="J334" s="9">
        <v>31980</v>
      </c>
      <c r="K334" s="9">
        <v>43650</v>
      </c>
      <c r="L334" s="9">
        <v>37880</v>
      </c>
      <c r="M334" s="9">
        <v>26290</v>
      </c>
      <c r="N334" s="9">
        <v>2850</v>
      </c>
      <c r="O334" s="9">
        <v>22340</v>
      </c>
    </row>
    <row r="335" spans="2:15" x14ac:dyDescent="0.25">
      <c r="B335" t="s">
        <v>40</v>
      </c>
      <c r="C335" s="10">
        <v>22273602</v>
      </c>
      <c r="D335" s="9">
        <v>3437</v>
      </c>
      <c r="E335" s="9">
        <v>4130</v>
      </c>
      <c r="F335" s="9">
        <v>2910</v>
      </c>
      <c r="G335" s="9">
        <v>3460</v>
      </c>
      <c r="H335" s="9">
        <v>3180</v>
      </c>
      <c r="I335" s="9">
        <v>7120</v>
      </c>
      <c r="J335" s="9">
        <v>3910</v>
      </c>
      <c r="K335" s="9">
        <v>4660</v>
      </c>
      <c r="L335" s="9">
        <v>3460</v>
      </c>
      <c r="M335" s="9">
        <v>3920</v>
      </c>
      <c r="N335" s="9">
        <v>3440</v>
      </c>
      <c r="O335" s="9">
        <v>3606</v>
      </c>
    </row>
    <row r="336" spans="2:15" x14ac:dyDescent="0.25">
      <c r="B336" t="s">
        <v>40</v>
      </c>
      <c r="C336" s="10">
        <v>22273605</v>
      </c>
      <c r="D336" s="9">
        <v>2747</v>
      </c>
      <c r="E336" s="9">
        <v>4530</v>
      </c>
      <c r="F336" s="9">
        <v>3930</v>
      </c>
      <c r="G336" s="9">
        <v>4990</v>
      </c>
      <c r="H336" s="9">
        <v>6060</v>
      </c>
      <c r="I336" s="9">
        <v>6390</v>
      </c>
      <c r="J336" s="9">
        <v>7210</v>
      </c>
      <c r="K336" s="9">
        <v>8960</v>
      </c>
      <c r="L336" s="9">
        <v>5480</v>
      </c>
      <c r="M336" s="9">
        <v>12460</v>
      </c>
      <c r="N336" s="9">
        <v>16630</v>
      </c>
      <c r="O336" s="9">
        <v>11523</v>
      </c>
    </row>
    <row r="337" spans="2:15" x14ac:dyDescent="0.25">
      <c r="B337" t="s">
        <v>40</v>
      </c>
      <c r="C337" s="10">
        <v>22273804</v>
      </c>
      <c r="D337" s="9">
        <v>4007</v>
      </c>
      <c r="E337" s="9">
        <v>6050</v>
      </c>
      <c r="F337" s="9">
        <v>4510</v>
      </c>
      <c r="G337" s="9">
        <v>4910</v>
      </c>
      <c r="H337" s="9">
        <v>3000</v>
      </c>
      <c r="I337" s="9">
        <v>3610</v>
      </c>
      <c r="J337" s="9">
        <v>2500</v>
      </c>
      <c r="K337" s="9">
        <v>4240</v>
      </c>
      <c r="L337" s="9">
        <v>4300</v>
      </c>
      <c r="M337" s="9">
        <v>4680</v>
      </c>
      <c r="N337" s="9">
        <v>4420</v>
      </c>
      <c r="O337" s="9">
        <v>4466</v>
      </c>
    </row>
    <row r="338" spans="2:15" x14ac:dyDescent="0.25">
      <c r="B338" t="s">
        <v>40</v>
      </c>
      <c r="C338" s="10">
        <v>22273805</v>
      </c>
      <c r="D338" s="9">
        <v>1440</v>
      </c>
      <c r="E338" s="9">
        <v>2010</v>
      </c>
      <c r="F338" s="9">
        <v>1540</v>
      </c>
      <c r="G338" s="9">
        <v>1780</v>
      </c>
      <c r="H338" s="9">
        <v>1870</v>
      </c>
      <c r="I338" s="9">
        <v>1980</v>
      </c>
      <c r="J338" s="9">
        <v>1770</v>
      </c>
      <c r="K338" s="9">
        <v>1990</v>
      </c>
      <c r="L338" s="9">
        <v>1300</v>
      </c>
      <c r="M338" s="9">
        <v>1920</v>
      </c>
      <c r="N338" s="9">
        <v>1590</v>
      </c>
      <c r="O338" s="9">
        <v>1603</v>
      </c>
    </row>
    <row r="339" spans="2:15" x14ac:dyDescent="0.25">
      <c r="B339" t="s">
        <v>40</v>
      </c>
      <c r="C339" s="10">
        <v>22274002</v>
      </c>
      <c r="D339" s="9">
        <v>747</v>
      </c>
      <c r="E339" s="9">
        <v>2610</v>
      </c>
      <c r="F339" s="9">
        <v>2380</v>
      </c>
      <c r="G339" s="9">
        <v>3100</v>
      </c>
      <c r="H339" s="9">
        <v>3760</v>
      </c>
      <c r="I339" s="9">
        <v>2740</v>
      </c>
      <c r="J339" s="9">
        <v>3740</v>
      </c>
      <c r="K339" s="9">
        <v>4080</v>
      </c>
      <c r="L339" s="9">
        <v>2550</v>
      </c>
      <c r="M339" s="9">
        <v>2270</v>
      </c>
      <c r="N339" s="9">
        <v>2010</v>
      </c>
      <c r="O339" s="9">
        <v>2276</v>
      </c>
    </row>
    <row r="340" spans="2:15" x14ac:dyDescent="0.25">
      <c r="B340" t="s">
        <v>40</v>
      </c>
      <c r="C340" s="10">
        <v>22274003</v>
      </c>
      <c r="D340" s="9">
        <v>1</v>
      </c>
      <c r="E340" s="9">
        <v>2263</v>
      </c>
      <c r="F340" s="9">
        <v>1850</v>
      </c>
      <c r="G340" s="9">
        <v>2680</v>
      </c>
      <c r="H340" s="9">
        <v>5730</v>
      </c>
      <c r="I340" s="9">
        <v>9460</v>
      </c>
      <c r="J340" s="9">
        <v>6320</v>
      </c>
      <c r="K340" s="9">
        <v>26390</v>
      </c>
      <c r="L340" s="9">
        <v>5720</v>
      </c>
      <c r="M340" s="9">
        <v>2710</v>
      </c>
      <c r="N340" s="9">
        <v>2460</v>
      </c>
      <c r="O340" s="9">
        <v>3630</v>
      </c>
    </row>
    <row r="341" spans="2:15" x14ac:dyDescent="0.25">
      <c r="B341" t="s">
        <v>40</v>
      </c>
      <c r="C341" s="10">
        <v>22274203</v>
      </c>
      <c r="D341" s="9">
        <v>337</v>
      </c>
      <c r="E341" s="9">
        <v>2300</v>
      </c>
      <c r="F341" s="9">
        <v>1840</v>
      </c>
      <c r="G341" s="9">
        <v>1770</v>
      </c>
      <c r="H341" s="9">
        <v>9260</v>
      </c>
      <c r="I341" s="9">
        <v>4970</v>
      </c>
      <c r="J341" s="9">
        <v>5290</v>
      </c>
      <c r="K341" s="9">
        <v>6040</v>
      </c>
      <c r="L341" s="9">
        <v>1820</v>
      </c>
      <c r="M341" s="9">
        <v>1450</v>
      </c>
      <c r="N341" s="9">
        <v>2290</v>
      </c>
      <c r="O341" s="9">
        <v>1853</v>
      </c>
    </row>
    <row r="342" spans="2:15" x14ac:dyDescent="0.25">
      <c r="B342" t="s">
        <v>40</v>
      </c>
      <c r="C342" s="10">
        <v>22274204</v>
      </c>
      <c r="D342" s="9">
        <v>1937</v>
      </c>
      <c r="E342" s="9">
        <v>3010</v>
      </c>
      <c r="F342" s="9">
        <v>2400</v>
      </c>
      <c r="G342" s="9">
        <v>12830</v>
      </c>
      <c r="H342" s="9">
        <v>7340</v>
      </c>
      <c r="I342" s="9">
        <v>17130</v>
      </c>
      <c r="J342" s="9">
        <v>10440</v>
      </c>
      <c r="K342" s="9">
        <v>8830</v>
      </c>
      <c r="L342" s="9">
        <v>8320</v>
      </c>
      <c r="M342" s="9">
        <v>4320</v>
      </c>
      <c r="N342" s="9">
        <v>2720</v>
      </c>
      <c r="O342" s="9">
        <v>5120</v>
      </c>
    </row>
    <row r="343" spans="2:15" x14ac:dyDescent="0.25">
      <c r="B343" t="s">
        <v>40</v>
      </c>
      <c r="C343" s="10">
        <v>22274405</v>
      </c>
      <c r="D343" s="9">
        <v>4827</v>
      </c>
      <c r="E343" s="9">
        <v>5590</v>
      </c>
      <c r="F343" s="9">
        <v>4750</v>
      </c>
      <c r="G343" s="9">
        <v>5440</v>
      </c>
      <c r="H343" s="9">
        <v>7940</v>
      </c>
      <c r="I343" s="9">
        <v>6100</v>
      </c>
      <c r="J343" s="9">
        <v>4010</v>
      </c>
      <c r="K343" s="9">
        <v>5350</v>
      </c>
      <c r="L343" s="9">
        <v>3980</v>
      </c>
      <c r="M343" s="9">
        <v>4750</v>
      </c>
      <c r="N343" s="9">
        <v>4450</v>
      </c>
      <c r="O343" s="9">
        <v>4393</v>
      </c>
    </row>
    <row r="344" spans="2:15" x14ac:dyDescent="0.25">
      <c r="B344" t="s">
        <v>40</v>
      </c>
      <c r="C344" s="10">
        <v>22274504</v>
      </c>
      <c r="D344" s="9">
        <v>1090</v>
      </c>
      <c r="E344" s="9">
        <v>1370</v>
      </c>
      <c r="F344" s="9">
        <v>1150</v>
      </c>
      <c r="G344" s="9">
        <v>1510</v>
      </c>
      <c r="H344" s="9">
        <v>2360</v>
      </c>
      <c r="I344" s="9">
        <v>2480</v>
      </c>
      <c r="J344" s="9">
        <v>5140</v>
      </c>
      <c r="K344" s="9">
        <v>2040</v>
      </c>
      <c r="L344" s="9">
        <v>1250</v>
      </c>
      <c r="M344" s="9">
        <v>1630</v>
      </c>
      <c r="N344" s="9">
        <v>1150</v>
      </c>
      <c r="O344" s="9">
        <v>1343</v>
      </c>
    </row>
    <row r="345" spans="2:15" x14ac:dyDescent="0.25">
      <c r="B345" t="s">
        <v>40</v>
      </c>
      <c r="C345" s="10">
        <v>22274604</v>
      </c>
      <c r="D345" s="9">
        <v>654</v>
      </c>
      <c r="E345" s="9">
        <v>1920</v>
      </c>
      <c r="F345" s="9">
        <v>1970</v>
      </c>
      <c r="G345" s="9">
        <v>1980</v>
      </c>
      <c r="H345" s="9">
        <v>1420</v>
      </c>
      <c r="I345" s="9">
        <v>1450</v>
      </c>
      <c r="J345" s="9">
        <v>1230</v>
      </c>
      <c r="K345" s="9">
        <v>1770</v>
      </c>
      <c r="L345" s="9">
        <v>1100</v>
      </c>
      <c r="M345" s="9">
        <v>1600</v>
      </c>
      <c r="N345" s="9">
        <v>1200</v>
      </c>
      <c r="O345" s="9">
        <v>1300</v>
      </c>
    </row>
    <row r="346" spans="2:15" x14ac:dyDescent="0.25">
      <c r="B346" t="s">
        <v>40</v>
      </c>
      <c r="C346" s="10">
        <v>22274703</v>
      </c>
      <c r="D346" s="9">
        <v>3877</v>
      </c>
      <c r="E346" s="9">
        <v>4220</v>
      </c>
      <c r="F346" s="9">
        <v>3130</v>
      </c>
      <c r="G346" s="9">
        <v>3610</v>
      </c>
      <c r="H346" s="9">
        <v>5490</v>
      </c>
      <c r="I346" s="9">
        <v>3540</v>
      </c>
      <c r="J346" s="9">
        <v>3390</v>
      </c>
      <c r="K346" s="9">
        <v>4950</v>
      </c>
      <c r="L346" s="9">
        <v>2680</v>
      </c>
      <c r="M346" s="9">
        <v>3320</v>
      </c>
      <c r="N346" s="9">
        <v>3180</v>
      </c>
      <c r="O346" s="9">
        <v>3060</v>
      </c>
    </row>
    <row r="347" spans="2:15" x14ac:dyDescent="0.25">
      <c r="B347" t="s">
        <v>40</v>
      </c>
      <c r="C347" s="10">
        <v>22274902</v>
      </c>
      <c r="D347" s="9">
        <v>814</v>
      </c>
      <c r="E347" s="9">
        <v>1450</v>
      </c>
      <c r="F347" s="9">
        <v>1290</v>
      </c>
      <c r="G347" s="9">
        <v>3880</v>
      </c>
      <c r="H347" s="9">
        <v>1330</v>
      </c>
      <c r="I347" s="9">
        <v>2600</v>
      </c>
      <c r="J347" s="9">
        <v>2730</v>
      </c>
      <c r="K347" s="9">
        <v>2780</v>
      </c>
      <c r="L347" s="9">
        <v>1630</v>
      </c>
      <c r="M347" s="9">
        <v>1920</v>
      </c>
      <c r="N347" s="9">
        <v>1340</v>
      </c>
      <c r="O347" s="9">
        <v>1630</v>
      </c>
    </row>
    <row r="348" spans="2:15" x14ac:dyDescent="0.25">
      <c r="B348" t="s">
        <v>40</v>
      </c>
      <c r="C348" s="10">
        <v>22275001</v>
      </c>
      <c r="D348" s="9">
        <v>1944</v>
      </c>
      <c r="E348" s="9">
        <v>3500</v>
      </c>
      <c r="F348" s="9">
        <v>3080</v>
      </c>
      <c r="G348" s="9">
        <v>3290</v>
      </c>
      <c r="H348" s="9">
        <v>5330</v>
      </c>
      <c r="I348" s="9">
        <v>3080</v>
      </c>
      <c r="J348" s="9">
        <v>9140</v>
      </c>
      <c r="K348" s="9">
        <v>4530</v>
      </c>
      <c r="L348" s="9">
        <v>6420</v>
      </c>
      <c r="M348" s="9">
        <v>5580</v>
      </c>
      <c r="N348" s="9">
        <v>3050</v>
      </c>
      <c r="O348" s="9">
        <v>5016</v>
      </c>
    </row>
    <row r="349" spans="2:15" x14ac:dyDescent="0.25">
      <c r="B349" t="s">
        <v>40</v>
      </c>
      <c r="C349" s="10">
        <v>22275103</v>
      </c>
      <c r="D349" s="9">
        <v>32074</v>
      </c>
      <c r="E349" s="9">
        <v>22700</v>
      </c>
      <c r="F349" s="9">
        <v>16730</v>
      </c>
      <c r="G349" s="9">
        <v>12900</v>
      </c>
      <c r="H349" s="9">
        <v>19130</v>
      </c>
      <c r="I349" s="9">
        <v>27630</v>
      </c>
      <c r="J349" s="9">
        <v>18830</v>
      </c>
      <c r="K349" s="9">
        <v>29170</v>
      </c>
      <c r="L349" s="9">
        <v>27760</v>
      </c>
      <c r="M349" s="9">
        <v>28360</v>
      </c>
      <c r="N349" s="9">
        <v>43140</v>
      </c>
      <c r="O349" s="9">
        <v>33086</v>
      </c>
    </row>
    <row r="350" spans="2:15" x14ac:dyDescent="0.25">
      <c r="B350" t="s">
        <v>40</v>
      </c>
      <c r="C350" s="10">
        <v>22275105</v>
      </c>
      <c r="D350" s="9">
        <v>4457</v>
      </c>
      <c r="E350" s="9">
        <v>3830</v>
      </c>
      <c r="F350" s="9">
        <v>4910</v>
      </c>
      <c r="G350" s="9">
        <v>3580</v>
      </c>
      <c r="H350" s="9">
        <v>6060</v>
      </c>
      <c r="I350" s="9">
        <v>5810</v>
      </c>
      <c r="J350" s="9">
        <v>5970</v>
      </c>
      <c r="K350" s="9">
        <v>5190</v>
      </c>
      <c r="L350" s="9">
        <v>3900</v>
      </c>
      <c r="M350" s="9">
        <v>4080</v>
      </c>
      <c r="N350" s="9">
        <v>5540</v>
      </c>
      <c r="O350" s="9">
        <v>4506</v>
      </c>
    </row>
    <row r="351" spans="2:15" x14ac:dyDescent="0.25">
      <c r="B351" t="s">
        <v>40</v>
      </c>
      <c r="C351" s="10">
        <v>22275305</v>
      </c>
      <c r="D351" s="9">
        <v>1</v>
      </c>
      <c r="E351" s="9">
        <v>8369</v>
      </c>
      <c r="F351" s="9">
        <v>10490</v>
      </c>
      <c r="G351" s="9">
        <v>10320</v>
      </c>
      <c r="H351" s="9">
        <v>12070</v>
      </c>
      <c r="I351" s="9">
        <v>20040</v>
      </c>
      <c r="J351" s="9">
        <v>17030</v>
      </c>
      <c r="K351" s="9">
        <v>33000</v>
      </c>
      <c r="L351" s="9">
        <v>18890</v>
      </c>
      <c r="M351" s="9">
        <v>14550</v>
      </c>
      <c r="N351" s="9">
        <v>36800</v>
      </c>
      <c r="O351" s="9">
        <v>23413</v>
      </c>
    </row>
    <row r="352" spans="2:15" x14ac:dyDescent="0.25">
      <c r="B352" t="s">
        <v>40</v>
      </c>
      <c r="C352" s="10">
        <v>22275604</v>
      </c>
      <c r="D352" s="9">
        <v>4754</v>
      </c>
      <c r="E352" s="9">
        <v>7790</v>
      </c>
      <c r="F352" s="9">
        <v>7040</v>
      </c>
      <c r="G352" s="9">
        <v>7450</v>
      </c>
      <c r="H352" s="9">
        <v>6800</v>
      </c>
      <c r="I352" s="9">
        <v>7540</v>
      </c>
      <c r="J352" s="9">
        <v>6120</v>
      </c>
      <c r="K352" s="9">
        <v>8060</v>
      </c>
      <c r="L352" s="9">
        <v>6090</v>
      </c>
      <c r="M352" s="9">
        <v>7340</v>
      </c>
      <c r="N352" s="9">
        <v>5280</v>
      </c>
      <c r="O352" s="9">
        <v>6236</v>
      </c>
    </row>
    <row r="353" spans="2:15" x14ac:dyDescent="0.25">
      <c r="B353" t="s">
        <v>40</v>
      </c>
      <c r="C353" s="10">
        <v>22275802</v>
      </c>
      <c r="D353" s="9">
        <v>910</v>
      </c>
      <c r="E353" s="9">
        <v>970</v>
      </c>
      <c r="F353" s="9">
        <v>790</v>
      </c>
      <c r="G353" s="9">
        <v>1410</v>
      </c>
      <c r="H353" s="9">
        <v>1870</v>
      </c>
      <c r="I353" s="9">
        <v>1880</v>
      </c>
      <c r="J353" s="9">
        <v>1450</v>
      </c>
      <c r="K353" s="9">
        <v>2150</v>
      </c>
      <c r="L353" s="9">
        <v>1810</v>
      </c>
      <c r="M353" s="9">
        <v>2110</v>
      </c>
      <c r="N353" s="9">
        <v>2130</v>
      </c>
      <c r="O353" s="9">
        <v>2016</v>
      </c>
    </row>
    <row r="354" spans="2:15" x14ac:dyDescent="0.25">
      <c r="B354" t="s">
        <v>40</v>
      </c>
      <c r="C354" s="10">
        <v>22275904</v>
      </c>
      <c r="D354" s="9">
        <v>4480</v>
      </c>
      <c r="E354" s="9">
        <v>5040</v>
      </c>
      <c r="F354" s="9">
        <v>5100</v>
      </c>
      <c r="G354" s="9">
        <v>4910</v>
      </c>
      <c r="H354" s="9">
        <v>4680</v>
      </c>
      <c r="I354" s="9">
        <v>5000</v>
      </c>
      <c r="J354" s="9">
        <v>4800</v>
      </c>
      <c r="K354" s="9">
        <v>4900</v>
      </c>
      <c r="L354" s="9">
        <v>3720</v>
      </c>
      <c r="M354" s="9">
        <v>4400</v>
      </c>
      <c r="N354" s="9">
        <v>4520</v>
      </c>
      <c r="O354" s="9">
        <v>4213</v>
      </c>
    </row>
    <row r="355" spans="2:15" x14ac:dyDescent="0.25">
      <c r="B355" t="s">
        <v>40</v>
      </c>
      <c r="C355" s="10">
        <v>3331002</v>
      </c>
      <c r="D355" s="9">
        <v>3597</v>
      </c>
      <c r="E355" s="9">
        <v>9400</v>
      </c>
      <c r="F355" s="9">
        <v>4890</v>
      </c>
      <c r="G355" s="9">
        <v>6590</v>
      </c>
      <c r="H355" s="9">
        <v>7630</v>
      </c>
      <c r="I355" s="9">
        <v>10100</v>
      </c>
      <c r="J355" s="9">
        <v>13500</v>
      </c>
      <c r="K355" s="9">
        <v>12940</v>
      </c>
      <c r="L355" s="9">
        <v>5330</v>
      </c>
      <c r="M355" s="9">
        <v>2650</v>
      </c>
      <c r="N355" s="9">
        <v>3510</v>
      </c>
      <c r="O355" s="9">
        <v>3830</v>
      </c>
    </row>
    <row r="356" spans="2:15" x14ac:dyDescent="0.25">
      <c r="B356" t="s">
        <v>40</v>
      </c>
      <c r="C356" s="10">
        <v>3331005</v>
      </c>
      <c r="D356" s="9">
        <v>9114</v>
      </c>
      <c r="E356" s="9">
        <v>4320</v>
      </c>
      <c r="F356" s="9">
        <v>3580</v>
      </c>
      <c r="G356" s="9">
        <v>5140</v>
      </c>
      <c r="H356" s="9">
        <v>6740</v>
      </c>
      <c r="I356" s="9">
        <v>5320</v>
      </c>
      <c r="J356" s="9">
        <v>6790</v>
      </c>
      <c r="K356" s="9">
        <v>9530</v>
      </c>
      <c r="L356" s="9">
        <v>3910</v>
      </c>
      <c r="M356" s="9">
        <v>5620</v>
      </c>
      <c r="N356" s="9">
        <v>4560</v>
      </c>
      <c r="O356" s="9">
        <v>4696</v>
      </c>
    </row>
    <row r="357" spans="2:15" x14ac:dyDescent="0.25">
      <c r="B357" t="s">
        <v>40</v>
      </c>
      <c r="C357" s="10">
        <v>3331303</v>
      </c>
      <c r="D357" s="9">
        <v>1574</v>
      </c>
      <c r="E357" s="9">
        <v>5950</v>
      </c>
      <c r="F357" s="9">
        <v>4320</v>
      </c>
      <c r="G357" s="9">
        <v>4510</v>
      </c>
      <c r="H357" s="9">
        <v>16570</v>
      </c>
      <c r="I357" s="9">
        <v>7520</v>
      </c>
      <c r="J357" s="9">
        <v>6530</v>
      </c>
      <c r="K357" s="9">
        <v>7750</v>
      </c>
      <c r="L357" s="9">
        <v>5400</v>
      </c>
      <c r="M357" s="9">
        <v>5910</v>
      </c>
      <c r="N357" s="9">
        <v>5640</v>
      </c>
      <c r="O357" s="9">
        <v>5650</v>
      </c>
    </row>
    <row r="358" spans="2:15" x14ac:dyDescent="0.25">
      <c r="B358" t="s">
        <v>40</v>
      </c>
      <c r="C358" s="10">
        <v>3331404</v>
      </c>
      <c r="D358" s="9">
        <v>5130</v>
      </c>
      <c r="E358" s="9">
        <v>5890</v>
      </c>
      <c r="F358" s="9">
        <v>4850</v>
      </c>
      <c r="G358" s="9">
        <v>5000</v>
      </c>
      <c r="H358" s="9">
        <v>4610</v>
      </c>
      <c r="I358" s="9">
        <v>4520</v>
      </c>
      <c r="J358" s="9">
        <v>6980</v>
      </c>
      <c r="K358" s="9">
        <v>7060</v>
      </c>
      <c r="L358" s="9">
        <v>4400</v>
      </c>
      <c r="M358" s="9">
        <v>3750</v>
      </c>
      <c r="N358" s="9">
        <v>4950</v>
      </c>
      <c r="O358" s="9">
        <v>4366</v>
      </c>
    </row>
    <row r="359" spans="2:15" x14ac:dyDescent="0.25">
      <c r="B359" t="s">
        <v>40</v>
      </c>
      <c r="C359" s="10">
        <v>3331505</v>
      </c>
      <c r="D359" s="9">
        <v>6870</v>
      </c>
      <c r="E359" s="9">
        <v>7600</v>
      </c>
      <c r="F359" s="9">
        <v>7580</v>
      </c>
      <c r="G359" s="9">
        <v>10010</v>
      </c>
      <c r="H359" s="9">
        <v>14790</v>
      </c>
      <c r="I359" s="9">
        <v>6290</v>
      </c>
      <c r="J359" s="9">
        <v>6680</v>
      </c>
      <c r="K359" s="9">
        <v>8810</v>
      </c>
      <c r="L359" s="9">
        <v>6920</v>
      </c>
      <c r="M359" s="9">
        <v>7870</v>
      </c>
      <c r="N359" s="9">
        <v>7320</v>
      </c>
      <c r="O359" s="9">
        <v>7370</v>
      </c>
    </row>
    <row r="360" spans="2:15" x14ac:dyDescent="0.25">
      <c r="B360" t="s">
        <v>40</v>
      </c>
      <c r="C360" s="10">
        <v>3331906</v>
      </c>
      <c r="D360" s="9">
        <v>3877</v>
      </c>
      <c r="E360" s="9">
        <v>5370</v>
      </c>
      <c r="F360" s="9">
        <v>5170</v>
      </c>
      <c r="G360" s="9">
        <v>4110</v>
      </c>
      <c r="H360" s="9">
        <v>5250</v>
      </c>
      <c r="I360" s="9">
        <v>5950</v>
      </c>
      <c r="J360" s="9">
        <v>4660</v>
      </c>
      <c r="K360" s="9">
        <v>8730</v>
      </c>
      <c r="L360" s="9">
        <v>4490</v>
      </c>
      <c r="M360" s="9">
        <v>5070</v>
      </c>
      <c r="N360" s="9">
        <v>5900</v>
      </c>
      <c r="O360" s="9">
        <v>5153</v>
      </c>
    </row>
    <row r="361" spans="2:15" x14ac:dyDescent="0.25">
      <c r="B361" t="s">
        <v>40</v>
      </c>
      <c r="C361" s="10">
        <v>3332103</v>
      </c>
      <c r="D361" s="9">
        <v>5200</v>
      </c>
      <c r="E361" s="9">
        <v>4410</v>
      </c>
      <c r="F361" s="9">
        <v>5240</v>
      </c>
      <c r="G361" s="9">
        <v>4530</v>
      </c>
      <c r="H361" s="9">
        <v>6600</v>
      </c>
      <c r="I361" s="9">
        <v>6300</v>
      </c>
      <c r="J361" s="9">
        <v>5570</v>
      </c>
      <c r="K361" s="9">
        <v>11770</v>
      </c>
      <c r="L361" s="9">
        <v>7120</v>
      </c>
      <c r="M361" s="9">
        <v>3620</v>
      </c>
      <c r="N361" s="9">
        <v>4430</v>
      </c>
      <c r="O361" s="9">
        <v>5056</v>
      </c>
    </row>
    <row r="362" spans="2:15" x14ac:dyDescent="0.25">
      <c r="B362" t="s">
        <v>40</v>
      </c>
      <c r="C362" s="10">
        <v>3332104</v>
      </c>
      <c r="D362" s="9">
        <v>2337</v>
      </c>
      <c r="E362" s="9">
        <v>2750</v>
      </c>
      <c r="F362" s="9">
        <v>2260</v>
      </c>
      <c r="G362" s="9">
        <v>2060</v>
      </c>
      <c r="H362" s="9">
        <v>2110</v>
      </c>
      <c r="I362" s="9">
        <v>2670</v>
      </c>
      <c r="J362" s="9">
        <v>2360</v>
      </c>
      <c r="K362" s="9">
        <v>2080</v>
      </c>
      <c r="L362" s="9">
        <v>1750</v>
      </c>
      <c r="M362" s="9">
        <v>2290</v>
      </c>
      <c r="N362" s="9">
        <v>2480</v>
      </c>
      <c r="O362" s="9">
        <v>2173</v>
      </c>
    </row>
    <row r="363" spans="2:15" x14ac:dyDescent="0.25">
      <c r="B363" t="s">
        <v>40</v>
      </c>
      <c r="C363" s="10" t="s">
        <v>416</v>
      </c>
      <c r="D363" s="9">
        <v>3707</v>
      </c>
      <c r="E363" s="9">
        <v>3270</v>
      </c>
      <c r="F363" s="9">
        <v>2900</v>
      </c>
      <c r="G363" s="9">
        <v>3050</v>
      </c>
      <c r="H363" s="9">
        <v>3460</v>
      </c>
      <c r="I363" s="9">
        <v>3810</v>
      </c>
      <c r="J363" s="9">
        <v>3610</v>
      </c>
      <c r="K363" s="9">
        <v>5260</v>
      </c>
      <c r="L363" s="9">
        <v>3750</v>
      </c>
      <c r="M363" s="9">
        <v>3700</v>
      </c>
      <c r="N363" s="9">
        <v>5330</v>
      </c>
      <c r="O363" s="9">
        <v>4260</v>
      </c>
    </row>
    <row r="364" spans="2:15" x14ac:dyDescent="0.25">
      <c r="B364" t="s">
        <v>40</v>
      </c>
      <c r="C364" s="10">
        <v>3332302</v>
      </c>
      <c r="D364" s="9">
        <v>3010</v>
      </c>
      <c r="E364" s="9">
        <v>3040</v>
      </c>
      <c r="F364" s="9">
        <v>2270</v>
      </c>
      <c r="G364" s="9">
        <v>2080</v>
      </c>
      <c r="H364" s="9">
        <v>2170</v>
      </c>
      <c r="I364" s="9">
        <v>2520</v>
      </c>
      <c r="J364" s="9">
        <v>4220</v>
      </c>
      <c r="K364" s="9">
        <v>3100</v>
      </c>
      <c r="L364" s="9">
        <v>2370</v>
      </c>
      <c r="M364" s="9">
        <v>2820</v>
      </c>
      <c r="N364" s="9">
        <v>3030</v>
      </c>
      <c r="O364" s="9">
        <v>2740</v>
      </c>
    </row>
    <row r="365" spans="2:15" x14ac:dyDescent="0.25">
      <c r="B365" t="s">
        <v>40</v>
      </c>
      <c r="C365" s="10">
        <v>3333301</v>
      </c>
      <c r="D365" s="9">
        <v>5510</v>
      </c>
      <c r="E365" s="9">
        <v>3330</v>
      </c>
      <c r="F365" s="9">
        <v>3710</v>
      </c>
      <c r="G365" s="9">
        <v>1780</v>
      </c>
      <c r="H365" s="9">
        <v>2220</v>
      </c>
      <c r="I365" s="9">
        <v>2740</v>
      </c>
      <c r="J365" s="9">
        <v>2620</v>
      </c>
      <c r="K365" s="9">
        <v>2980</v>
      </c>
      <c r="L365" s="9">
        <v>3680</v>
      </c>
      <c r="M365" s="9">
        <v>2730</v>
      </c>
      <c r="N365" s="9">
        <v>3140</v>
      </c>
      <c r="O365" s="9">
        <v>3183</v>
      </c>
    </row>
    <row r="366" spans="2:15" x14ac:dyDescent="0.25">
      <c r="B366" t="s">
        <v>40</v>
      </c>
      <c r="C366" s="10">
        <v>3333304</v>
      </c>
      <c r="D366" s="9">
        <v>2600</v>
      </c>
      <c r="E366" s="9">
        <v>3640</v>
      </c>
      <c r="F366" s="9">
        <v>3730</v>
      </c>
      <c r="G366" s="9">
        <v>3940</v>
      </c>
      <c r="H366" s="9">
        <v>4210</v>
      </c>
      <c r="I366" s="9">
        <v>4780</v>
      </c>
      <c r="J366" s="9">
        <v>5420</v>
      </c>
      <c r="K366" s="9">
        <v>4990</v>
      </c>
      <c r="L366" s="9">
        <v>3810</v>
      </c>
      <c r="M366" s="9">
        <v>4490</v>
      </c>
      <c r="N366" s="9">
        <v>4790</v>
      </c>
      <c r="O366" s="9">
        <v>4363</v>
      </c>
    </row>
    <row r="367" spans="2:15" x14ac:dyDescent="0.25">
      <c r="B367" t="s">
        <v>40</v>
      </c>
      <c r="C367" s="10">
        <v>3334002</v>
      </c>
      <c r="D367" s="9">
        <v>2947</v>
      </c>
      <c r="E367" s="9">
        <v>2950</v>
      </c>
      <c r="F367" s="9">
        <v>2430</v>
      </c>
      <c r="G367" s="9">
        <v>2040</v>
      </c>
      <c r="H367" s="9">
        <v>2390</v>
      </c>
      <c r="I367" s="9">
        <v>1950</v>
      </c>
      <c r="J367" s="9">
        <v>2320</v>
      </c>
      <c r="K367" s="9">
        <v>2890</v>
      </c>
      <c r="L367" s="9">
        <v>2010</v>
      </c>
      <c r="M367" s="9">
        <v>2280</v>
      </c>
      <c r="N367" s="9">
        <v>2030</v>
      </c>
      <c r="O367" s="9">
        <v>2106</v>
      </c>
    </row>
    <row r="368" spans="2:15" x14ac:dyDescent="0.25">
      <c r="B368" t="s">
        <v>40</v>
      </c>
      <c r="C368" s="10">
        <v>3334003</v>
      </c>
      <c r="D368" s="9">
        <v>604</v>
      </c>
      <c r="E368" s="9">
        <v>1550</v>
      </c>
      <c r="F368" s="9">
        <v>1150</v>
      </c>
      <c r="G368" s="9">
        <v>1460</v>
      </c>
      <c r="H368" s="9">
        <v>1470</v>
      </c>
      <c r="I368" s="9">
        <v>1950</v>
      </c>
      <c r="J368" s="9">
        <v>1120</v>
      </c>
      <c r="K368" s="9">
        <v>1150</v>
      </c>
      <c r="L368" s="9">
        <v>1330</v>
      </c>
      <c r="M368" s="9">
        <v>1730</v>
      </c>
      <c r="N368" s="9">
        <v>1410</v>
      </c>
      <c r="O368" s="9">
        <v>1490</v>
      </c>
    </row>
    <row r="369" spans="2:15" x14ac:dyDescent="0.25">
      <c r="B369" t="s">
        <v>40</v>
      </c>
      <c r="C369" s="10">
        <v>3334101</v>
      </c>
      <c r="D369" s="9">
        <v>2174</v>
      </c>
      <c r="E369" s="9">
        <v>9270</v>
      </c>
      <c r="F369" s="9">
        <v>10360</v>
      </c>
      <c r="G369" s="9">
        <v>13060</v>
      </c>
      <c r="H369" s="9">
        <v>26170</v>
      </c>
      <c r="I369" s="9">
        <v>30120</v>
      </c>
      <c r="J369" s="9">
        <v>25240</v>
      </c>
      <c r="K369" s="9">
        <v>15480</v>
      </c>
      <c r="L369" s="9">
        <v>13950</v>
      </c>
      <c r="M369" s="9">
        <v>13430</v>
      </c>
      <c r="N369" s="9">
        <v>7490</v>
      </c>
      <c r="O369" s="9">
        <v>11623</v>
      </c>
    </row>
    <row r="370" spans="2:15" x14ac:dyDescent="0.25">
      <c r="B370" t="s">
        <v>40</v>
      </c>
      <c r="C370" s="10">
        <v>3334104</v>
      </c>
      <c r="D370" s="9">
        <v>7767</v>
      </c>
      <c r="E370" s="9">
        <v>12010</v>
      </c>
      <c r="F370" s="9">
        <v>12840</v>
      </c>
      <c r="G370" s="9">
        <v>15100</v>
      </c>
      <c r="H370" s="9">
        <v>15720</v>
      </c>
      <c r="I370" s="9">
        <v>14700</v>
      </c>
      <c r="J370" s="9">
        <v>12760</v>
      </c>
      <c r="K370" s="9">
        <v>16700</v>
      </c>
      <c r="L370" s="9">
        <v>11020</v>
      </c>
      <c r="M370" s="9">
        <v>11460</v>
      </c>
      <c r="N370" s="9">
        <v>9870</v>
      </c>
      <c r="O370" s="9">
        <v>10783</v>
      </c>
    </row>
    <row r="371" spans="2:15" x14ac:dyDescent="0.25">
      <c r="B371" t="s">
        <v>40</v>
      </c>
      <c r="C371" s="10">
        <v>3334201</v>
      </c>
      <c r="D371" s="9">
        <v>6060</v>
      </c>
      <c r="E371" s="9">
        <v>6040</v>
      </c>
      <c r="F371" s="9">
        <v>4470</v>
      </c>
      <c r="G371" s="9">
        <v>5840</v>
      </c>
      <c r="H371" s="9">
        <v>6270</v>
      </c>
      <c r="I371" s="9">
        <v>6320</v>
      </c>
      <c r="J371" s="9">
        <v>4150</v>
      </c>
      <c r="K371" s="9">
        <v>6050</v>
      </c>
      <c r="L371" s="9">
        <v>5510</v>
      </c>
      <c r="M371" s="9">
        <v>6320</v>
      </c>
      <c r="N371" s="9">
        <v>5540</v>
      </c>
      <c r="O371" s="9">
        <v>5790</v>
      </c>
    </row>
    <row r="372" spans="2:15" x14ac:dyDescent="0.25">
      <c r="B372" t="s">
        <v>40</v>
      </c>
      <c r="C372" s="10">
        <v>3334204</v>
      </c>
      <c r="D372" s="9">
        <v>4184</v>
      </c>
      <c r="E372" s="9">
        <v>3860</v>
      </c>
      <c r="F372" s="9">
        <v>3710</v>
      </c>
      <c r="G372" s="9">
        <v>5710</v>
      </c>
      <c r="H372" s="9">
        <v>4110</v>
      </c>
      <c r="I372" s="9">
        <v>3770</v>
      </c>
      <c r="J372" s="9">
        <v>10090</v>
      </c>
      <c r="K372" s="9">
        <v>4340</v>
      </c>
      <c r="L372" s="9">
        <v>2950</v>
      </c>
      <c r="M372" s="9">
        <v>6210</v>
      </c>
      <c r="N372" s="9">
        <v>4140</v>
      </c>
      <c r="O372" s="9">
        <v>4433</v>
      </c>
    </row>
    <row r="373" spans="2:15" x14ac:dyDescent="0.25">
      <c r="B373" t="s">
        <v>40</v>
      </c>
      <c r="C373" s="10">
        <v>3334306</v>
      </c>
      <c r="D373" s="9">
        <v>47</v>
      </c>
      <c r="E373" s="9">
        <v>1620</v>
      </c>
      <c r="F373" s="9">
        <v>480</v>
      </c>
      <c r="G373" s="9">
        <v>20</v>
      </c>
      <c r="H373" s="9">
        <v>2100</v>
      </c>
      <c r="I373" s="9">
        <v>2480</v>
      </c>
      <c r="J373" s="9">
        <v>1030</v>
      </c>
      <c r="K373" s="9">
        <v>1280</v>
      </c>
      <c r="L373" s="9">
        <v>1730</v>
      </c>
      <c r="M373" s="9">
        <v>760</v>
      </c>
      <c r="N373" s="9">
        <v>880</v>
      </c>
      <c r="O373" s="9">
        <v>1123</v>
      </c>
    </row>
    <row r="374" spans="2:15" x14ac:dyDescent="0.25">
      <c r="B374" t="s">
        <v>40</v>
      </c>
      <c r="C374" s="10">
        <v>3334403</v>
      </c>
      <c r="D374" s="9">
        <v>4400</v>
      </c>
      <c r="E374" s="9">
        <v>7330</v>
      </c>
      <c r="F374" s="9">
        <v>6140</v>
      </c>
      <c r="G374" s="9">
        <v>7900</v>
      </c>
      <c r="H374" s="9">
        <v>11280</v>
      </c>
      <c r="I374" s="9">
        <v>9230</v>
      </c>
      <c r="J374" s="9">
        <v>7450</v>
      </c>
      <c r="K374" s="9">
        <v>8340</v>
      </c>
      <c r="L374" s="9">
        <v>5850</v>
      </c>
      <c r="M374" s="9">
        <v>7380</v>
      </c>
      <c r="N374" s="9">
        <v>6370</v>
      </c>
      <c r="O374" s="9">
        <v>6533</v>
      </c>
    </row>
    <row r="375" spans="2:15" x14ac:dyDescent="0.25">
      <c r="B375" t="s">
        <v>40</v>
      </c>
      <c r="C375" s="10">
        <v>3334404</v>
      </c>
      <c r="D375" s="9">
        <v>4620</v>
      </c>
      <c r="E375" s="9">
        <v>6440</v>
      </c>
      <c r="F375" s="9">
        <v>6320</v>
      </c>
      <c r="G375" s="9">
        <v>5360</v>
      </c>
      <c r="H375" s="9">
        <v>6690</v>
      </c>
      <c r="I375" s="9">
        <v>6010</v>
      </c>
      <c r="J375" s="9">
        <v>5250</v>
      </c>
      <c r="K375" s="9">
        <v>8090</v>
      </c>
      <c r="L375" s="9">
        <v>5870</v>
      </c>
      <c r="M375" s="9">
        <v>6160</v>
      </c>
      <c r="N375" s="9">
        <v>5640</v>
      </c>
      <c r="O375" s="9">
        <v>5890</v>
      </c>
    </row>
    <row r="376" spans="2:15" x14ac:dyDescent="0.25">
      <c r="B376" t="s">
        <v>40</v>
      </c>
      <c r="C376" s="10">
        <v>3334505</v>
      </c>
      <c r="D376" s="9">
        <v>3777</v>
      </c>
      <c r="E376" s="9">
        <v>5180</v>
      </c>
      <c r="F376" s="9">
        <v>3690</v>
      </c>
      <c r="G376" s="9">
        <v>4340</v>
      </c>
      <c r="H376" s="9">
        <v>4130</v>
      </c>
      <c r="I376" s="9">
        <v>5270</v>
      </c>
      <c r="J376" s="9">
        <v>3650</v>
      </c>
      <c r="K376" s="9">
        <v>6070</v>
      </c>
      <c r="L376" s="9">
        <v>4360</v>
      </c>
      <c r="M376" s="9">
        <v>4430</v>
      </c>
      <c r="N376" s="9">
        <v>3470</v>
      </c>
      <c r="O376" s="9">
        <v>4086</v>
      </c>
    </row>
    <row r="377" spans="2:15" x14ac:dyDescent="0.25">
      <c r="B377" t="s">
        <v>40</v>
      </c>
      <c r="C377" s="10">
        <v>3334604</v>
      </c>
      <c r="D377" s="9">
        <v>1577</v>
      </c>
      <c r="E377" s="9">
        <v>710</v>
      </c>
      <c r="F377" s="9">
        <v>1300</v>
      </c>
      <c r="G377" s="9">
        <v>3130</v>
      </c>
      <c r="H377" s="9">
        <v>1700</v>
      </c>
      <c r="I377" s="9">
        <v>2920</v>
      </c>
      <c r="J377" s="9">
        <v>2240</v>
      </c>
      <c r="K377" s="9">
        <v>5880</v>
      </c>
      <c r="L377" s="9">
        <v>3510</v>
      </c>
      <c r="M377" s="9">
        <v>2350</v>
      </c>
      <c r="N377" s="9">
        <v>2400</v>
      </c>
      <c r="O377" s="9">
        <v>2753</v>
      </c>
    </row>
    <row r="378" spans="2:15" x14ac:dyDescent="0.25">
      <c r="B378" t="s">
        <v>40</v>
      </c>
      <c r="C378" s="10">
        <v>3334703</v>
      </c>
      <c r="D378" s="9">
        <v>3040</v>
      </c>
      <c r="E378" s="9">
        <v>5380</v>
      </c>
      <c r="F378" s="9">
        <v>3930</v>
      </c>
      <c r="G378" s="9">
        <v>4180</v>
      </c>
      <c r="H378" s="9">
        <v>6700</v>
      </c>
      <c r="I378" s="9">
        <v>6720</v>
      </c>
      <c r="J378" s="9">
        <v>7020</v>
      </c>
      <c r="K378" s="9">
        <v>6420</v>
      </c>
      <c r="L378" s="9">
        <v>3120</v>
      </c>
      <c r="M378" s="9">
        <v>4060</v>
      </c>
      <c r="N378" s="9">
        <v>4630</v>
      </c>
      <c r="O378" s="9">
        <v>3936</v>
      </c>
    </row>
    <row r="379" spans="2:15" x14ac:dyDescent="0.25">
      <c r="B379" t="s">
        <v>40</v>
      </c>
      <c r="C379" s="10">
        <v>3334801</v>
      </c>
      <c r="D379" s="9">
        <v>2810</v>
      </c>
      <c r="E379" s="9">
        <v>5540</v>
      </c>
      <c r="F379" s="9">
        <v>4320</v>
      </c>
      <c r="G379" s="9">
        <v>5920</v>
      </c>
      <c r="H379" s="9">
        <v>13500</v>
      </c>
      <c r="I379" s="9">
        <v>15600</v>
      </c>
      <c r="J379" s="9">
        <v>16500</v>
      </c>
      <c r="K379" s="9">
        <v>20010</v>
      </c>
      <c r="L379" s="9">
        <v>13760</v>
      </c>
      <c r="M379" s="9">
        <v>8670</v>
      </c>
      <c r="N379" s="9">
        <v>6270</v>
      </c>
      <c r="O379" s="9">
        <v>9566</v>
      </c>
    </row>
    <row r="380" spans="2:15" x14ac:dyDescent="0.25">
      <c r="B380" t="s">
        <v>40</v>
      </c>
      <c r="C380" s="10">
        <v>3334802</v>
      </c>
      <c r="D380" s="9">
        <v>5200</v>
      </c>
      <c r="E380" s="9">
        <v>6280</v>
      </c>
      <c r="F380" s="9">
        <v>6050</v>
      </c>
      <c r="G380" s="9">
        <v>6480</v>
      </c>
      <c r="H380" s="9">
        <v>10330</v>
      </c>
      <c r="I380" s="9">
        <v>7330</v>
      </c>
      <c r="J380" s="9">
        <v>8310</v>
      </c>
      <c r="K380" s="9">
        <v>10060</v>
      </c>
      <c r="L380" s="9">
        <v>7210</v>
      </c>
      <c r="M380" s="9">
        <v>7810</v>
      </c>
      <c r="N380" s="9">
        <v>10470</v>
      </c>
      <c r="O380" s="9">
        <v>8496</v>
      </c>
    </row>
    <row r="381" spans="2:15" x14ac:dyDescent="0.25">
      <c r="B381" t="s">
        <v>40</v>
      </c>
      <c r="C381" s="10">
        <v>333603</v>
      </c>
      <c r="D381" s="9">
        <v>5354</v>
      </c>
      <c r="E381" s="9">
        <v>4980</v>
      </c>
      <c r="F381" s="9">
        <v>1490</v>
      </c>
      <c r="G381" s="9">
        <v>7880</v>
      </c>
      <c r="H381" s="9">
        <v>6790</v>
      </c>
      <c r="I381" s="9">
        <v>5720</v>
      </c>
      <c r="J381" s="9">
        <v>5710</v>
      </c>
      <c r="K381" s="9">
        <v>6130</v>
      </c>
      <c r="L381" s="9">
        <v>4230</v>
      </c>
      <c r="M381" s="9">
        <v>5030</v>
      </c>
      <c r="N381" s="9">
        <v>4620</v>
      </c>
      <c r="O381" s="9">
        <v>4626</v>
      </c>
    </row>
    <row r="382" spans="2:15" x14ac:dyDescent="0.25">
      <c r="B382" t="s">
        <v>40</v>
      </c>
      <c r="C382" s="10">
        <v>333705</v>
      </c>
      <c r="D382" s="9">
        <v>807</v>
      </c>
      <c r="E382" s="9">
        <v>3510</v>
      </c>
      <c r="F382" s="9">
        <v>5610</v>
      </c>
      <c r="G382" s="9">
        <v>1520</v>
      </c>
      <c r="H382" s="9">
        <v>1040</v>
      </c>
      <c r="I382" s="9">
        <v>1390</v>
      </c>
      <c r="J382" s="9">
        <v>1670</v>
      </c>
      <c r="K382" s="9">
        <v>3030</v>
      </c>
      <c r="L382" s="9">
        <v>7170</v>
      </c>
      <c r="M382" s="9">
        <v>7750</v>
      </c>
      <c r="N382" s="9">
        <v>5870</v>
      </c>
      <c r="O382" s="9">
        <v>6930</v>
      </c>
    </row>
    <row r="383" spans="2:15" x14ac:dyDescent="0.25">
      <c r="B383" t="s">
        <v>40</v>
      </c>
      <c r="C383" s="10">
        <v>33373003</v>
      </c>
      <c r="D383" s="9">
        <v>504</v>
      </c>
      <c r="E383" s="9">
        <v>4330</v>
      </c>
      <c r="F383" s="9">
        <v>480</v>
      </c>
      <c r="G383" s="9">
        <v>3570</v>
      </c>
      <c r="H383" s="9">
        <v>9610</v>
      </c>
      <c r="I383" s="9">
        <v>4490</v>
      </c>
      <c r="J383" s="9">
        <v>6410</v>
      </c>
      <c r="K383" s="9">
        <v>6900</v>
      </c>
      <c r="L383" s="9">
        <v>6870</v>
      </c>
      <c r="M383" s="9">
        <v>2870</v>
      </c>
      <c r="N383" s="9">
        <v>4010</v>
      </c>
      <c r="O383" s="9">
        <v>4583</v>
      </c>
    </row>
    <row r="384" spans="2:15" x14ac:dyDescent="0.25">
      <c r="B384" t="s">
        <v>40</v>
      </c>
      <c r="C384" s="10">
        <v>40014502</v>
      </c>
      <c r="D384" s="9">
        <v>1</v>
      </c>
      <c r="E384" s="9">
        <v>1043</v>
      </c>
      <c r="F384" s="9">
        <v>2650</v>
      </c>
      <c r="G384" s="9">
        <v>2880</v>
      </c>
      <c r="H384" s="9">
        <v>10050</v>
      </c>
      <c r="I384" s="9">
        <v>7010</v>
      </c>
      <c r="J384" s="9">
        <v>7510</v>
      </c>
      <c r="K384" s="9">
        <v>8200</v>
      </c>
      <c r="L384" s="9">
        <v>3930</v>
      </c>
      <c r="M384" s="9">
        <v>4150</v>
      </c>
      <c r="N384" s="9">
        <v>3730</v>
      </c>
      <c r="O384" s="9">
        <v>3936</v>
      </c>
    </row>
    <row r="385" spans="2:15" x14ac:dyDescent="0.25">
      <c r="B385" t="s">
        <v>40</v>
      </c>
      <c r="C385" s="10">
        <v>40014601</v>
      </c>
      <c r="D385" s="9">
        <v>6307</v>
      </c>
      <c r="E385" s="9">
        <v>4740</v>
      </c>
      <c r="F385" s="9">
        <v>3120</v>
      </c>
      <c r="G385" s="9">
        <v>3300</v>
      </c>
      <c r="H385" s="9">
        <v>6200</v>
      </c>
      <c r="I385" s="9">
        <v>5640</v>
      </c>
      <c r="J385" s="9">
        <v>4350</v>
      </c>
      <c r="K385" s="9">
        <v>8290</v>
      </c>
      <c r="L385" s="9">
        <v>5640</v>
      </c>
      <c r="M385" s="9">
        <v>5560</v>
      </c>
      <c r="N385" s="9">
        <v>6800</v>
      </c>
      <c r="O385" s="9">
        <v>6000</v>
      </c>
    </row>
    <row r="386" spans="2:15" x14ac:dyDescent="0.25">
      <c r="B386" t="s">
        <v>40</v>
      </c>
      <c r="C386" s="10">
        <v>40014702</v>
      </c>
      <c r="D386" s="9">
        <v>544</v>
      </c>
      <c r="E386" s="9">
        <v>1740</v>
      </c>
      <c r="F386" s="9">
        <v>1760</v>
      </c>
      <c r="G386" s="9">
        <v>2890</v>
      </c>
      <c r="H386" s="9">
        <v>2200</v>
      </c>
      <c r="I386" s="9">
        <v>490</v>
      </c>
      <c r="J386" s="9">
        <v>470</v>
      </c>
      <c r="K386" s="9">
        <v>400</v>
      </c>
      <c r="L386" s="9">
        <v>40</v>
      </c>
      <c r="M386" s="9">
        <v>780</v>
      </c>
      <c r="N386" s="9">
        <v>1270</v>
      </c>
      <c r="O386" s="9">
        <v>696</v>
      </c>
    </row>
    <row r="387" spans="2:15" x14ac:dyDescent="0.25">
      <c r="B387" t="s">
        <v>40</v>
      </c>
      <c r="C387" s="10">
        <v>40014703</v>
      </c>
      <c r="D387" s="9">
        <v>4857</v>
      </c>
      <c r="E387" s="9">
        <v>6500</v>
      </c>
      <c r="F387" s="9">
        <v>4790</v>
      </c>
      <c r="G387" s="9">
        <v>5260</v>
      </c>
      <c r="H387" s="9">
        <v>5050</v>
      </c>
      <c r="I387" s="9">
        <v>5300</v>
      </c>
      <c r="J387" s="9">
        <v>4510</v>
      </c>
      <c r="K387" s="9">
        <v>4210</v>
      </c>
      <c r="L387" s="9">
        <v>4660</v>
      </c>
      <c r="M387" s="9">
        <v>5210</v>
      </c>
      <c r="N387" s="9">
        <v>5970</v>
      </c>
      <c r="O387" s="9">
        <v>5280</v>
      </c>
    </row>
    <row r="388" spans="2:15" x14ac:dyDescent="0.25">
      <c r="B388" t="s">
        <v>40</v>
      </c>
      <c r="C388" s="10">
        <v>40014805</v>
      </c>
      <c r="D388" s="9">
        <v>1594</v>
      </c>
      <c r="E388" s="9">
        <v>4040</v>
      </c>
      <c r="F388" s="9">
        <v>2750</v>
      </c>
      <c r="G388" s="9">
        <v>6200</v>
      </c>
      <c r="H388" s="9">
        <v>8810</v>
      </c>
      <c r="I388" s="9">
        <v>6480</v>
      </c>
      <c r="J388" s="9">
        <v>5860</v>
      </c>
      <c r="K388" s="9">
        <v>6860</v>
      </c>
      <c r="L388" s="9">
        <v>3280</v>
      </c>
      <c r="M388" s="9">
        <v>3420</v>
      </c>
      <c r="N388" s="9">
        <v>2930</v>
      </c>
      <c r="O388" s="9">
        <v>3210</v>
      </c>
    </row>
    <row r="389" spans="2:15" x14ac:dyDescent="0.25">
      <c r="B389" t="s">
        <v>40</v>
      </c>
      <c r="C389" s="10">
        <v>40014906</v>
      </c>
      <c r="D389" s="9">
        <v>4247</v>
      </c>
      <c r="E389" s="9">
        <v>4740</v>
      </c>
      <c r="F389" s="9">
        <v>8020</v>
      </c>
      <c r="G389" s="9">
        <v>400</v>
      </c>
      <c r="H389" s="9">
        <v>5010</v>
      </c>
      <c r="I389" s="9">
        <v>4700</v>
      </c>
      <c r="J389" s="9">
        <v>6390</v>
      </c>
      <c r="K389" s="9">
        <v>5780</v>
      </c>
      <c r="L389" s="9">
        <v>3460</v>
      </c>
      <c r="M389" s="9">
        <v>4100</v>
      </c>
      <c r="N389" s="9">
        <v>11160</v>
      </c>
      <c r="O389" s="9">
        <v>6240</v>
      </c>
    </row>
    <row r="390" spans="2:15" x14ac:dyDescent="0.25">
      <c r="B390" t="s">
        <v>40</v>
      </c>
      <c r="C390" s="10">
        <v>40014907</v>
      </c>
      <c r="D390" s="9">
        <v>1857</v>
      </c>
      <c r="E390" s="9">
        <v>2200</v>
      </c>
      <c r="F390" s="9">
        <v>3020</v>
      </c>
      <c r="G390" s="9">
        <v>6930</v>
      </c>
      <c r="H390" s="9">
        <v>2940</v>
      </c>
      <c r="I390" s="9">
        <v>3320</v>
      </c>
      <c r="J390" s="9">
        <v>3590</v>
      </c>
      <c r="K390" s="9">
        <v>4000</v>
      </c>
      <c r="L390" s="9">
        <v>5600</v>
      </c>
      <c r="M390" s="9">
        <v>3780</v>
      </c>
      <c r="N390" s="9">
        <v>4080</v>
      </c>
      <c r="O390" s="9">
        <v>4486</v>
      </c>
    </row>
    <row r="391" spans="2:15" x14ac:dyDescent="0.25">
      <c r="B391" t="s">
        <v>40</v>
      </c>
      <c r="C391" s="10">
        <v>40015211</v>
      </c>
      <c r="D391" s="9">
        <v>2910</v>
      </c>
      <c r="E391" s="9">
        <v>5050</v>
      </c>
      <c r="F391" s="9">
        <v>4170</v>
      </c>
      <c r="G391" s="9">
        <v>4310</v>
      </c>
      <c r="H391" s="9">
        <v>3900</v>
      </c>
      <c r="I391" s="9">
        <v>3030</v>
      </c>
      <c r="J391" s="9">
        <v>4780</v>
      </c>
      <c r="K391" s="9">
        <v>4830</v>
      </c>
      <c r="L391" s="9">
        <v>4300</v>
      </c>
      <c r="M391" s="9">
        <v>5570</v>
      </c>
      <c r="N391" s="9">
        <v>3530</v>
      </c>
      <c r="O391" s="9">
        <v>4466</v>
      </c>
    </row>
    <row r="392" spans="2:15" x14ac:dyDescent="0.25">
      <c r="B392" t="s">
        <v>40</v>
      </c>
      <c r="C392" s="10">
        <v>40015212</v>
      </c>
      <c r="D392" s="9">
        <v>2317</v>
      </c>
      <c r="E392" s="9">
        <v>3980</v>
      </c>
      <c r="F392" s="9">
        <v>4350</v>
      </c>
      <c r="G392" s="9">
        <v>3530</v>
      </c>
      <c r="H392" s="9">
        <v>6220</v>
      </c>
      <c r="I392" s="9">
        <v>8430</v>
      </c>
      <c r="J392" s="9">
        <v>6380</v>
      </c>
      <c r="K392" s="9">
        <v>6770</v>
      </c>
      <c r="L392" s="9">
        <v>4830</v>
      </c>
      <c r="M392" s="9">
        <v>4220</v>
      </c>
      <c r="N392" s="9">
        <v>4840</v>
      </c>
      <c r="O392" s="9">
        <v>4630</v>
      </c>
    </row>
    <row r="393" spans="2:15" x14ac:dyDescent="0.25">
      <c r="B393" t="s">
        <v>40</v>
      </c>
      <c r="C393" s="10">
        <v>40015313</v>
      </c>
      <c r="D393" s="9">
        <v>1684</v>
      </c>
      <c r="E393" s="9">
        <v>4200</v>
      </c>
      <c r="F393" s="9">
        <v>5120</v>
      </c>
      <c r="G393" s="9">
        <v>5320</v>
      </c>
      <c r="H393" s="9">
        <v>5380</v>
      </c>
      <c r="I393" s="9">
        <v>7110</v>
      </c>
      <c r="J393" s="9">
        <v>4490</v>
      </c>
      <c r="K393" s="9">
        <v>7250</v>
      </c>
      <c r="L393" s="9">
        <v>4530</v>
      </c>
      <c r="M393" s="9">
        <v>5620</v>
      </c>
      <c r="N393" s="9">
        <v>5770</v>
      </c>
      <c r="O393" s="9">
        <v>5306</v>
      </c>
    </row>
    <row r="394" spans="2:15" x14ac:dyDescent="0.25">
      <c r="B394" t="s">
        <v>40</v>
      </c>
      <c r="C394" s="10">
        <v>40015314</v>
      </c>
      <c r="D394" s="9">
        <v>5697</v>
      </c>
      <c r="E394" s="9">
        <v>6850</v>
      </c>
      <c r="F394" s="9">
        <v>6430</v>
      </c>
      <c r="G394" s="9">
        <v>6000</v>
      </c>
      <c r="H394" s="9">
        <v>9710</v>
      </c>
      <c r="I394" s="9">
        <v>8760</v>
      </c>
      <c r="J394" s="9">
        <v>6890</v>
      </c>
      <c r="K394" s="9">
        <v>10080</v>
      </c>
      <c r="L394" s="9">
        <v>6750</v>
      </c>
      <c r="M394" s="9">
        <v>6270</v>
      </c>
      <c r="N394" s="9">
        <v>6060</v>
      </c>
      <c r="O394" s="9">
        <v>6360</v>
      </c>
    </row>
    <row r="395" spans="2:15" x14ac:dyDescent="0.25">
      <c r="B395" t="s">
        <v>40</v>
      </c>
      <c r="C395" s="10">
        <v>40015415</v>
      </c>
      <c r="D395" s="9">
        <v>1930</v>
      </c>
      <c r="E395" s="9">
        <v>2090</v>
      </c>
      <c r="F395" s="9">
        <v>1770</v>
      </c>
      <c r="G395" s="9">
        <v>2250</v>
      </c>
      <c r="H395" s="9">
        <v>1735</v>
      </c>
      <c r="I395" s="9">
        <v>2335</v>
      </c>
      <c r="J395" s="9">
        <v>1870</v>
      </c>
      <c r="K395" s="9">
        <v>2440</v>
      </c>
      <c r="L395" s="9">
        <v>1530</v>
      </c>
      <c r="M395" s="9">
        <v>1560</v>
      </c>
      <c r="N395" s="9">
        <v>1860</v>
      </c>
      <c r="O395" s="9">
        <v>1650</v>
      </c>
    </row>
    <row r="396" spans="2:15" x14ac:dyDescent="0.25">
      <c r="B396" t="s">
        <v>40</v>
      </c>
      <c r="C396" s="10">
        <v>40015416</v>
      </c>
      <c r="D396" s="9">
        <v>2896</v>
      </c>
      <c r="E396" s="9">
        <v>7530</v>
      </c>
      <c r="F396" s="9">
        <v>5660</v>
      </c>
      <c r="G396" s="9">
        <v>5870</v>
      </c>
      <c r="H396" s="9">
        <v>7300</v>
      </c>
      <c r="I396" s="9">
        <v>7810</v>
      </c>
      <c r="J396" s="9">
        <v>23270</v>
      </c>
      <c r="K396" s="9">
        <v>5520</v>
      </c>
      <c r="L396" s="9">
        <v>3020</v>
      </c>
      <c r="M396" s="9">
        <v>3350</v>
      </c>
      <c r="N396" s="9">
        <v>4040</v>
      </c>
      <c r="O396" s="9">
        <v>3470</v>
      </c>
    </row>
    <row r="397" spans="2:15" x14ac:dyDescent="0.25">
      <c r="B397" t="s">
        <v>40</v>
      </c>
      <c r="C397" s="10">
        <v>40015517</v>
      </c>
      <c r="D397" s="9">
        <v>3400</v>
      </c>
      <c r="E397" s="9">
        <v>4750</v>
      </c>
      <c r="F397" s="9">
        <v>3090</v>
      </c>
      <c r="G397" s="9">
        <v>3850</v>
      </c>
      <c r="H397" s="9">
        <v>3620</v>
      </c>
      <c r="I397" s="9">
        <v>3710</v>
      </c>
      <c r="J397" s="9">
        <v>3410</v>
      </c>
      <c r="K397" s="9">
        <v>5180</v>
      </c>
      <c r="L397" s="9">
        <v>2850</v>
      </c>
      <c r="M397" s="9">
        <v>4090</v>
      </c>
      <c r="N397" s="9">
        <v>4250</v>
      </c>
      <c r="O397" s="9">
        <v>3730</v>
      </c>
    </row>
    <row r="398" spans="2:15" x14ac:dyDescent="0.25">
      <c r="B398" t="s">
        <v>40</v>
      </c>
      <c r="C398" s="10">
        <v>40015617</v>
      </c>
      <c r="D398" s="9">
        <v>2190</v>
      </c>
      <c r="E398" s="9">
        <v>3240</v>
      </c>
      <c r="F398" s="9">
        <v>2790</v>
      </c>
      <c r="G398" s="9">
        <v>2430</v>
      </c>
      <c r="H398" s="9">
        <v>3140</v>
      </c>
      <c r="I398" s="9">
        <v>3470</v>
      </c>
      <c r="J398" s="9">
        <v>2390</v>
      </c>
      <c r="K398" s="9">
        <v>3940</v>
      </c>
      <c r="L398" s="9">
        <v>3230</v>
      </c>
      <c r="M398" s="9">
        <v>3550</v>
      </c>
      <c r="N398" s="9">
        <v>3670</v>
      </c>
      <c r="O398" s="9">
        <v>3483</v>
      </c>
    </row>
    <row r="399" spans="2:15" x14ac:dyDescent="0.25">
      <c r="B399" t="s">
        <v>40</v>
      </c>
      <c r="C399" s="10">
        <v>40015719</v>
      </c>
      <c r="D399" s="9">
        <v>6170</v>
      </c>
      <c r="E399" s="9">
        <v>14730</v>
      </c>
      <c r="F399" s="9">
        <v>10410</v>
      </c>
      <c r="G399" s="9">
        <v>11820</v>
      </c>
      <c r="H399" s="9">
        <v>15320</v>
      </c>
      <c r="I399" s="9">
        <v>43160</v>
      </c>
      <c r="J399" s="9">
        <v>24900</v>
      </c>
      <c r="K399" s="9">
        <v>18140</v>
      </c>
      <c r="L399" s="9">
        <v>11800</v>
      </c>
      <c r="M399" s="9">
        <v>14700</v>
      </c>
      <c r="N399" s="9">
        <v>16590</v>
      </c>
      <c r="O399" s="9">
        <v>14363</v>
      </c>
    </row>
    <row r="400" spans="2:15" x14ac:dyDescent="0.25">
      <c r="B400" t="s">
        <v>40</v>
      </c>
      <c r="C400" s="10">
        <v>40015821</v>
      </c>
      <c r="D400" s="9">
        <v>4487</v>
      </c>
      <c r="E400" s="9">
        <v>9260</v>
      </c>
      <c r="F400" s="9">
        <v>6870</v>
      </c>
      <c r="G400" s="9">
        <v>6260</v>
      </c>
      <c r="H400" s="9">
        <v>5540</v>
      </c>
      <c r="I400" s="9">
        <v>6970</v>
      </c>
      <c r="J400" s="9">
        <v>5120</v>
      </c>
      <c r="K400" s="9">
        <v>6430</v>
      </c>
      <c r="L400" s="9">
        <v>6050</v>
      </c>
      <c r="M400" s="9">
        <v>6190</v>
      </c>
      <c r="N400" s="9">
        <v>7010</v>
      </c>
      <c r="O400" s="9">
        <v>6416</v>
      </c>
    </row>
    <row r="401" spans="2:15" x14ac:dyDescent="0.25">
      <c r="B401" t="s">
        <v>40</v>
      </c>
      <c r="C401" s="10">
        <v>40015822</v>
      </c>
      <c r="D401" s="9">
        <v>3077</v>
      </c>
      <c r="E401" s="9">
        <v>5300</v>
      </c>
      <c r="F401" s="9">
        <v>4750</v>
      </c>
      <c r="G401" s="9">
        <v>4290</v>
      </c>
      <c r="H401" s="9">
        <v>4050</v>
      </c>
      <c r="I401" s="9">
        <v>5430</v>
      </c>
      <c r="J401" s="9">
        <v>6030</v>
      </c>
      <c r="K401" s="9">
        <v>5650</v>
      </c>
      <c r="L401" s="9">
        <v>4960</v>
      </c>
      <c r="M401" s="9">
        <v>5700</v>
      </c>
      <c r="N401" s="9">
        <v>6760</v>
      </c>
      <c r="O401" s="9">
        <v>5806</v>
      </c>
    </row>
    <row r="402" spans="2:15" x14ac:dyDescent="0.25">
      <c r="B402" t="s">
        <v>40</v>
      </c>
      <c r="C402" s="10">
        <v>40015923</v>
      </c>
      <c r="D402" s="9">
        <v>2350</v>
      </c>
      <c r="E402" s="9">
        <v>3730</v>
      </c>
      <c r="F402" s="9">
        <v>3390</v>
      </c>
      <c r="G402" s="9">
        <v>4090</v>
      </c>
      <c r="H402" s="9">
        <v>6760</v>
      </c>
      <c r="I402" s="9">
        <v>8710</v>
      </c>
      <c r="J402" s="9">
        <v>8340</v>
      </c>
      <c r="K402" s="9">
        <v>10490</v>
      </c>
      <c r="L402" s="9">
        <v>7310</v>
      </c>
      <c r="M402" s="9">
        <v>4080</v>
      </c>
      <c r="N402" s="9">
        <v>3750</v>
      </c>
      <c r="O402" s="9">
        <v>5046</v>
      </c>
    </row>
    <row r="403" spans="2:15" x14ac:dyDescent="0.25">
      <c r="B403" t="s">
        <v>40</v>
      </c>
      <c r="C403" s="10">
        <v>40016025</v>
      </c>
      <c r="D403" s="9">
        <v>5234</v>
      </c>
      <c r="E403" s="9">
        <v>5890</v>
      </c>
      <c r="F403" s="9">
        <v>4840</v>
      </c>
      <c r="G403" s="9">
        <v>5120</v>
      </c>
      <c r="H403" s="9">
        <v>6010</v>
      </c>
      <c r="I403" s="9">
        <v>5020</v>
      </c>
      <c r="J403" s="9">
        <v>4370</v>
      </c>
      <c r="K403" s="9">
        <v>6010</v>
      </c>
      <c r="L403" s="9">
        <v>4260</v>
      </c>
      <c r="M403" s="9">
        <v>5440</v>
      </c>
      <c r="N403" s="9">
        <v>6720</v>
      </c>
      <c r="O403" s="9">
        <v>5473</v>
      </c>
    </row>
    <row r="404" spans="2:15" x14ac:dyDescent="0.25">
      <c r="B404" t="s">
        <v>40</v>
      </c>
      <c r="C404" s="10">
        <v>40016127</v>
      </c>
      <c r="D404" s="9">
        <v>5604</v>
      </c>
      <c r="E404" s="9">
        <v>6220</v>
      </c>
      <c r="F404" s="9">
        <v>4670</v>
      </c>
      <c r="G404" s="9">
        <v>5640</v>
      </c>
      <c r="H404" s="9">
        <v>5700</v>
      </c>
      <c r="I404" s="9">
        <v>4550</v>
      </c>
      <c r="J404" s="9">
        <v>3010</v>
      </c>
      <c r="K404" s="9">
        <v>2590</v>
      </c>
      <c r="L404" s="9">
        <v>4700</v>
      </c>
      <c r="M404" s="9">
        <v>6340</v>
      </c>
      <c r="N404" s="9">
        <v>6730</v>
      </c>
      <c r="O404" s="9">
        <v>5923</v>
      </c>
    </row>
    <row r="405" spans="2:15" x14ac:dyDescent="0.25">
      <c r="B405" t="s">
        <v>40</v>
      </c>
      <c r="C405" s="10">
        <v>40082904</v>
      </c>
      <c r="D405" s="9">
        <v>5107</v>
      </c>
      <c r="E405" s="9">
        <v>7690</v>
      </c>
      <c r="F405" s="9">
        <v>6420</v>
      </c>
      <c r="G405" s="9">
        <v>6700</v>
      </c>
      <c r="H405" s="9">
        <v>4900</v>
      </c>
      <c r="I405" s="9">
        <v>6610</v>
      </c>
      <c r="J405" s="9">
        <v>5420</v>
      </c>
      <c r="K405" s="9">
        <v>6290</v>
      </c>
      <c r="L405" s="9">
        <v>5040</v>
      </c>
      <c r="M405" s="9">
        <v>5630</v>
      </c>
      <c r="N405" s="9">
        <v>5930</v>
      </c>
      <c r="O405" s="9">
        <v>5533</v>
      </c>
    </row>
    <row r="406" spans="2:15" x14ac:dyDescent="0.25">
      <c r="B406" t="s">
        <v>40</v>
      </c>
      <c r="C406" s="10">
        <v>40083005</v>
      </c>
      <c r="D406" s="9">
        <v>6360</v>
      </c>
      <c r="E406" s="9">
        <v>7420</v>
      </c>
      <c r="F406" s="9">
        <v>5430</v>
      </c>
      <c r="G406" s="9">
        <v>5630</v>
      </c>
      <c r="H406" s="9">
        <v>6680</v>
      </c>
      <c r="I406" s="9">
        <v>6550</v>
      </c>
      <c r="J406" s="9">
        <v>7020</v>
      </c>
      <c r="K406" s="9">
        <v>8480</v>
      </c>
      <c r="L406" s="9">
        <v>6250</v>
      </c>
      <c r="M406" s="9">
        <v>4680</v>
      </c>
      <c r="N406" s="9">
        <v>5710</v>
      </c>
      <c r="O406" s="9">
        <v>5546</v>
      </c>
    </row>
    <row r="407" spans="2:15" x14ac:dyDescent="0.25">
      <c r="B407" t="s">
        <v>40</v>
      </c>
      <c r="C407" s="10">
        <v>40083006</v>
      </c>
      <c r="D407" s="9">
        <v>5174</v>
      </c>
      <c r="E407" s="9">
        <v>7130</v>
      </c>
      <c r="F407" s="9">
        <v>6280</v>
      </c>
      <c r="G407" s="9">
        <v>7330</v>
      </c>
      <c r="H407" s="9">
        <v>6740</v>
      </c>
      <c r="I407" s="9">
        <v>8730</v>
      </c>
      <c r="J407" s="9">
        <v>8770</v>
      </c>
      <c r="K407" s="9">
        <v>9140</v>
      </c>
      <c r="L407" s="9">
        <v>6740</v>
      </c>
      <c r="M407" s="9">
        <v>6250</v>
      </c>
      <c r="N407" s="9">
        <v>7220</v>
      </c>
      <c r="O407" s="9">
        <v>6736</v>
      </c>
    </row>
    <row r="408" spans="2:15" x14ac:dyDescent="0.25">
      <c r="B408" t="s">
        <v>40</v>
      </c>
      <c r="C408" s="10">
        <v>40083208</v>
      </c>
      <c r="D408" s="9">
        <v>6007</v>
      </c>
      <c r="E408" s="9">
        <v>6160</v>
      </c>
      <c r="F408" s="9">
        <v>5480</v>
      </c>
      <c r="G408" s="9">
        <v>4740</v>
      </c>
      <c r="H408" s="9">
        <v>10720</v>
      </c>
      <c r="I408" s="9">
        <v>6860</v>
      </c>
      <c r="J408" s="9">
        <v>16560</v>
      </c>
      <c r="K408" s="9">
        <v>9470</v>
      </c>
      <c r="L408" s="9">
        <v>2560</v>
      </c>
      <c r="M408" s="9">
        <v>4930</v>
      </c>
      <c r="N408" s="9">
        <v>5170</v>
      </c>
      <c r="O408" s="9">
        <v>4220</v>
      </c>
    </row>
    <row r="409" spans="2:15" x14ac:dyDescent="0.25">
      <c r="B409" t="s">
        <v>40</v>
      </c>
      <c r="C409" s="10">
        <v>40083309</v>
      </c>
      <c r="D409" s="9">
        <v>4457</v>
      </c>
      <c r="E409" s="9">
        <v>5170</v>
      </c>
      <c r="F409" s="9">
        <v>3580</v>
      </c>
      <c r="G409" s="9">
        <v>3970</v>
      </c>
      <c r="H409" s="9">
        <v>5430</v>
      </c>
      <c r="I409" s="9">
        <v>6250</v>
      </c>
      <c r="J409" s="9">
        <v>4060</v>
      </c>
      <c r="K409" s="9">
        <v>5790</v>
      </c>
      <c r="L409" s="9">
        <v>1420</v>
      </c>
      <c r="M409" s="9">
        <v>7820</v>
      </c>
      <c r="N409" s="9">
        <v>5580</v>
      </c>
      <c r="O409" s="9">
        <v>4940</v>
      </c>
    </row>
    <row r="410" spans="2:15" x14ac:dyDescent="0.25">
      <c r="B410" t="s">
        <v>40</v>
      </c>
      <c r="C410" s="10">
        <v>40083410</v>
      </c>
      <c r="D410" s="9">
        <v>5130</v>
      </c>
      <c r="E410" s="9">
        <v>6970</v>
      </c>
      <c r="F410" s="9">
        <v>6220</v>
      </c>
      <c r="G410" s="9">
        <v>6480</v>
      </c>
      <c r="H410" s="9">
        <v>6550</v>
      </c>
      <c r="I410" s="9">
        <v>8210</v>
      </c>
      <c r="J410" s="9">
        <v>7450</v>
      </c>
      <c r="K410" s="9">
        <v>6610</v>
      </c>
      <c r="L410" s="9">
        <v>6020</v>
      </c>
      <c r="M410" s="9">
        <v>6350</v>
      </c>
      <c r="N410" s="9">
        <v>7610</v>
      </c>
      <c r="O410" s="9">
        <v>6660</v>
      </c>
    </row>
    <row r="411" spans="2:15" x14ac:dyDescent="0.25">
      <c r="B411" t="s">
        <v>40</v>
      </c>
      <c r="C411" s="10">
        <v>40083512</v>
      </c>
      <c r="D411" s="9">
        <v>2114</v>
      </c>
      <c r="E411" s="9">
        <v>3350</v>
      </c>
      <c r="F411" s="9">
        <v>2540</v>
      </c>
      <c r="G411" s="9">
        <v>2780</v>
      </c>
      <c r="H411" s="9">
        <v>4340</v>
      </c>
      <c r="I411" s="9">
        <v>3490</v>
      </c>
      <c r="J411" s="9">
        <v>3820</v>
      </c>
      <c r="K411" s="9">
        <v>4790</v>
      </c>
      <c r="L411" s="9">
        <v>2830</v>
      </c>
      <c r="M411" s="9">
        <v>3750</v>
      </c>
      <c r="N411" s="9">
        <v>2850</v>
      </c>
      <c r="O411" s="9">
        <v>3143</v>
      </c>
    </row>
    <row r="412" spans="2:15" x14ac:dyDescent="0.25">
      <c r="B412" t="s">
        <v>40</v>
      </c>
      <c r="C412" s="10">
        <v>40083611</v>
      </c>
      <c r="D412" s="9">
        <v>2764</v>
      </c>
      <c r="E412" s="9">
        <v>2430</v>
      </c>
      <c r="F412" s="9">
        <v>2400</v>
      </c>
      <c r="G412" s="9">
        <v>2350</v>
      </c>
      <c r="H412" s="9">
        <v>3400</v>
      </c>
      <c r="I412" s="9">
        <v>4530</v>
      </c>
      <c r="J412" s="9">
        <v>4080</v>
      </c>
      <c r="K412" s="9">
        <v>3980</v>
      </c>
      <c r="L412" s="9">
        <v>2070</v>
      </c>
      <c r="M412" s="9">
        <v>2330</v>
      </c>
      <c r="N412" s="9">
        <v>2760</v>
      </c>
      <c r="O412" s="9">
        <v>2386</v>
      </c>
    </row>
    <row r="413" spans="2:15" x14ac:dyDescent="0.25">
      <c r="B413" t="s">
        <v>40</v>
      </c>
      <c r="C413" s="10">
        <v>40083714</v>
      </c>
      <c r="D413" s="9">
        <v>587</v>
      </c>
      <c r="E413" s="9">
        <v>3260</v>
      </c>
      <c r="F413" s="9">
        <v>2640</v>
      </c>
      <c r="G413" s="9">
        <v>5100</v>
      </c>
      <c r="H413" s="9">
        <v>4620</v>
      </c>
      <c r="I413" s="9">
        <v>9230</v>
      </c>
      <c r="J413" s="9">
        <v>7070</v>
      </c>
      <c r="K413" s="9">
        <v>8570</v>
      </c>
      <c r="L413" s="9">
        <v>7340</v>
      </c>
      <c r="M413" s="9">
        <v>3660</v>
      </c>
      <c r="N413" s="9">
        <v>3140</v>
      </c>
      <c r="O413" s="9">
        <v>4713</v>
      </c>
    </row>
    <row r="414" spans="2:15" x14ac:dyDescent="0.25">
      <c r="B414" t="s">
        <v>40</v>
      </c>
      <c r="C414" s="10">
        <v>40084016</v>
      </c>
      <c r="D414" s="9">
        <v>3080</v>
      </c>
      <c r="E414" s="9">
        <v>3220</v>
      </c>
      <c r="F414" s="9">
        <v>2480</v>
      </c>
      <c r="G414" s="9">
        <v>3050</v>
      </c>
      <c r="H414" s="9">
        <v>3380</v>
      </c>
      <c r="I414" s="9">
        <v>3140</v>
      </c>
      <c r="J414" s="9">
        <v>3100</v>
      </c>
      <c r="K414" s="9">
        <v>4290</v>
      </c>
      <c r="L414" s="9">
        <v>3340</v>
      </c>
      <c r="M414" s="9">
        <v>3070</v>
      </c>
      <c r="N414" s="9">
        <v>3960</v>
      </c>
      <c r="O414" s="9">
        <v>3456</v>
      </c>
    </row>
    <row r="415" spans="2:15" x14ac:dyDescent="0.25">
      <c r="B415" t="s">
        <v>40</v>
      </c>
      <c r="C415" s="10">
        <v>40084218</v>
      </c>
      <c r="D415" s="9">
        <v>4694</v>
      </c>
      <c r="E415" s="9">
        <v>6360</v>
      </c>
      <c r="F415" s="9">
        <v>4920</v>
      </c>
      <c r="G415" s="9">
        <v>4460</v>
      </c>
      <c r="H415" s="9">
        <v>5250</v>
      </c>
      <c r="I415" s="9">
        <v>5080</v>
      </c>
      <c r="J415" s="9">
        <v>3800</v>
      </c>
      <c r="K415" s="9">
        <v>6940</v>
      </c>
      <c r="L415" s="9">
        <v>4830</v>
      </c>
      <c r="M415" s="9">
        <v>5100</v>
      </c>
      <c r="N415" s="9">
        <v>5780</v>
      </c>
      <c r="O415" s="9">
        <v>5236</v>
      </c>
    </row>
    <row r="416" spans="2:15" x14ac:dyDescent="0.25">
      <c r="B416" t="s">
        <v>40</v>
      </c>
      <c r="C416" s="10">
        <v>40084420</v>
      </c>
      <c r="D416" s="9">
        <v>6290</v>
      </c>
      <c r="E416" s="9">
        <v>9460</v>
      </c>
      <c r="F416" s="9">
        <v>7240</v>
      </c>
      <c r="G416" s="9">
        <v>7680</v>
      </c>
      <c r="H416" s="9">
        <v>8000</v>
      </c>
      <c r="I416" s="9">
        <v>15030</v>
      </c>
      <c r="J416" s="9">
        <v>8410</v>
      </c>
      <c r="K416" s="9">
        <v>9980</v>
      </c>
      <c r="L416" s="9">
        <v>6630</v>
      </c>
      <c r="M416" s="9">
        <v>7380</v>
      </c>
      <c r="N416" s="9">
        <v>8560</v>
      </c>
      <c r="O416" s="9">
        <v>7523</v>
      </c>
    </row>
    <row r="417" spans="2:15" x14ac:dyDescent="0.25">
      <c r="B417" t="s">
        <v>40</v>
      </c>
      <c r="C417" s="10">
        <v>40084622</v>
      </c>
      <c r="D417" s="9">
        <v>7617</v>
      </c>
      <c r="E417" s="9">
        <v>6110</v>
      </c>
      <c r="F417" s="9">
        <v>5360</v>
      </c>
      <c r="G417" s="9">
        <v>8930</v>
      </c>
      <c r="H417" s="9">
        <v>6990</v>
      </c>
      <c r="I417" s="9">
        <v>6460</v>
      </c>
      <c r="J417" s="9">
        <v>5540</v>
      </c>
      <c r="K417" s="9">
        <v>6490</v>
      </c>
      <c r="L417" s="9">
        <v>6050</v>
      </c>
      <c r="M417" s="9">
        <v>8330</v>
      </c>
      <c r="N417" s="9">
        <v>7280</v>
      </c>
      <c r="O417" s="9">
        <v>7220</v>
      </c>
    </row>
    <row r="418" spans="2:15" x14ac:dyDescent="0.25">
      <c r="B418" t="s">
        <v>40</v>
      </c>
      <c r="C418" s="10">
        <v>40084824</v>
      </c>
      <c r="D418" s="9">
        <v>66267</v>
      </c>
      <c r="E418" s="9">
        <v>67420</v>
      </c>
      <c r="F418" s="9">
        <v>15770</v>
      </c>
      <c r="G418" s="9">
        <v>12170</v>
      </c>
      <c r="H418" s="9">
        <v>11290</v>
      </c>
      <c r="I418" s="9">
        <v>12420</v>
      </c>
      <c r="J418" s="9">
        <v>5800</v>
      </c>
      <c r="K418" s="9">
        <v>9900</v>
      </c>
      <c r="L418" s="9">
        <v>12150</v>
      </c>
      <c r="M418" s="9">
        <v>13700</v>
      </c>
      <c r="N418" s="9">
        <v>13310</v>
      </c>
      <c r="O418" s="9">
        <v>13053</v>
      </c>
    </row>
    <row r="419" spans="2:15" x14ac:dyDescent="0.25">
      <c r="B419" t="s">
        <v>40</v>
      </c>
      <c r="C419" s="10">
        <v>40085026</v>
      </c>
      <c r="D419" s="9">
        <v>2650</v>
      </c>
      <c r="E419" s="9">
        <v>3300</v>
      </c>
      <c r="F419" s="9">
        <v>3110</v>
      </c>
      <c r="G419" s="9">
        <v>3530</v>
      </c>
      <c r="H419" s="9">
        <v>5300</v>
      </c>
      <c r="I419" s="9">
        <v>3250</v>
      </c>
      <c r="J419" s="9">
        <v>5080</v>
      </c>
      <c r="K419" s="9">
        <v>6530</v>
      </c>
      <c r="L419" s="9">
        <v>2470</v>
      </c>
      <c r="M419" s="9">
        <v>2450</v>
      </c>
      <c r="N419" s="9">
        <v>3490</v>
      </c>
      <c r="O419" s="9">
        <v>2803</v>
      </c>
    </row>
    <row r="420" spans="2:15" x14ac:dyDescent="0.25">
      <c r="B420" t="s">
        <v>40</v>
      </c>
      <c r="C420" s="10">
        <v>40085127</v>
      </c>
      <c r="D420" s="9">
        <v>1800</v>
      </c>
      <c r="E420" s="9">
        <v>1840</v>
      </c>
      <c r="F420" s="9">
        <v>2170</v>
      </c>
      <c r="G420" s="9">
        <v>1690</v>
      </c>
      <c r="H420" s="9">
        <v>1390</v>
      </c>
      <c r="I420" s="9">
        <v>2020</v>
      </c>
      <c r="J420" s="9">
        <v>2100</v>
      </c>
      <c r="K420" s="9">
        <v>2170</v>
      </c>
      <c r="L420" s="9">
        <v>1700</v>
      </c>
      <c r="M420" s="9">
        <v>1690</v>
      </c>
      <c r="N420" s="9">
        <v>1740</v>
      </c>
      <c r="O420" s="9">
        <v>1710</v>
      </c>
    </row>
    <row r="421" spans="2:15" x14ac:dyDescent="0.25">
      <c r="B421" t="s">
        <v>40</v>
      </c>
      <c r="C421" s="10">
        <v>40085228</v>
      </c>
      <c r="D421" s="9">
        <v>4390</v>
      </c>
      <c r="E421" s="9">
        <v>5070</v>
      </c>
      <c r="F421" s="9">
        <v>3450</v>
      </c>
      <c r="G421" s="9">
        <v>2140</v>
      </c>
      <c r="H421" s="9">
        <v>5150</v>
      </c>
      <c r="I421" s="9">
        <v>14780</v>
      </c>
      <c r="J421" s="9">
        <v>10</v>
      </c>
      <c r="K421" s="9">
        <v>5080</v>
      </c>
      <c r="L421" s="9">
        <v>4160</v>
      </c>
      <c r="M421" s="9">
        <v>4390</v>
      </c>
      <c r="N421" s="9">
        <v>4990</v>
      </c>
      <c r="O421" s="9">
        <v>4513</v>
      </c>
    </row>
    <row r="422" spans="2:15" x14ac:dyDescent="0.25">
      <c r="B422" t="s">
        <v>40</v>
      </c>
      <c r="C422" s="10">
        <v>40085430</v>
      </c>
      <c r="D422" s="9">
        <v>1794</v>
      </c>
      <c r="E422" s="9">
        <v>6440</v>
      </c>
      <c r="F422" s="9">
        <v>5810</v>
      </c>
      <c r="G422" s="9">
        <v>4700</v>
      </c>
      <c r="H422" s="9">
        <v>8270</v>
      </c>
      <c r="I422" s="9">
        <v>7560</v>
      </c>
      <c r="J422" s="9">
        <v>5760</v>
      </c>
      <c r="K422" s="9">
        <v>8010</v>
      </c>
      <c r="L422" s="9">
        <v>5440</v>
      </c>
      <c r="M422" s="9">
        <v>6100</v>
      </c>
      <c r="N422" s="9">
        <v>6580</v>
      </c>
      <c r="O422" s="9">
        <v>6040</v>
      </c>
    </row>
    <row r="423" spans="2:15" x14ac:dyDescent="0.25">
      <c r="B423" t="s">
        <v>40</v>
      </c>
      <c r="C423" s="10">
        <v>40085431</v>
      </c>
      <c r="D423" s="9">
        <v>2234</v>
      </c>
      <c r="E423" s="9">
        <v>3410</v>
      </c>
      <c r="F423" s="9">
        <v>2430</v>
      </c>
      <c r="G423" s="9">
        <v>2620</v>
      </c>
      <c r="H423" s="9">
        <v>3530</v>
      </c>
      <c r="I423" s="9">
        <v>3070</v>
      </c>
      <c r="J423" s="9">
        <v>2390</v>
      </c>
      <c r="K423" s="9">
        <v>3300</v>
      </c>
      <c r="L423" s="9">
        <v>2700</v>
      </c>
      <c r="M423" s="9">
        <v>2820</v>
      </c>
      <c r="N423" s="9">
        <v>2550</v>
      </c>
      <c r="O423" s="9">
        <v>2690</v>
      </c>
    </row>
    <row r="424" spans="2:15" x14ac:dyDescent="0.25">
      <c r="B424" t="s">
        <v>40</v>
      </c>
      <c r="C424" s="10">
        <v>40085732</v>
      </c>
      <c r="D424" s="9">
        <v>1837</v>
      </c>
      <c r="E424" s="9">
        <v>3270</v>
      </c>
      <c r="F424" s="9">
        <v>2460</v>
      </c>
      <c r="G424" s="9">
        <v>2900</v>
      </c>
      <c r="H424" s="9">
        <v>3650</v>
      </c>
      <c r="I424" s="9">
        <v>3490</v>
      </c>
      <c r="J424" s="9">
        <v>3090</v>
      </c>
      <c r="K424" s="9">
        <v>4710</v>
      </c>
      <c r="L424" s="9">
        <v>2570</v>
      </c>
      <c r="M424" s="9">
        <v>7960</v>
      </c>
      <c r="N424" s="9">
        <v>3240</v>
      </c>
      <c r="O424" s="9">
        <v>4590</v>
      </c>
    </row>
    <row r="425" spans="2:15" x14ac:dyDescent="0.25">
      <c r="B425" t="s">
        <v>40</v>
      </c>
      <c r="C425" s="10">
        <v>40085733</v>
      </c>
      <c r="D425" s="9">
        <v>4780</v>
      </c>
      <c r="E425" s="9">
        <v>6100</v>
      </c>
      <c r="F425" s="9">
        <v>5190</v>
      </c>
      <c r="G425" s="9">
        <v>6030</v>
      </c>
      <c r="H425" s="9">
        <v>7470</v>
      </c>
      <c r="I425" s="9">
        <v>5320</v>
      </c>
      <c r="J425" s="9">
        <v>3690</v>
      </c>
      <c r="K425" s="9">
        <v>4780</v>
      </c>
      <c r="L425" s="9">
        <v>3540</v>
      </c>
      <c r="M425" s="9">
        <v>6560</v>
      </c>
      <c r="N425" s="9">
        <v>5610</v>
      </c>
      <c r="O425" s="9">
        <v>5236</v>
      </c>
    </row>
    <row r="426" spans="2:15" x14ac:dyDescent="0.25">
      <c r="B426" t="s">
        <v>40</v>
      </c>
      <c r="C426" s="10">
        <v>40086104</v>
      </c>
      <c r="D426" s="9">
        <v>2654</v>
      </c>
      <c r="E426" s="9">
        <v>3870</v>
      </c>
      <c r="F426" s="9">
        <v>3020</v>
      </c>
      <c r="G426" s="9">
        <v>3270</v>
      </c>
      <c r="H426" s="9">
        <v>3390</v>
      </c>
      <c r="I426" s="9">
        <v>3320</v>
      </c>
      <c r="J426" s="9">
        <v>3140</v>
      </c>
      <c r="K426" s="9">
        <v>4050</v>
      </c>
      <c r="L426" s="9">
        <v>2950</v>
      </c>
      <c r="M426" s="9">
        <v>3160</v>
      </c>
      <c r="N426" s="9">
        <v>3800</v>
      </c>
      <c r="O426" s="9">
        <v>3303</v>
      </c>
    </row>
    <row r="427" spans="2:15" x14ac:dyDescent="0.25">
      <c r="B427" t="s">
        <v>40</v>
      </c>
      <c r="C427" s="10">
        <v>40086407</v>
      </c>
      <c r="D427" s="9">
        <v>3344</v>
      </c>
      <c r="E427" s="9">
        <v>4510</v>
      </c>
      <c r="F427" s="9">
        <v>1950</v>
      </c>
      <c r="G427" s="9">
        <v>6140</v>
      </c>
      <c r="H427" s="9">
        <v>4340</v>
      </c>
      <c r="I427" s="9">
        <v>5590</v>
      </c>
      <c r="J427" s="9">
        <v>5880</v>
      </c>
      <c r="K427" s="9">
        <v>2370</v>
      </c>
      <c r="L427" s="9">
        <v>3110</v>
      </c>
      <c r="M427" s="9">
        <v>3010</v>
      </c>
      <c r="N427" s="9">
        <v>2630</v>
      </c>
      <c r="O427" s="9">
        <v>2916</v>
      </c>
    </row>
    <row r="428" spans="2:15" x14ac:dyDescent="0.25">
      <c r="B428" t="s">
        <v>40</v>
      </c>
      <c r="C428" s="10">
        <v>4441005</v>
      </c>
      <c r="D428" s="9">
        <v>4474</v>
      </c>
      <c r="E428" s="9">
        <v>13520</v>
      </c>
      <c r="F428" s="9">
        <v>7040</v>
      </c>
      <c r="G428" s="9">
        <v>6200</v>
      </c>
      <c r="H428" s="9">
        <v>7460</v>
      </c>
      <c r="I428" s="9">
        <v>7620</v>
      </c>
      <c r="J428" s="9">
        <v>6570</v>
      </c>
      <c r="K428" s="9">
        <v>8020</v>
      </c>
      <c r="L428" s="9">
        <v>4850</v>
      </c>
      <c r="M428" s="9">
        <v>8060</v>
      </c>
      <c r="N428" s="9">
        <v>6880</v>
      </c>
      <c r="O428" s="9">
        <v>6596</v>
      </c>
    </row>
    <row r="429" spans="2:15" x14ac:dyDescent="0.25">
      <c r="B429" t="s">
        <v>40</v>
      </c>
      <c r="C429" s="10">
        <v>4441103</v>
      </c>
      <c r="D429" s="9">
        <v>3124</v>
      </c>
      <c r="E429" s="9">
        <v>2680</v>
      </c>
      <c r="F429" s="9">
        <v>1370</v>
      </c>
      <c r="G429" s="9">
        <v>2180</v>
      </c>
      <c r="H429" s="9">
        <v>4220</v>
      </c>
      <c r="I429" s="9">
        <v>6200</v>
      </c>
      <c r="J429" s="9">
        <v>5150</v>
      </c>
      <c r="K429" s="9">
        <v>4840</v>
      </c>
      <c r="L429" s="9">
        <v>2900</v>
      </c>
      <c r="M429" s="9">
        <v>1950</v>
      </c>
      <c r="N429" s="9">
        <v>1510</v>
      </c>
      <c r="O429" s="9">
        <v>2120</v>
      </c>
    </row>
    <row r="430" spans="2:15" x14ac:dyDescent="0.25">
      <c r="B430" t="s">
        <v>40</v>
      </c>
      <c r="C430" s="10">
        <v>4441405</v>
      </c>
      <c r="D430" s="9">
        <v>1864</v>
      </c>
      <c r="E430" s="9">
        <v>1690</v>
      </c>
      <c r="F430" s="9">
        <v>1700</v>
      </c>
      <c r="G430" s="9">
        <v>1490</v>
      </c>
      <c r="H430" s="9">
        <v>2070</v>
      </c>
      <c r="I430" s="9">
        <v>2610</v>
      </c>
      <c r="J430" s="9">
        <v>1930</v>
      </c>
      <c r="K430" s="9">
        <v>2920</v>
      </c>
      <c r="L430" s="9">
        <v>1430</v>
      </c>
      <c r="M430" s="9">
        <v>1130</v>
      </c>
      <c r="N430" s="9">
        <v>1670</v>
      </c>
      <c r="O430" s="9">
        <v>1410</v>
      </c>
    </row>
    <row r="431" spans="2:15" x14ac:dyDescent="0.25">
      <c r="B431" t="s">
        <v>40</v>
      </c>
      <c r="C431" s="10">
        <v>4441803</v>
      </c>
      <c r="D431" s="9">
        <v>1137</v>
      </c>
      <c r="E431" s="9">
        <v>3620</v>
      </c>
      <c r="F431" s="9">
        <v>2990</v>
      </c>
      <c r="G431" s="9">
        <v>4510</v>
      </c>
      <c r="H431" s="9">
        <v>4040</v>
      </c>
      <c r="I431" s="9">
        <v>3070</v>
      </c>
      <c r="J431" s="9">
        <v>6240</v>
      </c>
      <c r="K431" s="9">
        <v>3640</v>
      </c>
      <c r="L431" s="9">
        <v>2710</v>
      </c>
      <c r="M431" s="9">
        <v>4110</v>
      </c>
      <c r="N431" s="9">
        <v>3160</v>
      </c>
      <c r="O431" s="9">
        <v>3326</v>
      </c>
    </row>
    <row r="432" spans="2:15" x14ac:dyDescent="0.25">
      <c r="B432" t="s">
        <v>40</v>
      </c>
      <c r="C432" s="10">
        <v>444206</v>
      </c>
      <c r="D432" s="9">
        <v>1</v>
      </c>
      <c r="E432" s="9">
        <v>796</v>
      </c>
      <c r="F432" s="9">
        <v>490</v>
      </c>
      <c r="G432" s="9">
        <v>750</v>
      </c>
      <c r="H432" s="9">
        <v>1680</v>
      </c>
      <c r="I432" s="9">
        <v>1530</v>
      </c>
      <c r="J432" s="9">
        <v>1820</v>
      </c>
      <c r="K432" s="9">
        <v>1750</v>
      </c>
      <c r="L432" s="9">
        <v>630</v>
      </c>
      <c r="M432" s="9">
        <v>810</v>
      </c>
      <c r="N432" s="9">
        <v>590</v>
      </c>
      <c r="O432" s="9">
        <v>676</v>
      </c>
    </row>
    <row r="433" spans="2:15" x14ac:dyDescent="0.25">
      <c r="B433" t="s">
        <v>40</v>
      </c>
      <c r="C433" s="10">
        <v>44472205</v>
      </c>
      <c r="D433" s="9">
        <v>2754</v>
      </c>
      <c r="E433" s="9">
        <v>1870</v>
      </c>
      <c r="F433" s="9">
        <v>2070</v>
      </c>
      <c r="G433" s="9">
        <v>1990</v>
      </c>
      <c r="H433" s="9">
        <v>2320</v>
      </c>
      <c r="I433" s="9">
        <v>2750</v>
      </c>
      <c r="J433" s="9">
        <v>2580</v>
      </c>
      <c r="K433" s="9">
        <v>2840</v>
      </c>
      <c r="L433" s="9">
        <v>2100</v>
      </c>
      <c r="M433" s="9">
        <v>1680</v>
      </c>
      <c r="N433" s="9">
        <v>2790</v>
      </c>
      <c r="O433" s="9">
        <v>2190</v>
      </c>
    </row>
    <row r="434" spans="2:15" x14ac:dyDescent="0.25">
      <c r="B434" t="s">
        <v>40</v>
      </c>
      <c r="C434" s="10">
        <v>44472503</v>
      </c>
      <c r="D434" s="9">
        <v>770</v>
      </c>
      <c r="E434" s="9">
        <v>2850</v>
      </c>
      <c r="F434" s="9">
        <v>1810</v>
      </c>
      <c r="G434" s="9">
        <v>2500</v>
      </c>
      <c r="H434" s="9">
        <v>2960</v>
      </c>
      <c r="I434" s="9">
        <v>4510</v>
      </c>
      <c r="J434" s="9">
        <v>5640</v>
      </c>
      <c r="K434" s="9">
        <v>5020</v>
      </c>
      <c r="L434" s="9">
        <v>4360</v>
      </c>
      <c r="M434" s="9">
        <v>2750</v>
      </c>
      <c r="N434" s="9">
        <v>2960</v>
      </c>
      <c r="O434" s="9">
        <v>3356</v>
      </c>
    </row>
    <row r="435" spans="2:15" x14ac:dyDescent="0.25">
      <c r="B435" t="s">
        <v>40</v>
      </c>
      <c r="C435" s="10">
        <v>44472513</v>
      </c>
      <c r="D435" s="9">
        <v>6120</v>
      </c>
      <c r="E435" s="9">
        <v>7190</v>
      </c>
      <c r="F435" s="9">
        <v>5210</v>
      </c>
      <c r="G435" s="9">
        <v>5050</v>
      </c>
      <c r="H435" s="9">
        <v>6010</v>
      </c>
      <c r="I435" s="9">
        <v>4990</v>
      </c>
      <c r="J435" s="9">
        <v>4430</v>
      </c>
      <c r="K435" s="9">
        <v>5630</v>
      </c>
      <c r="L435" s="9">
        <v>4570</v>
      </c>
      <c r="M435" s="9">
        <v>5850</v>
      </c>
      <c r="N435" s="9">
        <v>5050</v>
      </c>
      <c r="O435" s="9">
        <v>5156</v>
      </c>
    </row>
    <row r="436" spans="2:15" x14ac:dyDescent="0.25">
      <c r="B436" t="s">
        <v>40</v>
      </c>
      <c r="C436" s="10">
        <v>44472602</v>
      </c>
      <c r="D436" s="9">
        <v>2180</v>
      </c>
      <c r="E436" s="9">
        <v>2810</v>
      </c>
      <c r="F436" s="9">
        <v>1940</v>
      </c>
      <c r="G436" s="9">
        <v>2410</v>
      </c>
      <c r="H436" s="9">
        <v>2770</v>
      </c>
      <c r="I436" s="9">
        <v>1590</v>
      </c>
      <c r="J436" s="9">
        <v>2470</v>
      </c>
      <c r="K436" s="9">
        <v>3940</v>
      </c>
      <c r="L436" s="9">
        <v>2690</v>
      </c>
      <c r="M436" s="9">
        <v>2870</v>
      </c>
      <c r="N436" s="9">
        <v>3010</v>
      </c>
      <c r="O436" s="9">
        <v>2856</v>
      </c>
    </row>
    <row r="437" spans="2:15" x14ac:dyDescent="0.25">
      <c r="B437" t="s">
        <v>40</v>
      </c>
      <c r="C437" s="10">
        <v>44472603</v>
      </c>
      <c r="D437" s="9">
        <v>1437</v>
      </c>
      <c r="E437" s="9">
        <v>2550</v>
      </c>
      <c r="F437" s="9">
        <v>2230</v>
      </c>
      <c r="G437" s="9">
        <v>2550</v>
      </c>
      <c r="H437" s="9">
        <v>2720</v>
      </c>
      <c r="I437" s="9">
        <v>3820</v>
      </c>
      <c r="J437" s="9">
        <v>2420</v>
      </c>
      <c r="K437" s="9">
        <v>2660</v>
      </c>
      <c r="L437" s="9">
        <v>2310</v>
      </c>
      <c r="M437" s="9">
        <v>2700</v>
      </c>
      <c r="N437" s="9">
        <v>1780</v>
      </c>
      <c r="O437" s="9">
        <v>2263</v>
      </c>
    </row>
    <row r="438" spans="2:15" x14ac:dyDescent="0.25">
      <c r="B438" t="s">
        <v>40</v>
      </c>
      <c r="C438" s="10">
        <v>44472705</v>
      </c>
      <c r="D438" s="9">
        <v>3010</v>
      </c>
      <c r="E438" s="9">
        <v>3610</v>
      </c>
      <c r="F438" s="9">
        <v>3390</v>
      </c>
      <c r="G438" s="9">
        <v>1710</v>
      </c>
      <c r="H438" s="9">
        <v>3000</v>
      </c>
      <c r="I438" s="9">
        <v>2780</v>
      </c>
      <c r="J438" s="9">
        <v>4330</v>
      </c>
      <c r="K438" s="9">
        <v>5120</v>
      </c>
      <c r="L438" s="9">
        <v>2350</v>
      </c>
      <c r="M438" s="9">
        <v>2830</v>
      </c>
      <c r="N438" s="9">
        <v>3250</v>
      </c>
      <c r="O438" s="9">
        <v>2810</v>
      </c>
    </row>
    <row r="439" spans="2:15" x14ac:dyDescent="0.25">
      <c r="B439" t="s">
        <v>40</v>
      </c>
      <c r="C439" s="10">
        <v>44472802</v>
      </c>
      <c r="D439" s="9">
        <v>5260</v>
      </c>
      <c r="E439" s="9">
        <v>5650</v>
      </c>
      <c r="F439" s="9">
        <v>4080</v>
      </c>
      <c r="G439" s="9">
        <v>4790</v>
      </c>
      <c r="H439" s="9">
        <v>5170</v>
      </c>
      <c r="I439" s="9">
        <v>5920</v>
      </c>
      <c r="J439" s="9">
        <v>4690</v>
      </c>
      <c r="K439" s="9">
        <v>5650</v>
      </c>
      <c r="L439" s="9">
        <v>4310</v>
      </c>
      <c r="M439" s="9">
        <v>5470</v>
      </c>
      <c r="N439" s="9">
        <v>4960</v>
      </c>
      <c r="O439" s="9">
        <v>4913</v>
      </c>
    </row>
    <row r="440" spans="2:15" x14ac:dyDescent="0.25">
      <c r="B440" t="s">
        <v>40</v>
      </c>
      <c r="C440" s="10">
        <v>44472803</v>
      </c>
      <c r="D440" s="9">
        <v>3134</v>
      </c>
      <c r="E440" s="9">
        <v>3970</v>
      </c>
      <c r="F440" s="9">
        <v>3380</v>
      </c>
      <c r="G440" s="9">
        <v>4440</v>
      </c>
      <c r="H440" s="9">
        <v>4200</v>
      </c>
      <c r="I440" s="9">
        <v>4530</v>
      </c>
      <c r="J440" s="9">
        <v>4820</v>
      </c>
      <c r="K440" s="9">
        <v>5980</v>
      </c>
      <c r="L440" s="9">
        <v>1470</v>
      </c>
      <c r="M440" s="9">
        <v>4440</v>
      </c>
      <c r="N440" s="9">
        <v>4220</v>
      </c>
      <c r="O440" s="9">
        <v>3376</v>
      </c>
    </row>
    <row r="441" spans="2:15" x14ac:dyDescent="0.25">
      <c r="B441" t="s">
        <v>40</v>
      </c>
      <c r="C441" s="10">
        <v>44472904</v>
      </c>
      <c r="D441" s="9">
        <v>2294</v>
      </c>
      <c r="E441" s="9">
        <v>3180</v>
      </c>
      <c r="F441" s="9">
        <v>2440</v>
      </c>
      <c r="G441" s="9">
        <v>2780</v>
      </c>
      <c r="H441" s="9">
        <v>2800</v>
      </c>
      <c r="I441" s="9">
        <v>2790</v>
      </c>
      <c r="J441" s="9">
        <v>2570</v>
      </c>
      <c r="K441" s="9">
        <v>3250</v>
      </c>
      <c r="L441" s="9">
        <v>2690</v>
      </c>
      <c r="M441" s="9">
        <v>2750</v>
      </c>
      <c r="N441" s="9">
        <v>2850</v>
      </c>
      <c r="O441" s="9">
        <v>2763</v>
      </c>
    </row>
    <row r="442" spans="2:15" x14ac:dyDescent="0.25">
      <c r="B442" t="s">
        <v>40</v>
      </c>
      <c r="C442" s="10">
        <v>44472905</v>
      </c>
      <c r="D442" s="9">
        <v>4604</v>
      </c>
      <c r="E442" s="9">
        <v>5300</v>
      </c>
      <c r="F442" s="9">
        <v>2990</v>
      </c>
      <c r="G442" s="9">
        <v>4150</v>
      </c>
      <c r="H442" s="9">
        <v>5550</v>
      </c>
      <c r="I442" s="9">
        <v>8270</v>
      </c>
      <c r="J442" s="9">
        <v>8660</v>
      </c>
      <c r="K442" s="9">
        <v>9010</v>
      </c>
      <c r="L442" s="9">
        <v>5310</v>
      </c>
      <c r="M442" s="9">
        <v>5280</v>
      </c>
      <c r="N442" s="9">
        <v>3930</v>
      </c>
      <c r="O442" s="9">
        <v>4840</v>
      </c>
    </row>
    <row r="443" spans="2:15" x14ac:dyDescent="0.25">
      <c r="B443" t="s">
        <v>40</v>
      </c>
      <c r="C443" s="10">
        <v>44473003</v>
      </c>
      <c r="D443" s="9">
        <v>0</v>
      </c>
      <c r="E443" s="9">
        <v>0</v>
      </c>
      <c r="F443" s="9">
        <v>0</v>
      </c>
      <c r="G443" s="9">
        <v>0</v>
      </c>
      <c r="H443" s="9">
        <v>0</v>
      </c>
      <c r="I443" s="9">
        <v>0</v>
      </c>
      <c r="J443" s="9">
        <v>1</v>
      </c>
      <c r="K443" s="9">
        <v>1</v>
      </c>
      <c r="L443" s="9">
        <v>18100</v>
      </c>
      <c r="M443" s="9">
        <v>38360</v>
      </c>
      <c r="N443" s="9">
        <v>1570</v>
      </c>
      <c r="O443" s="9">
        <v>1570</v>
      </c>
    </row>
    <row r="444" spans="2:15" x14ac:dyDescent="0.25">
      <c r="B444" t="s">
        <v>40</v>
      </c>
      <c r="C444" s="10">
        <v>44473102</v>
      </c>
      <c r="D444" s="9">
        <v>2147</v>
      </c>
      <c r="E444" s="9">
        <v>3360</v>
      </c>
      <c r="F444" s="9">
        <v>2670</v>
      </c>
      <c r="G444" s="9">
        <v>2600</v>
      </c>
      <c r="H444" s="9">
        <v>3200</v>
      </c>
      <c r="I444" s="9">
        <v>3090</v>
      </c>
      <c r="J444" s="9">
        <v>1760</v>
      </c>
      <c r="K444" s="9">
        <v>3750</v>
      </c>
      <c r="L444" s="9">
        <v>2760</v>
      </c>
      <c r="M444" s="9">
        <v>1910</v>
      </c>
      <c r="N444" s="9">
        <v>3020</v>
      </c>
      <c r="O444" s="9">
        <v>2563</v>
      </c>
    </row>
    <row r="445" spans="2:15" x14ac:dyDescent="0.25">
      <c r="B445" t="s">
        <v>40</v>
      </c>
      <c r="C445" s="10">
        <v>44473105</v>
      </c>
      <c r="D445" s="9">
        <v>1777</v>
      </c>
      <c r="E445" s="9">
        <v>9150</v>
      </c>
      <c r="F445" s="9">
        <v>6670</v>
      </c>
      <c r="G445" s="9">
        <v>1820</v>
      </c>
      <c r="H445" s="9">
        <v>1460</v>
      </c>
      <c r="I445" s="9">
        <v>3160</v>
      </c>
      <c r="J445" s="9">
        <v>5190</v>
      </c>
      <c r="K445" s="9">
        <v>1</v>
      </c>
      <c r="L445" s="9">
        <v>2490</v>
      </c>
      <c r="M445" s="9">
        <v>2940</v>
      </c>
      <c r="N445" s="9">
        <v>1860</v>
      </c>
      <c r="O445" s="9">
        <v>2430</v>
      </c>
    </row>
    <row r="446" spans="2:15" x14ac:dyDescent="0.25">
      <c r="B446" t="s">
        <v>40</v>
      </c>
      <c r="C446" s="10">
        <v>44473302</v>
      </c>
      <c r="D446" s="9">
        <v>2210</v>
      </c>
      <c r="E446" s="9">
        <v>3180</v>
      </c>
      <c r="F446" s="9">
        <v>2600</v>
      </c>
      <c r="G446" s="9">
        <v>3110</v>
      </c>
      <c r="H446" s="9">
        <v>2710</v>
      </c>
      <c r="I446" s="9">
        <v>2790</v>
      </c>
      <c r="J446" s="9">
        <v>1</v>
      </c>
      <c r="K446" s="9">
        <v>4080</v>
      </c>
      <c r="L446" s="9">
        <v>3820</v>
      </c>
      <c r="M446" s="9">
        <v>3960</v>
      </c>
      <c r="N446" s="9">
        <v>3370</v>
      </c>
      <c r="O446" s="9">
        <v>3716</v>
      </c>
    </row>
    <row r="447" spans="2:15" x14ac:dyDescent="0.25">
      <c r="B447" t="s">
        <v>40</v>
      </c>
      <c r="C447" s="10">
        <v>44473303</v>
      </c>
      <c r="D447" s="9">
        <v>5540</v>
      </c>
      <c r="E447" s="9">
        <v>8050</v>
      </c>
      <c r="F447" s="9">
        <v>6080</v>
      </c>
      <c r="G447" s="9">
        <v>6870</v>
      </c>
      <c r="H447" s="9">
        <v>6860</v>
      </c>
      <c r="I447" s="9">
        <v>5130</v>
      </c>
      <c r="J447" s="9">
        <v>320</v>
      </c>
      <c r="K447" s="9">
        <v>140</v>
      </c>
      <c r="L447" s="9">
        <v>30</v>
      </c>
      <c r="M447" s="9">
        <v>40</v>
      </c>
      <c r="N447" s="9">
        <v>760</v>
      </c>
      <c r="O447" s="9">
        <v>276</v>
      </c>
    </row>
    <row r="448" spans="2:15" x14ac:dyDescent="0.25">
      <c r="B448" t="s">
        <v>40</v>
      </c>
      <c r="C448" s="10">
        <v>44473403</v>
      </c>
      <c r="D448" s="9">
        <v>4030</v>
      </c>
      <c r="E448" s="9">
        <v>6740</v>
      </c>
      <c r="F448" s="9">
        <v>4860</v>
      </c>
      <c r="G448" s="9">
        <v>5190</v>
      </c>
      <c r="H448" s="9">
        <v>5390</v>
      </c>
      <c r="I448" s="9">
        <v>5120</v>
      </c>
      <c r="J448" s="9">
        <v>4070</v>
      </c>
      <c r="K448" s="9">
        <v>5670</v>
      </c>
      <c r="L448" s="9">
        <v>4190</v>
      </c>
      <c r="M448" s="9">
        <v>4760</v>
      </c>
      <c r="N448" s="9">
        <v>4040</v>
      </c>
      <c r="O448" s="9">
        <v>4330</v>
      </c>
    </row>
    <row r="449" spans="2:15" x14ac:dyDescent="0.25">
      <c r="B449" t="s">
        <v>40</v>
      </c>
      <c r="C449" s="10">
        <v>44473404</v>
      </c>
      <c r="D449" s="9">
        <v>2174</v>
      </c>
      <c r="E449" s="9">
        <v>3950</v>
      </c>
      <c r="F449" s="9">
        <v>3030</v>
      </c>
      <c r="G449" s="9">
        <v>3470</v>
      </c>
      <c r="H449" s="9">
        <v>3240</v>
      </c>
      <c r="I449" s="9">
        <v>3120</v>
      </c>
      <c r="J449" s="9">
        <v>2640</v>
      </c>
      <c r="K449" s="9">
        <v>3440</v>
      </c>
      <c r="L449" s="9">
        <v>4270</v>
      </c>
      <c r="M449" s="9">
        <v>9420</v>
      </c>
      <c r="N449" s="9">
        <v>2970</v>
      </c>
      <c r="O449" s="9">
        <v>5553</v>
      </c>
    </row>
    <row r="450" spans="2:15" x14ac:dyDescent="0.25">
      <c r="B450" t="s">
        <v>40</v>
      </c>
      <c r="C450" s="10">
        <v>44473503</v>
      </c>
      <c r="D450" s="9">
        <v>5074</v>
      </c>
      <c r="E450" s="9">
        <v>4640</v>
      </c>
      <c r="F450" s="9">
        <v>3680</v>
      </c>
      <c r="G450" s="9">
        <v>3700</v>
      </c>
      <c r="H450" s="9">
        <v>3470</v>
      </c>
      <c r="I450" s="9">
        <v>3910</v>
      </c>
      <c r="J450" s="9">
        <v>3680</v>
      </c>
      <c r="K450" s="9">
        <v>4360</v>
      </c>
      <c r="L450" s="9">
        <v>3620</v>
      </c>
      <c r="M450" s="9">
        <v>4350</v>
      </c>
      <c r="N450" s="9">
        <v>3640</v>
      </c>
      <c r="O450" s="9">
        <v>3870</v>
      </c>
    </row>
    <row r="451" spans="2:15" x14ac:dyDescent="0.25">
      <c r="B451" t="s">
        <v>40</v>
      </c>
      <c r="C451" s="10">
        <v>44473505</v>
      </c>
      <c r="D451" s="9">
        <v>5047</v>
      </c>
      <c r="E451" s="9">
        <v>7330</v>
      </c>
      <c r="F451" s="9">
        <v>5230</v>
      </c>
      <c r="G451" s="9">
        <v>6190</v>
      </c>
      <c r="H451" s="9">
        <v>5090</v>
      </c>
      <c r="I451" s="9">
        <v>6570</v>
      </c>
      <c r="J451" s="9">
        <v>6270</v>
      </c>
      <c r="K451" s="9">
        <v>6300</v>
      </c>
      <c r="L451" s="9">
        <v>5120</v>
      </c>
      <c r="M451" s="9">
        <v>6730</v>
      </c>
      <c r="N451" s="9">
        <v>6720</v>
      </c>
      <c r="O451" s="9">
        <v>6190</v>
      </c>
    </row>
    <row r="452" spans="2:15" x14ac:dyDescent="0.25">
      <c r="B452" t="s">
        <v>40</v>
      </c>
      <c r="C452" s="10">
        <v>44473703</v>
      </c>
      <c r="D452" s="9">
        <v>6970</v>
      </c>
      <c r="E452" s="9">
        <v>3250</v>
      </c>
      <c r="F452" s="9">
        <v>5830</v>
      </c>
      <c r="G452" s="9">
        <v>4740</v>
      </c>
      <c r="H452" s="9">
        <v>5100</v>
      </c>
      <c r="I452" s="9">
        <v>6970</v>
      </c>
      <c r="J452" s="9">
        <v>4260</v>
      </c>
      <c r="K452" s="9">
        <v>5930</v>
      </c>
      <c r="L452" s="9">
        <v>5420</v>
      </c>
      <c r="M452" s="9">
        <v>5800</v>
      </c>
      <c r="N452" s="9">
        <v>6250</v>
      </c>
      <c r="O452" s="9">
        <v>5823</v>
      </c>
    </row>
    <row r="453" spans="2:15" x14ac:dyDescent="0.25">
      <c r="B453" t="s">
        <v>40</v>
      </c>
      <c r="C453" s="10">
        <v>44473804</v>
      </c>
      <c r="D453" s="9">
        <v>3040</v>
      </c>
      <c r="E453" s="9">
        <v>2990</v>
      </c>
      <c r="F453" s="9">
        <v>2610</v>
      </c>
      <c r="G453" s="9">
        <v>2570</v>
      </c>
      <c r="H453" s="9">
        <v>2570</v>
      </c>
      <c r="I453" s="9">
        <v>3080</v>
      </c>
      <c r="J453" s="9">
        <v>2610</v>
      </c>
      <c r="K453" s="9">
        <v>3340</v>
      </c>
      <c r="L453" s="9">
        <v>2710</v>
      </c>
      <c r="M453" s="9">
        <v>2670</v>
      </c>
      <c r="N453" s="9">
        <v>2730</v>
      </c>
      <c r="O453" s="9">
        <v>2703</v>
      </c>
    </row>
    <row r="454" spans="2:15" x14ac:dyDescent="0.25">
      <c r="B454" t="s">
        <v>40</v>
      </c>
      <c r="C454" s="10">
        <v>44473905</v>
      </c>
      <c r="D454" s="9">
        <v>3080</v>
      </c>
      <c r="E454" s="9">
        <v>4730</v>
      </c>
      <c r="F454" s="9">
        <v>5830</v>
      </c>
      <c r="G454" s="9">
        <v>4310</v>
      </c>
      <c r="H454" s="9">
        <v>6160</v>
      </c>
      <c r="I454" s="9">
        <v>4640</v>
      </c>
      <c r="J454" s="9">
        <v>4250</v>
      </c>
      <c r="K454" s="9">
        <v>5850</v>
      </c>
      <c r="L454" s="9">
        <v>5900</v>
      </c>
      <c r="M454" s="9">
        <v>5980</v>
      </c>
      <c r="N454" s="9">
        <v>4510</v>
      </c>
      <c r="O454" s="9">
        <v>5463</v>
      </c>
    </row>
    <row r="455" spans="2:15" x14ac:dyDescent="0.25">
      <c r="B455" t="s">
        <v>40</v>
      </c>
      <c r="C455" s="10">
        <v>44474002</v>
      </c>
      <c r="D455" s="9">
        <v>3947</v>
      </c>
      <c r="E455" s="9">
        <v>10470</v>
      </c>
      <c r="F455" s="9">
        <v>3010</v>
      </c>
      <c r="G455" s="9">
        <v>20</v>
      </c>
      <c r="H455" s="9">
        <v>3380</v>
      </c>
      <c r="I455" s="9">
        <v>4920</v>
      </c>
      <c r="J455" s="9">
        <v>3610</v>
      </c>
      <c r="K455" s="9">
        <v>5060</v>
      </c>
      <c r="L455" s="9">
        <v>3280</v>
      </c>
      <c r="M455" s="9">
        <v>3310</v>
      </c>
      <c r="N455" s="9">
        <v>3290</v>
      </c>
      <c r="O455" s="9">
        <v>3293</v>
      </c>
    </row>
    <row r="456" spans="2:15" x14ac:dyDescent="0.25">
      <c r="B456" t="s">
        <v>40</v>
      </c>
      <c r="C456" s="10">
        <v>44474003</v>
      </c>
      <c r="D456" s="9">
        <v>8077</v>
      </c>
      <c r="E456" s="9">
        <v>9210</v>
      </c>
      <c r="F456" s="9">
        <v>8950</v>
      </c>
      <c r="G456" s="9">
        <v>9090</v>
      </c>
      <c r="H456" s="9">
        <v>10950</v>
      </c>
      <c r="I456" s="9">
        <v>11180</v>
      </c>
      <c r="J456" s="9">
        <v>7880</v>
      </c>
      <c r="K456" s="9">
        <v>11460</v>
      </c>
      <c r="L456" s="9">
        <v>13300</v>
      </c>
      <c r="M456" s="9">
        <v>9990</v>
      </c>
      <c r="N456" s="9">
        <v>8690</v>
      </c>
      <c r="O456" s="9">
        <v>10660</v>
      </c>
    </row>
    <row r="457" spans="2:15" x14ac:dyDescent="0.25">
      <c r="B457" t="s">
        <v>40</v>
      </c>
      <c r="C457" s="10">
        <v>44474204</v>
      </c>
      <c r="D457" s="9">
        <v>5557</v>
      </c>
      <c r="E457" s="9">
        <v>9330</v>
      </c>
      <c r="F457" s="9">
        <v>5230</v>
      </c>
      <c r="G457" s="9">
        <v>5420</v>
      </c>
      <c r="H457" s="9">
        <v>5560</v>
      </c>
      <c r="I457" s="9">
        <v>6010</v>
      </c>
      <c r="J457" s="9">
        <v>4720</v>
      </c>
      <c r="K457" s="9">
        <v>5770</v>
      </c>
      <c r="L457" s="9">
        <v>4530</v>
      </c>
      <c r="M457" s="9">
        <v>6950</v>
      </c>
      <c r="N457" s="9">
        <v>5710</v>
      </c>
      <c r="O457" s="9">
        <v>5730</v>
      </c>
    </row>
    <row r="458" spans="2:15" x14ac:dyDescent="0.25">
      <c r="B458" t="s">
        <v>40</v>
      </c>
      <c r="C458" s="10">
        <v>44474205</v>
      </c>
      <c r="D458" s="9">
        <v>3740</v>
      </c>
      <c r="E458" s="9">
        <v>6430</v>
      </c>
      <c r="F458" s="9">
        <v>4790</v>
      </c>
      <c r="G458" s="9">
        <v>4930</v>
      </c>
      <c r="H458" s="9">
        <v>6500</v>
      </c>
      <c r="I458" s="9">
        <v>13330</v>
      </c>
      <c r="J458" s="9">
        <v>8540</v>
      </c>
      <c r="K458" s="9">
        <v>8790</v>
      </c>
      <c r="L458" s="9">
        <v>5660</v>
      </c>
      <c r="M458" s="9">
        <v>6990</v>
      </c>
      <c r="N458" s="9">
        <v>5520</v>
      </c>
      <c r="O458" s="9">
        <v>6056</v>
      </c>
    </row>
    <row r="459" spans="2:15" x14ac:dyDescent="0.25">
      <c r="B459" t="s">
        <v>40</v>
      </c>
      <c r="C459" s="10">
        <v>44474303</v>
      </c>
      <c r="D459" s="9">
        <v>6514</v>
      </c>
      <c r="E459" s="9">
        <v>3840</v>
      </c>
      <c r="F459" s="9">
        <v>4380</v>
      </c>
      <c r="G459" s="9">
        <v>5280</v>
      </c>
      <c r="H459" s="9">
        <v>3840</v>
      </c>
      <c r="I459" s="9">
        <v>3890</v>
      </c>
      <c r="J459" s="9">
        <v>3860</v>
      </c>
      <c r="K459" s="9">
        <v>5700</v>
      </c>
      <c r="L459" s="9">
        <v>3550</v>
      </c>
      <c r="M459" s="9">
        <v>5220</v>
      </c>
      <c r="N459" s="9">
        <v>4570</v>
      </c>
      <c r="O459" s="9">
        <v>4446</v>
      </c>
    </row>
    <row r="460" spans="2:15" x14ac:dyDescent="0.25">
      <c r="B460" t="s">
        <v>40</v>
      </c>
      <c r="C460" s="10">
        <v>44474402</v>
      </c>
      <c r="D460" s="9">
        <v>3314</v>
      </c>
      <c r="E460" s="9">
        <v>3780</v>
      </c>
      <c r="F460" s="9">
        <v>3150</v>
      </c>
      <c r="G460" s="9">
        <v>3290</v>
      </c>
      <c r="H460" s="9">
        <v>3540</v>
      </c>
      <c r="I460" s="9">
        <v>3940</v>
      </c>
      <c r="J460" s="9">
        <v>3680</v>
      </c>
      <c r="K460" s="9">
        <v>3660</v>
      </c>
      <c r="L460" s="9">
        <v>3050</v>
      </c>
      <c r="M460" s="9">
        <v>1300</v>
      </c>
      <c r="N460" s="9">
        <v>2820</v>
      </c>
      <c r="O460" s="9">
        <v>2390</v>
      </c>
    </row>
    <row r="461" spans="2:15" x14ac:dyDescent="0.25">
      <c r="B461" t="s">
        <v>40</v>
      </c>
      <c r="C461" s="10">
        <v>44474505</v>
      </c>
      <c r="D461" s="9">
        <v>5774</v>
      </c>
      <c r="E461" s="9">
        <v>11670</v>
      </c>
      <c r="F461" s="9">
        <v>7860</v>
      </c>
      <c r="G461" s="9">
        <v>8690</v>
      </c>
      <c r="H461" s="9">
        <v>9630</v>
      </c>
      <c r="I461" s="9">
        <v>7390</v>
      </c>
      <c r="J461" s="9">
        <v>10530</v>
      </c>
      <c r="K461" s="9">
        <v>11850</v>
      </c>
      <c r="L461" s="9">
        <v>7780</v>
      </c>
      <c r="M461" s="9">
        <v>8950</v>
      </c>
      <c r="N461" s="9">
        <v>7950</v>
      </c>
      <c r="O461" s="9">
        <v>8226</v>
      </c>
    </row>
    <row r="462" spans="2:15" x14ac:dyDescent="0.25">
      <c r="B462" t="s">
        <v>40</v>
      </c>
      <c r="C462" s="10">
        <v>44474603</v>
      </c>
      <c r="D462" s="9">
        <v>340</v>
      </c>
      <c r="E462" s="9">
        <v>280</v>
      </c>
      <c r="F462" s="9">
        <v>330</v>
      </c>
      <c r="G462" s="9">
        <v>20</v>
      </c>
      <c r="H462" s="9">
        <v>40</v>
      </c>
      <c r="I462" s="9">
        <v>470</v>
      </c>
      <c r="J462" s="9">
        <v>2760</v>
      </c>
      <c r="K462" s="9">
        <v>5050</v>
      </c>
      <c r="L462" s="9">
        <v>6010</v>
      </c>
      <c r="M462" s="9">
        <v>6100</v>
      </c>
      <c r="N462" s="9">
        <v>3960</v>
      </c>
      <c r="O462" s="9">
        <v>5356</v>
      </c>
    </row>
    <row r="463" spans="2:15" x14ac:dyDescent="0.25">
      <c r="B463" t="s">
        <v>40</v>
      </c>
      <c r="C463" s="10">
        <v>44474704</v>
      </c>
      <c r="D463" s="9">
        <v>3254</v>
      </c>
      <c r="E463" s="9">
        <v>5630</v>
      </c>
      <c r="F463" s="9">
        <v>2650</v>
      </c>
      <c r="G463" s="9">
        <v>5440</v>
      </c>
      <c r="H463" s="9">
        <v>3930</v>
      </c>
      <c r="I463" s="9">
        <v>8950</v>
      </c>
      <c r="J463" s="9">
        <v>4630</v>
      </c>
      <c r="K463" s="9">
        <v>4440</v>
      </c>
      <c r="L463" s="9">
        <v>3920</v>
      </c>
      <c r="M463" s="9">
        <v>4200</v>
      </c>
      <c r="N463" s="9">
        <v>5560</v>
      </c>
      <c r="O463" s="9">
        <v>4560</v>
      </c>
    </row>
    <row r="464" spans="2:15" x14ac:dyDescent="0.25">
      <c r="B464" t="s">
        <v>40</v>
      </c>
      <c r="C464" s="10">
        <v>44474905</v>
      </c>
      <c r="D464" s="9">
        <v>3787</v>
      </c>
      <c r="E464" s="9">
        <v>4380</v>
      </c>
      <c r="F464" s="9">
        <v>4050</v>
      </c>
      <c r="G464" s="9">
        <v>3110</v>
      </c>
      <c r="H464" s="9">
        <v>9350</v>
      </c>
      <c r="I464" s="9">
        <v>12570</v>
      </c>
      <c r="J464" s="9">
        <v>4390</v>
      </c>
      <c r="K464" s="9">
        <v>3500</v>
      </c>
      <c r="L464" s="9">
        <v>3910</v>
      </c>
      <c r="M464" s="9">
        <v>3880</v>
      </c>
      <c r="N464" s="9">
        <v>3850</v>
      </c>
      <c r="O464" s="9">
        <v>3880</v>
      </c>
    </row>
    <row r="465" spans="2:15" x14ac:dyDescent="0.25">
      <c r="B465" t="s">
        <v>40</v>
      </c>
      <c r="C465" s="10">
        <v>44475002</v>
      </c>
      <c r="D465" s="9">
        <v>2837</v>
      </c>
      <c r="E465" s="9">
        <v>3310</v>
      </c>
      <c r="F465" s="9">
        <v>2680</v>
      </c>
      <c r="G465" s="9">
        <v>9020</v>
      </c>
      <c r="H465" s="9">
        <v>4570</v>
      </c>
      <c r="I465" s="9">
        <v>6660</v>
      </c>
      <c r="J465" s="9">
        <v>4780</v>
      </c>
      <c r="K465" s="9">
        <v>8670</v>
      </c>
      <c r="L465" s="9">
        <v>6340</v>
      </c>
      <c r="M465" s="9">
        <v>6860</v>
      </c>
      <c r="N465" s="9">
        <v>5480</v>
      </c>
      <c r="O465" s="9">
        <v>6226</v>
      </c>
    </row>
    <row r="466" spans="2:15" x14ac:dyDescent="0.25">
      <c r="B466" t="s">
        <v>40</v>
      </c>
      <c r="C466" s="10">
        <v>50010110</v>
      </c>
      <c r="D466" s="9">
        <v>2787</v>
      </c>
      <c r="E466" s="9">
        <v>4540</v>
      </c>
      <c r="F466" s="9">
        <v>4460</v>
      </c>
      <c r="G466" s="9">
        <v>3940</v>
      </c>
      <c r="H466" s="9">
        <v>8440</v>
      </c>
      <c r="I466" s="9">
        <v>6810</v>
      </c>
      <c r="J466" s="9">
        <v>9230</v>
      </c>
      <c r="K466" s="9">
        <v>8690</v>
      </c>
      <c r="L466" s="9">
        <v>6190</v>
      </c>
      <c r="M466" s="9">
        <v>5310</v>
      </c>
      <c r="N466" s="9">
        <v>4920</v>
      </c>
      <c r="O466" s="9">
        <v>5473</v>
      </c>
    </row>
    <row r="467" spans="2:15" x14ac:dyDescent="0.25">
      <c r="B467" t="s">
        <v>40</v>
      </c>
      <c r="C467" s="10">
        <v>50010111</v>
      </c>
      <c r="D467" s="9">
        <v>4700</v>
      </c>
      <c r="E467" s="9">
        <v>5650</v>
      </c>
      <c r="F467" s="9">
        <v>4670</v>
      </c>
      <c r="G467" s="9">
        <v>4930</v>
      </c>
      <c r="H467" s="9">
        <v>4710</v>
      </c>
      <c r="I467" s="9">
        <v>5180</v>
      </c>
      <c r="J467" s="9">
        <v>4860</v>
      </c>
      <c r="K467" s="9">
        <v>5260</v>
      </c>
      <c r="L467" s="9">
        <v>4950</v>
      </c>
      <c r="M467" s="9">
        <v>5040</v>
      </c>
      <c r="N467" s="9">
        <v>4820</v>
      </c>
      <c r="O467" s="9">
        <v>4936</v>
      </c>
    </row>
    <row r="468" spans="2:15" x14ac:dyDescent="0.25">
      <c r="B468" t="s">
        <v>40</v>
      </c>
      <c r="C468" s="10">
        <v>50010308</v>
      </c>
      <c r="D468" s="9">
        <v>2240</v>
      </c>
      <c r="E468" s="9">
        <v>990</v>
      </c>
      <c r="F468" s="9">
        <v>1060</v>
      </c>
      <c r="G468" s="9">
        <v>1060</v>
      </c>
      <c r="H468" s="9">
        <v>1300</v>
      </c>
      <c r="I468" s="9">
        <v>1420</v>
      </c>
      <c r="J468" s="9">
        <v>1280</v>
      </c>
      <c r="K468" s="9">
        <v>660</v>
      </c>
      <c r="L468" s="9">
        <v>1090</v>
      </c>
      <c r="M468" s="9">
        <v>1080</v>
      </c>
      <c r="N468" s="9">
        <v>1200</v>
      </c>
      <c r="O468" s="9">
        <v>1123</v>
      </c>
    </row>
    <row r="469" spans="2:15" x14ac:dyDescent="0.25">
      <c r="B469" t="s">
        <v>40</v>
      </c>
      <c r="C469" s="10">
        <v>50010309</v>
      </c>
      <c r="D469" s="9">
        <v>3847</v>
      </c>
      <c r="E469" s="9">
        <v>5040</v>
      </c>
      <c r="F469" s="9">
        <v>4270</v>
      </c>
      <c r="G469" s="9">
        <v>4530</v>
      </c>
      <c r="H469" s="9">
        <v>6020</v>
      </c>
      <c r="I469" s="9">
        <v>4810</v>
      </c>
      <c r="J469" s="9">
        <v>3340</v>
      </c>
      <c r="K469" s="9">
        <v>3770</v>
      </c>
      <c r="L469" s="9">
        <v>4010</v>
      </c>
      <c r="M469" s="9">
        <v>3830</v>
      </c>
      <c r="N469" s="9">
        <v>5890</v>
      </c>
      <c r="O469" s="9">
        <v>4576</v>
      </c>
    </row>
    <row r="470" spans="2:15" x14ac:dyDescent="0.25">
      <c r="B470" t="s">
        <v>40</v>
      </c>
      <c r="C470" s="10">
        <v>50010506</v>
      </c>
      <c r="D470" s="9">
        <v>3747</v>
      </c>
      <c r="E470" s="9">
        <v>2260</v>
      </c>
      <c r="F470" s="9">
        <v>2000</v>
      </c>
      <c r="G470" s="9">
        <v>2260</v>
      </c>
      <c r="H470" s="9">
        <v>2230</v>
      </c>
      <c r="I470" s="9">
        <v>2520</v>
      </c>
      <c r="J470" s="9">
        <v>1900</v>
      </c>
      <c r="K470" s="9">
        <v>3300</v>
      </c>
      <c r="L470" s="9">
        <v>2130</v>
      </c>
      <c r="M470" s="9">
        <v>3290</v>
      </c>
      <c r="N470" s="9">
        <v>2680</v>
      </c>
      <c r="O470" s="9">
        <v>2700</v>
      </c>
    </row>
    <row r="471" spans="2:15" x14ac:dyDescent="0.25">
      <c r="B471" t="s">
        <v>40</v>
      </c>
      <c r="C471" s="10">
        <v>50010507</v>
      </c>
      <c r="D471" s="9">
        <v>2907</v>
      </c>
      <c r="E471" s="9">
        <v>4440</v>
      </c>
      <c r="F471" s="9">
        <v>3360</v>
      </c>
      <c r="G471" s="9">
        <v>3710</v>
      </c>
      <c r="H471" s="9">
        <v>5610</v>
      </c>
      <c r="I471" s="9">
        <v>7870</v>
      </c>
      <c r="J471" s="9">
        <v>9300</v>
      </c>
      <c r="K471" s="9">
        <v>8030</v>
      </c>
      <c r="L471" s="9">
        <v>5960</v>
      </c>
      <c r="M471" s="9">
        <v>3650</v>
      </c>
      <c r="N471" s="9">
        <v>5360</v>
      </c>
      <c r="O471" s="9">
        <v>4990</v>
      </c>
    </row>
    <row r="472" spans="2:15" x14ac:dyDescent="0.25">
      <c r="B472" t="s">
        <v>40</v>
      </c>
      <c r="C472" s="10">
        <v>50010704</v>
      </c>
      <c r="D472" s="9">
        <v>9137</v>
      </c>
      <c r="E472" s="9">
        <v>6580</v>
      </c>
      <c r="F472" s="9">
        <v>4780</v>
      </c>
      <c r="G472" s="9">
        <v>5070</v>
      </c>
      <c r="H472" s="9">
        <v>7300</v>
      </c>
      <c r="I472" s="9">
        <v>8310</v>
      </c>
      <c r="J472" s="9">
        <v>7550</v>
      </c>
      <c r="K472" s="9">
        <v>12130</v>
      </c>
      <c r="L472" s="9">
        <v>9040</v>
      </c>
      <c r="M472" s="9">
        <v>10710</v>
      </c>
      <c r="N472" s="9">
        <v>12870</v>
      </c>
      <c r="O472" s="9">
        <v>10873</v>
      </c>
    </row>
    <row r="473" spans="2:15" x14ac:dyDescent="0.25">
      <c r="B473" t="s">
        <v>40</v>
      </c>
      <c r="C473" s="10">
        <v>50010705</v>
      </c>
      <c r="D473" s="9">
        <v>4384</v>
      </c>
      <c r="E473" s="9">
        <v>6650</v>
      </c>
      <c r="F473" s="9">
        <v>5080</v>
      </c>
      <c r="G473" s="9">
        <v>4970</v>
      </c>
      <c r="H473" s="9">
        <v>5560</v>
      </c>
      <c r="I473" s="9">
        <v>4850</v>
      </c>
      <c r="J473" s="9">
        <v>4700</v>
      </c>
      <c r="K473" s="9">
        <v>5530</v>
      </c>
      <c r="L473" s="9">
        <v>4340</v>
      </c>
      <c r="M473" s="9">
        <v>4450</v>
      </c>
      <c r="N473" s="9">
        <v>5850</v>
      </c>
      <c r="O473" s="9">
        <v>4880</v>
      </c>
    </row>
    <row r="474" spans="2:15" x14ac:dyDescent="0.25">
      <c r="B474" t="s">
        <v>40</v>
      </c>
      <c r="C474" s="10">
        <v>50010902</v>
      </c>
      <c r="D474" s="9">
        <v>1097</v>
      </c>
      <c r="E474" s="9">
        <v>1740</v>
      </c>
      <c r="F474" s="9">
        <v>1660</v>
      </c>
      <c r="G474" s="9">
        <v>2100</v>
      </c>
      <c r="H474" s="9">
        <v>1840</v>
      </c>
      <c r="I474" s="9">
        <v>1680</v>
      </c>
      <c r="J474" s="9">
        <v>1550</v>
      </c>
      <c r="K474" s="9">
        <v>2950</v>
      </c>
      <c r="L474" s="9">
        <v>2270</v>
      </c>
      <c r="M474" s="9">
        <v>2390</v>
      </c>
      <c r="N474" s="9">
        <v>2170</v>
      </c>
      <c r="O474" s="9">
        <v>2276</v>
      </c>
    </row>
    <row r="475" spans="2:15" x14ac:dyDescent="0.25">
      <c r="B475" t="s">
        <v>40</v>
      </c>
      <c r="C475" s="10">
        <v>50010903</v>
      </c>
      <c r="D475" s="9">
        <v>3194</v>
      </c>
      <c r="E475" s="9">
        <v>4050</v>
      </c>
      <c r="F475" s="9">
        <v>3860</v>
      </c>
      <c r="G475" s="9">
        <v>4730</v>
      </c>
      <c r="H475" s="9">
        <v>4180</v>
      </c>
      <c r="I475" s="9">
        <v>4400</v>
      </c>
      <c r="J475" s="9">
        <v>4280</v>
      </c>
      <c r="K475" s="9">
        <v>5210</v>
      </c>
      <c r="L475" s="9">
        <v>3050</v>
      </c>
      <c r="M475" s="9">
        <v>4050</v>
      </c>
      <c r="N475" s="9">
        <v>5600</v>
      </c>
      <c r="O475" s="9">
        <v>4233</v>
      </c>
    </row>
    <row r="476" spans="2:15" x14ac:dyDescent="0.25">
      <c r="B476" t="s">
        <v>40</v>
      </c>
      <c r="C476" s="10">
        <v>50011221</v>
      </c>
      <c r="D476" s="9">
        <v>4804</v>
      </c>
      <c r="E476" s="9">
        <v>4150</v>
      </c>
      <c r="F476" s="9">
        <v>4210</v>
      </c>
      <c r="G476" s="9">
        <v>2940</v>
      </c>
      <c r="H476" s="9">
        <v>2600</v>
      </c>
      <c r="I476" s="9">
        <v>3050</v>
      </c>
      <c r="J476" s="9">
        <v>2690</v>
      </c>
      <c r="K476" s="9">
        <v>5080</v>
      </c>
      <c r="L476" s="9">
        <v>2560</v>
      </c>
      <c r="M476" s="9">
        <v>2620</v>
      </c>
      <c r="N476" s="9">
        <v>1650</v>
      </c>
      <c r="O476" s="9">
        <v>2276</v>
      </c>
    </row>
    <row r="477" spans="2:15" x14ac:dyDescent="0.25">
      <c r="B477" t="s">
        <v>40</v>
      </c>
      <c r="C477" s="10">
        <v>50011222</v>
      </c>
      <c r="D477" s="9">
        <v>5557</v>
      </c>
      <c r="E477" s="9">
        <v>6530</v>
      </c>
      <c r="F477" s="9">
        <v>5120</v>
      </c>
      <c r="G477" s="9">
        <v>5590</v>
      </c>
      <c r="H477" s="9">
        <v>6170</v>
      </c>
      <c r="I477" s="9">
        <v>8050</v>
      </c>
      <c r="J477" s="9">
        <v>7590</v>
      </c>
      <c r="K477" s="9">
        <v>8750</v>
      </c>
      <c r="L477" s="9">
        <v>5710</v>
      </c>
      <c r="M477" s="9">
        <v>6310</v>
      </c>
      <c r="N477" s="9">
        <v>7250</v>
      </c>
      <c r="O477" s="9">
        <v>6423</v>
      </c>
    </row>
    <row r="478" spans="2:15" x14ac:dyDescent="0.25">
      <c r="B478" t="s">
        <v>40</v>
      </c>
      <c r="C478" s="10">
        <v>50011418</v>
      </c>
      <c r="D478" s="9">
        <v>3617</v>
      </c>
      <c r="E478" s="9">
        <v>4810</v>
      </c>
      <c r="F478" s="9">
        <v>3440</v>
      </c>
      <c r="G478" s="9">
        <v>3390</v>
      </c>
      <c r="H478" s="9">
        <v>3820</v>
      </c>
      <c r="I478" s="9">
        <v>4330</v>
      </c>
      <c r="J478" s="9">
        <v>4280</v>
      </c>
      <c r="K478" s="9">
        <v>4630</v>
      </c>
      <c r="L478" s="9">
        <v>4190</v>
      </c>
      <c r="M478" s="9">
        <v>4690</v>
      </c>
      <c r="N478" s="9">
        <v>4690</v>
      </c>
      <c r="O478" s="9">
        <v>4523</v>
      </c>
    </row>
    <row r="479" spans="2:15" x14ac:dyDescent="0.25">
      <c r="B479" t="s">
        <v>40</v>
      </c>
      <c r="C479" s="10">
        <v>50011419</v>
      </c>
      <c r="D479" s="9">
        <v>1090</v>
      </c>
      <c r="E479" s="9">
        <v>1400</v>
      </c>
      <c r="F479" s="9">
        <v>1300</v>
      </c>
      <c r="G479" s="9">
        <v>1390</v>
      </c>
      <c r="H479" s="9">
        <v>1370</v>
      </c>
      <c r="I479" s="9">
        <v>1260</v>
      </c>
      <c r="J479" s="9">
        <v>1110</v>
      </c>
      <c r="K479" s="9">
        <v>2110</v>
      </c>
      <c r="L479" s="9">
        <v>970</v>
      </c>
      <c r="M479" s="9">
        <v>1270</v>
      </c>
      <c r="N479" s="9">
        <v>1540</v>
      </c>
      <c r="O479" s="9">
        <v>1260</v>
      </c>
    </row>
    <row r="480" spans="2:15" x14ac:dyDescent="0.25">
      <c r="B480" t="s">
        <v>40</v>
      </c>
      <c r="C480" s="10">
        <v>50011616</v>
      </c>
      <c r="D480" s="9">
        <v>4777</v>
      </c>
      <c r="E480" s="9">
        <v>5820</v>
      </c>
      <c r="F480" s="9">
        <v>4700</v>
      </c>
      <c r="G480" s="9">
        <v>4830</v>
      </c>
      <c r="H480" s="9">
        <v>4990</v>
      </c>
      <c r="I480" s="9">
        <v>4520</v>
      </c>
      <c r="J480" s="9">
        <v>4390</v>
      </c>
      <c r="K480" s="9">
        <v>4620</v>
      </c>
      <c r="L480" s="9">
        <v>4110</v>
      </c>
      <c r="M480" s="9">
        <v>4510</v>
      </c>
      <c r="N480" s="9">
        <v>5510</v>
      </c>
      <c r="O480" s="9">
        <v>4710</v>
      </c>
    </row>
    <row r="481" spans="2:15" x14ac:dyDescent="0.25">
      <c r="B481" t="s">
        <v>40</v>
      </c>
      <c r="C481" s="10">
        <v>50011617</v>
      </c>
      <c r="D481" s="9">
        <v>4364</v>
      </c>
      <c r="E481" s="9">
        <v>4820</v>
      </c>
      <c r="F481" s="9">
        <v>3940</v>
      </c>
      <c r="G481" s="9">
        <v>4080</v>
      </c>
      <c r="H481" s="9">
        <v>4290</v>
      </c>
      <c r="I481" s="9">
        <v>4410</v>
      </c>
      <c r="J481" s="9">
        <v>3600</v>
      </c>
      <c r="K481" s="9">
        <v>5280</v>
      </c>
      <c r="L481" s="9">
        <v>4060</v>
      </c>
      <c r="M481" s="9">
        <v>4420</v>
      </c>
      <c r="N481" s="9">
        <v>4460</v>
      </c>
      <c r="O481" s="9">
        <v>4313</v>
      </c>
    </row>
    <row r="482" spans="2:15" x14ac:dyDescent="0.25">
      <c r="B482" t="s">
        <v>40</v>
      </c>
      <c r="C482" s="10">
        <v>50011814</v>
      </c>
      <c r="D482" s="9">
        <v>4227</v>
      </c>
      <c r="E482" s="9">
        <v>6160</v>
      </c>
      <c r="F482" s="9">
        <v>13280</v>
      </c>
      <c r="G482" s="9">
        <v>5340</v>
      </c>
      <c r="H482" s="9">
        <v>4900</v>
      </c>
      <c r="I482" s="9">
        <v>5040</v>
      </c>
      <c r="J482" s="9">
        <v>4370</v>
      </c>
      <c r="K482" s="9">
        <v>6040</v>
      </c>
      <c r="L482" s="9">
        <v>4010</v>
      </c>
      <c r="M482" s="9">
        <v>4530</v>
      </c>
      <c r="N482" s="9">
        <v>5640</v>
      </c>
      <c r="O482" s="9">
        <v>4726</v>
      </c>
    </row>
    <row r="483" spans="2:15" x14ac:dyDescent="0.25">
      <c r="B483" t="s">
        <v>40</v>
      </c>
      <c r="C483" s="10">
        <v>50011815</v>
      </c>
      <c r="D483" s="9">
        <v>8844</v>
      </c>
      <c r="E483" s="9">
        <v>9290</v>
      </c>
      <c r="F483" s="9">
        <v>7470</v>
      </c>
      <c r="G483" s="9">
        <v>5470</v>
      </c>
      <c r="H483" s="9">
        <v>13120</v>
      </c>
      <c r="I483" s="9">
        <v>28070</v>
      </c>
      <c r="J483" s="9">
        <v>21630</v>
      </c>
      <c r="K483" s="9">
        <v>12730</v>
      </c>
      <c r="L483" s="9">
        <v>7320</v>
      </c>
      <c r="M483" s="9">
        <v>8430</v>
      </c>
      <c r="N483" s="9">
        <v>7500</v>
      </c>
      <c r="O483" s="9">
        <v>7750</v>
      </c>
    </row>
    <row r="484" spans="2:15" x14ac:dyDescent="0.25">
      <c r="B484" t="s">
        <v>40</v>
      </c>
      <c r="C484" s="10">
        <v>50012012</v>
      </c>
      <c r="D484" s="9">
        <v>1757</v>
      </c>
      <c r="E484" s="9">
        <v>2510</v>
      </c>
      <c r="F484" s="9">
        <v>2100</v>
      </c>
      <c r="G484" s="9">
        <v>1780</v>
      </c>
      <c r="H484" s="9">
        <v>2570</v>
      </c>
      <c r="I484" s="9">
        <v>2580</v>
      </c>
      <c r="J484" s="9">
        <v>2250</v>
      </c>
      <c r="K484" s="9">
        <v>1670</v>
      </c>
      <c r="L484" s="9">
        <v>2310</v>
      </c>
      <c r="M484" s="9">
        <v>1210</v>
      </c>
      <c r="N484" s="9">
        <v>2620</v>
      </c>
      <c r="O484" s="9">
        <v>2046</v>
      </c>
    </row>
    <row r="485" spans="2:15" x14ac:dyDescent="0.25">
      <c r="B485" t="s">
        <v>40</v>
      </c>
      <c r="C485" s="10">
        <v>50012013</v>
      </c>
      <c r="D485" s="9">
        <v>7134</v>
      </c>
      <c r="E485" s="9">
        <v>8400</v>
      </c>
      <c r="F485" s="9">
        <v>6150</v>
      </c>
      <c r="G485" s="9">
        <v>6740</v>
      </c>
      <c r="H485" s="9">
        <v>10480</v>
      </c>
      <c r="I485" s="9">
        <v>7940</v>
      </c>
      <c r="J485" s="9">
        <v>11130</v>
      </c>
      <c r="K485" s="9">
        <v>10940</v>
      </c>
      <c r="L485" s="9">
        <v>6710</v>
      </c>
      <c r="M485" s="9">
        <v>7140</v>
      </c>
      <c r="N485" s="9">
        <v>9740</v>
      </c>
      <c r="O485" s="9">
        <v>7863</v>
      </c>
    </row>
    <row r="486" spans="2:15" x14ac:dyDescent="0.25">
      <c r="B486" t="s">
        <v>40</v>
      </c>
      <c r="C486" s="10">
        <v>50012210</v>
      </c>
      <c r="D486" s="9">
        <v>2174</v>
      </c>
      <c r="E486" s="9">
        <v>3000</v>
      </c>
      <c r="F486" s="9">
        <v>2530</v>
      </c>
      <c r="G486" s="9">
        <v>2660</v>
      </c>
      <c r="H486" s="9">
        <v>2800</v>
      </c>
      <c r="I486" s="9">
        <v>2480</v>
      </c>
      <c r="J486" s="9">
        <v>2450</v>
      </c>
      <c r="K486" s="9">
        <v>3050</v>
      </c>
      <c r="L486" s="9">
        <v>2370</v>
      </c>
      <c r="M486" s="9">
        <v>2590</v>
      </c>
      <c r="N486" s="9">
        <v>3130</v>
      </c>
      <c r="O486" s="9">
        <v>2696</v>
      </c>
    </row>
    <row r="487" spans="2:15" x14ac:dyDescent="0.25">
      <c r="B487" t="s">
        <v>40</v>
      </c>
      <c r="C487" s="10">
        <v>50012211</v>
      </c>
      <c r="D487" s="9">
        <v>6914</v>
      </c>
      <c r="E487" s="9">
        <v>9830</v>
      </c>
      <c r="F487" s="9">
        <v>6700</v>
      </c>
      <c r="G487" s="9">
        <v>12070</v>
      </c>
      <c r="H487" s="9">
        <v>19720</v>
      </c>
      <c r="I487" s="9">
        <v>8120</v>
      </c>
      <c r="J487" s="9">
        <v>9320</v>
      </c>
      <c r="K487" s="9">
        <v>13430</v>
      </c>
      <c r="L487" s="9">
        <v>7650</v>
      </c>
      <c r="M487" s="9">
        <v>7500</v>
      </c>
      <c r="N487" s="9">
        <v>8480</v>
      </c>
      <c r="O487" s="9">
        <v>7876</v>
      </c>
    </row>
    <row r="488" spans="2:15" x14ac:dyDescent="0.25">
      <c r="B488" t="s">
        <v>40</v>
      </c>
      <c r="C488" s="10">
        <v>50012409</v>
      </c>
      <c r="D488" s="9">
        <v>4210</v>
      </c>
      <c r="E488" s="9">
        <v>5280</v>
      </c>
      <c r="F488" s="9">
        <v>4470</v>
      </c>
      <c r="G488" s="9">
        <v>4510</v>
      </c>
      <c r="H488" s="9">
        <v>4080</v>
      </c>
      <c r="I488" s="9">
        <v>7200</v>
      </c>
      <c r="J488" s="9">
        <v>5810</v>
      </c>
      <c r="K488" s="9">
        <v>3420</v>
      </c>
      <c r="L488" s="9">
        <v>2760</v>
      </c>
      <c r="M488" s="9">
        <v>3550</v>
      </c>
      <c r="N488" s="9">
        <v>4130</v>
      </c>
      <c r="O488" s="9">
        <v>3480</v>
      </c>
    </row>
    <row r="489" spans="2:15" x14ac:dyDescent="0.25">
      <c r="B489" t="s">
        <v>40</v>
      </c>
      <c r="C489" s="10">
        <v>50012508</v>
      </c>
      <c r="D489" s="9">
        <v>3190</v>
      </c>
      <c r="E489" s="9">
        <v>2830</v>
      </c>
      <c r="F489" s="9">
        <v>2770</v>
      </c>
      <c r="G489" s="9">
        <v>2720</v>
      </c>
      <c r="H489" s="9">
        <v>2530</v>
      </c>
      <c r="I489" s="9">
        <v>3930</v>
      </c>
      <c r="J489" s="9">
        <v>2920</v>
      </c>
      <c r="K489" s="9">
        <v>4090</v>
      </c>
      <c r="L489" s="9">
        <v>2300</v>
      </c>
      <c r="M489" s="9">
        <v>2840</v>
      </c>
      <c r="N489" s="9">
        <v>3210</v>
      </c>
      <c r="O489" s="9">
        <v>2783</v>
      </c>
    </row>
    <row r="490" spans="2:15" x14ac:dyDescent="0.25">
      <c r="B490" t="s">
        <v>40</v>
      </c>
      <c r="C490" s="10">
        <v>50012607</v>
      </c>
      <c r="D490" s="9">
        <v>4314</v>
      </c>
      <c r="E490" s="9">
        <v>6520</v>
      </c>
      <c r="F490" s="9">
        <v>4090</v>
      </c>
      <c r="G490" s="9">
        <v>5240</v>
      </c>
      <c r="H490" s="9">
        <v>5730</v>
      </c>
      <c r="I490" s="9">
        <v>6640</v>
      </c>
      <c r="J490" s="9">
        <v>4650</v>
      </c>
      <c r="K490" s="9">
        <v>6250</v>
      </c>
      <c r="L490" s="9">
        <v>5260</v>
      </c>
      <c r="M490" s="9">
        <v>9740</v>
      </c>
      <c r="N490" s="9">
        <v>13580</v>
      </c>
      <c r="O490" s="9">
        <v>9526</v>
      </c>
    </row>
    <row r="491" spans="2:15" x14ac:dyDescent="0.25">
      <c r="B491" t="s">
        <v>40</v>
      </c>
      <c r="C491" s="10">
        <v>50012706</v>
      </c>
      <c r="D491" s="9">
        <v>2054</v>
      </c>
      <c r="E491" s="9">
        <v>3990</v>
      </c>
      <c r="F491" s="9">
        <v>2600</v>
      </c>
      <c r="G491" s="9">
        <v>3310</v>
      </c>
      <c r="H491" s="9">
        <v>3590</v>
      </c>
      <c r="I491" s="9">
        <v>3810</v>
      </c>
      <c r="J491" s="9">
        <v>3440</v>
      </c>
      <c r="K491" s="9">
        <v>5060</v>
      </c>
      <c r="L491" s="9">
        <v>4620</v>
      </c>
      <c r="M491" s="9">
        <v>3520</v>
      </c>
      <c r="N491" s="9">
        <v>3310</v>
      </c>
      <c r="O491" s="9">
        <v>3816</v>
      </c>
    </row>
    <row r="492" spans="2:15" x14ac:dyDescent="0.25">
      <c r="B492" t="s">
        <v>40</v>
      </c>
      <c r="C492" s="10">
        <v>50012805</v>
      </c>
      <c r="D492" s="9">
        <v>1830</v>
      </c>
      <c r="E492" s="9">
        <v>4940</v>
      </c>
      <c r="F492" s="9">
        <v>3720</v>
      </c>
      <c r="G492" s="9">
        <v>5980</v>
      </c>
      <c r="H492" s="9">
        <v>7990</v>
      </c>
      <c r="I492" s="9">
        <v>7730</v>
      </c>
      <c r="J492" s="9">
        <v>5820</v>
      </c>
      <c r="K492" s="9">
        <v>9820</v>
      </c>
      <c r="L492" s="9">
        <v>7030</v>
      </c>
      <c r="M492" s="9">
        <v>6460</v>
      </c>
      <c r="N492" s="9">
        <v>4940</v>
      </c>
      <c r="O492" s="9">
        <v>6143</v>
      </c>
    </row>
    <row r="493" spans="2:15" x14ac:dyDescent="0.25">
      <c r="B493" t="s">
        <v>40</v>
      </c>
      <c r="C493" s="10">
        <v>50012904</v>
      </c>
      <c r="D493" s="9">
        <v>2694</v>
      </c>
      <c r="E493" s="9">
        <v>4610</v>
      </c>
      <c r="F493" s="9">
        <v>3760</v>
      </c>
      <c r="G493" s="9">
        <v>4750</v>
      </c>
      <c r="H493" s="9">
        <v>9580</v>
      </c>
      <c r="I493" s="9">
        <v>8160</v>
      </c>
      <c r="J493" s="9">
        <v>4720</v>
      </c>
      <c r="K493" s="9">
        <v>4960</v>
      </c>
      <c r="L493" s="9">
        <v>4270</v>
      </c>
      <c r="M493" s="9">
        <v>2470</v>
      </c>
      <c r="N493" s="9">
        <v>5380</v>
      </c>
      <c r="O493" s="9">
        <v>4040</v>
      </c>
    </row>
    <row r="494" spans="2:15" x14ac:dyDescent="0.25">
      <c r="B494" t="s">
        <v>40</v>
      </c>
      <c r="C494" s="10">
        <v>50013003</v>
      </c>
      <c r="D494" s="9">
        <v>3040</v>
      </c>
      <c r="E494" s="9">
        <v>3170</v>
      </c>
      <c r="F494" s="9">
        <v>5400</v>
      </c>
      <c r="G494" s="9">
        <v>3920</v>
      </c>
      <c r="H494" s="9">
        <v>4300</v>
      </c>
      <c r="I494" s="9">
        <v>10500</v>
      </c>
      <c r="J494" s="9">
        <v>5060</v>
      </c>
      <c r="K494" s="9">
        <v>7090</v>
      </c>
      <c r="L494" s="9">
        <v>3740</v>
      </c>
      <c r="M494" s="9">
        <v>4240</v>
      </c>
      <c r="N494" s="9">
        <v>5510</v>
      </c>
      <c r="O494" s="9">
        <v>4496</v>
      </c>
    </row>
    <row r="495" spans="2:15" x14ac:dyDescent="0.25">
      <c r="B495" t="s">
        <v>40</v>
      </c>
      <c r="C495" s="10">
        <v>50013102</v>
      </c>
      <c r="D495" s="9">
        <v>6794</v>
      </c>
      <c r="E495" s="9">
        <v>7910</v>
      </c>
      <c r="F495" s="9">
        <v>5970</v>
      </c>
      <c r="G495" s="9">
        <v>6840</v>
      </c>
      <c r="H495" s="9">
        <v>7010</v>
      </c>
      <c r="I495" s="9">
        <v>7110</v>
      </c>
      <c r="J495" s="9">
        <v>6220</v>
      </c>
      <c r="K495" s="9">
        <v>7810</v>
      </c>
      <c r="L495" s="9">
        <v>5980</v>
      </c>
      <c r="M495" s="9">
        <v>6850</v>
      </c>
      <c r="N495" s="9">
        <v>11540</v>
      </c>
      <c r="O495" s="9">
        <v>8123</v>
      </c>
    </row>
    <row r="496" spans="2:15" x14ac:dyDescent="0.25">
      <c r="B496" t="s">
        <v>40</v>
      </c>
      <c r="C496" s="10">
        <v>50013308</v>
      </c>
      <c r="D496" s="9">
        <v>687</v>
      </c>
      <c r="E496" s="9">
        <v>1450</v>
      </c>
      <c r="F496" s="9">
        <v>510</v>
      </c>
      <c r="G496" s="9">
        <v>880</v>
      </c>
      <c r="H496" s="9">
        <v>890</v>
      </c>
      <c r="I496" s="9">
        <v>1160</v>
      </c>
      <c r="J496" s="9">
        <v>2250</v>
      </c>
      <c r="K496" s="9">
        <v>30</v>
      </c>
      <c r="L496" s="9">
        <v>900</v>
      </c>
      <c r="M496" s="9">
        <v>820</v>
      </c>
      <c r="N496" s="9">
        <v>640</v>
      </c>
      <c r="O496" s="9">
        <v>786</v>
      </c>
    </row>
    <row r="497" spans="2:15" x14ac:dyDescent="0.25">
      <c r="B497" t="s">
        <v>40</v>
      </c>
      <c r="C497" s="10">
        <v>50013506</v>
      </c>
      <c r="D497" s="9">
        <v>790</v>
      </c>
      <c r="E497" s="9">
        <v>1280</v>
      </c>
      <c r="F497" s="9">
        <v>9250</v>
      </c>
      <c r="G497" s="9">
        <v>1540</v>
      </c>
      <c r="H497" s="9">
        <v>1510</v>
      </c>
      <c r="I497" s="9">
        <v>1050</v>
      </c>
      <c r="J497" s="9">
        <v>1550</v>
      </c>
      <c r="K497" s="9">
        <v>930</v>
      </c>
      <c r="L497" s="9">
        <v>1590</v>
      </c>
      <c r="M497" s="9">
        <v>1180</v>
      </c>
      <c r="N497" s="9">
        <v>2050</v>
      </c>
      <c r="O497" s="9">
        <v>1606</v>
      </c>
    </row>
    <row r="498" spans="2:15" x14ac:dyDescent="0.25">
      <c r="B498" t="s">
        <v>40</v>
      </c>
      <c r="C498" s="10">
        <v>50013507</v>
      </c>
      <c r="D498" s="9">
        <v>2404</v>
      </c>
      <c r="E498" s="9">
        <v>4440</v>
      </c>
      <c r="F498" s="9">
        <v>4630</v>
      </c>
      <c r="G498" s="9">
        <v>4350</v>
      </c>
      <c r="H498" s="9">
        <v>4470</v>
      </c>
      <c r="I498" s="9">
        <v>5910</v>
      </c>
      <c r="J498" s="9">
        <v>3310</v>
      </c>
      <c r="K498" s="9">
        <v>2460</v>
      </c>
      <c r="L498" s="9">
        <v>6390</v>
      </c>
      <c r="M498" s="9">
        <v>5530</v>
      </c>
      <c r="N498" s="9">
        <v>5740</v>
      </c>
      <c r="O498" s="9">
        <v>5886</v>
      </c>
    </row>
    <row r="499" spans="2:15" x14ac:dyDescent="0.25">
      <c r="B499" t="s">
        <v>40</v>
      </c>
      <c r="C499" s="10">
        <v>50013704</v>
      </c>
      <c r="D499" s="9">
        <v>3394</v>
      </c>
      <c r="E499" s="9">
        <v>3350</v>
      </c>
      <c r="F499" s="9">
        <v>3240</v>
      </c>
      <c r="G499" s="9">
        <v>3280</v>
      </c>
      <c r="H499" s="9">
        <v>2670</v>
      </c>
      <c r="I499" s="9">
        <v>3330</v>
      </c>
      <c r="J499" s="9">
        <v>19150</v>
      </c>
      <c r="K499" s="9">
        <v>6950</v>
      </c>
      <c r="L499" s="9">
        <v>15620</v>
      </c>
      <c r="M499" s="9">
        <v>4290</v>
      </c>
      <c r="N499" s="9">
        <v>28640</v>
      </c>
      <c r="O499" s="9">
        <v>16183</v>
      </c>
    </row>
    <row r="500" spans="2:15" x14ac:dyDescent="0.25">
      <c r="B500" t="s">
        <v>40</v>
      </c>
      <c r="C500" s="10">
        <v>50013705</v>
      </c>
      <c r="D500" s="9">
        <v>2477</v>
      </c>
      <c r="E500" s="9">
        <v>4090</v>
      </c>
      <c r="F500" s="9">
        <v>4480</v>
      </c>
      <c r="G500" s="9">
        <v>2080</v>
      </c>
      <c r="H500" s="9">
        <v>3600</v>
      </c>
      <c r="I500" s="9">
        <v>2750</v>
      </c>
      <c r="J500" s="9">
        <v>3070</v>
      </c>
      <c r="K500" s="9">
        <v>2920</v>
      </c>
      <c r="L500" s="9">
        <v>2220</v>
      </c>
      <c r="M500" s="9">
        <v>1620</v>
      </c>
      <c r="N500" s="9">
        <v>2640</v>
      </c>
      <c r="O500" s="9">
        <v>2160</v>
      </c>
    </row>
    <row r="501" spans="2:15" x14ac:dyDescent="0.25">
      <c r="B501" t="s">
        <v>40</v>
      </c>
      <c r="C501" s="10">
        <v>50013903</v>
      </c>
      <c r="D501" s="9">
        <v>2507</v>
      </c>
      <c r="E501" s="9">
        <v>3170</v>
      </c>
      <c r="F501" s="9">
        <v>2490</v>
      </c>
      <c r="G501" s="9">
        <v>1540</v>
      </c>
      <c r="H501" s="9">
        <v>3170</v>
      </c>
      <c r="I501" s="9">
        <v>2920</v>
      </c>
      <c r="J501" s="9">
        <v>2660</v>
      </c>
      <c r="K501" s="9">
        <v>3350</v>
      </c>
      <c r="L501" s="9">
        <v>2030</v>
      </c>
      <c r="M501" s="9">
        <v>2580</v>
      </c>
      <c r="N501" s="9">
        <v>2680</v>
      </c>
      <c r="O501" s="9">
        <v>2430</v>
      </c>
    </row>
    <row r="502" spans="2:15" x14ac:dyDescent="0.25">
      <c r="B502" t="s">
        <v>40</v>
      </c>
      <c r="C502" s="10">
        <v>50014319</v>
      </c>
      <c r="D502" s="9">
        <v>5810</v>
      </c>
      <c r="E502" s="9">
        <v>6770</v>
      </c>
      <c r="F502" s="9">
        <v>4570</v>
      </c>
      <c r="G502" s="9">
        <v>3480</v>
      </c>
      <c r="H502" s="9">
        <v>7000</v>
      </c>
      <c r="I502" s="9">
        <v>7540</v>
      </c>
      <c r="J502" s="9">
        <v>7310</v>
      </c>
      <c r="K502" s="9">
        <v>8580</v>
      </c>
      <c r="L502" s="9">
        <v>6520</v>
      </c>
      <c r="M502" s="9">
        <v>5980</v>
      </c>
      <c r="N502" s="9">
        <v>6560</v>
      </c>
      <c r="O502" s="9">
        <v>6353</v>
      </c>
    </row>
    <row r="503" spans="2:15" x14ac:dyDescent="0.25">
      <c r="B503" t="s">
        <v>40</v>
      </c>
      <c r="C503" s="10">
        <v>50015014</v>
      </c>
      <c r="D503" s="9">
        <v>734</v>
      </c>
      <c r="E503" s="9">
        <v>5090</v>
      </c>
      <c r="F503" s="9">
        <v>3740</v>
      </c>
      <c r="G503" s="9">
        <v>3540</v>
      </c>
      <c r="H503" s="9">
        <v>3610</v>
      </c>
      <c r="I503" s="9">
        <v>3690</v>
      </c>
      <c r="J503" s="9">
        <v>3340</v>
      </c>
      <c r="K503" s="9">
        <v>4810</v>
      </c>
      <c r="L503" s="9">
        <v>2780</v>
      </c>
      <c r="M503" s="9">
        <v>3220</v>
      </c>
      <c r="N503" s="9">
        <v>3860</v>
      </c>
      <c r="O503" s="9">
        <v>3286</v>
      </c>
    </row>
    <row r="504" spans="2:15" x14ac:dyDescent="0.25">
      <c r="B504" t="s">
        <v>40</v>
      </c>
      <c r="C504" s="10">
        <v>50015210</v>
      </c>
      <c r="D504" s="9">
        <v>2640</v>
      </c>
      <c r="E504" s="9">
        <v>5260</v>
      </c>
      <c r="F504" s="9">
        <v>4510</v>
      </c>
      <c r="G504" s="9">
        <v>4220</v>
      </c>
      <c r="H504" s="9">
        <v>4740</v>
      </c>
      <c r="I504" s="9">
        <v>5490</v>
      </c>
      <c r="J504" s="9">
        <v>5780</v>
      </c>
      <c r="K504" s="9">
        <v>8450</v>
      </c>
      <c r="L504" s="9">
        <v>7110</v>
      </c>
      <c r="M504" s="9">
        <v>4140</v>
      </c>
      <c r="N504" s="9">
        <v>5410</v>
      </c>
      <c r="O504" s="9">
        <v>5553</v>
      </c>
    </row>
    <row r="505" spans="2:15" x14ac:dyDescent="0.25">
      <c r="B505" t="s">
        <v>40</v>
      </c>
      <c r="C505" s="10">
        <v>50015408</v>
      </c>
      <c r="D505" s="9">
        <v>4594</v>
      </c>
      <c r="E505" s="9">
        <v>6920</v>
      </c>
      <c r="F505" s="9">
        <v>5710</v>
      </c>
      <c r="G505" s="9">
        <v>4100</v>
      </c>
      <c r="H505" s="9">
        <v>7120</v>
      </c>
      <c r="I505" s="9">
        <v>6770</v>
      </c>
      <c r="J505" s="9">
        <v>4610</v>
      </c>
      <c r="K505" s="9">
        <v>8570</v>
      </c>
      <c r="L505" s="9">
        <v>5010</v>
      </c>
      <c r="M505" s="9">
        <v>6790</v>
      </c>
      <c r="N505" s="9">
        <v>6020</v>
      </c>
      <c r="O505" s="9">
        <v>5940</v>
      </c>
    </row>
    <row r="506" spans="2:15" x14ac:dyDescent="0.25">
      <c r="B506" t="s">
        <v>40</v>
      </c>
      <c r="C506" s="10">
        <v>50081313</v>
      </c>
      <c r="D506" s="9">
        <v>2514</v>
      </c>
      <c r="E506" s="9">
        <v>4730</v>
      </c>
      <c r="F506" s="9">
        <v>4110</v>
      </c>
      <c r="G506" s="9">
        <v>7870</v>
      </c>
      <c r="H506" s="9">
        <v>10640</v>
      </c>
      <c r="I506" s="9">
        <v>5940</v>
      </c>
      <c r="J506" s="9">
        <v>8390</v>
      </c>
      <c r="K506" s="9">
        <v>9610</v>
      </c>
      <c r="L506" s="9">
        <v>6340</v>
      </c>
      <c r="M506" s="9">
        <v>5160</v>
      </c>
      <c r="N506" s="9">
        <v>5550</v>
      </c>
      <c r="O506" s="9">
        <v>5683</v>
      </c>
    </row>
    <row r="507" spans="2:15" x14ac:dyDescent="0.25">
      <c r="B507" t="s">
        <v>40</v>
      </c>
      <c r="C507" s="10">
        <v>50081402</v>
      </c>
      <c r="D507" s="9">
        <v>3420</v>
      </c>
      <c r="E507" s="9">
        <v>4550</v>
      </c>
      <c r="F507" s="9">
        <v>3440</v>
      </c>
      <c r="G507" s="9">
        <v>3840</v>
      </c>
      <c r="H507" s="9">
        <v>4070</v>
      </c>
      <c r="I507" s="9">
        <v>4260</v>
      </c>
      <c r="J507" s="9">
        <v>3100</v>
      </c>
      <c r="K507" s="9">
        <v>3550</v>
      </c>
      <c r="L507" s="9">
        <v>3260</v>
      </c>
      <c r="M507" s="9">
        <v>3440</v>
      </c>
      <c r="N507" s="9">
        <v>3810</v>
      </c>
      <c r="O507" s="9">
        <v>3503</v>
      </c>
    </row>
    <row r="508" spans="2:15" x14ac:dyDescent="0.25">
      <c r="B508" t="s">
        <v>40</v>
      </c>
      <c r="C508" s="10">
        <v>50081704</v>
      </c>
      <c r="D508" s="9">
        <v>3474</v>
      </c>
      <c r="E508" s="9">
        <v>3290</v>
      </c>
      <c r="F508" s="9">
        <v>2620</v>
      </c>
      <c r="G508" s="9">
        <v>3190</v>
      </c>
      <c r="H508" s="9">
        <v>3300</v>
      </c>
      <c r="I508" s="9">
        <v>3600</v>
      </c>
      <c r="J508" s="9">
        <v>2570</v>
      </c>
      <c r="K508" s="9">
        <v>4080</v>
      </c>
      <c r="L508" s="9">
        <v>3200</v>
      </c>
      <c r="M508" s="9">
        <v>2930</v>
      </c>
      <c r="N508" s="9">
        <v>3200</v>
      </c>
      <c r="O508" s="9">
        <v>3110</v>
      </c>
    </row>
    <row r="509" spans="2:15" x14ac:dyDescent="0.25">
      <c r="B509" t="s">
        <v>40</v>
      </c>
      <c r="C509" s="10">
        <v>50081906</v>
      </c>
      <c r="D509" s="9">
        <v>1750</v>
      </c>
      <c r="E509" s="9">
        <v>1890</v>
      </c>
      <c r="F509" s="9">
        <v>1810</v>
      </c>
      <c r="G509" s="9">
        <v>8400</v>
      </c>
      <c r="H509" s="9">
        <v>3900</v>
      </c>
      <c r="I509" s="9">
        <v>2500</v>
      </c>
      <c r="J509" s="9">
        <v>2330</v>
      </c>
      <c r="K509" s="9">
        <v>13060</v>
      </c>
      <c r="L509" s="9">
        <v>10470</v>
      </c>
      <c r="M509" s="9">
        <v>15590</v>
      </c>
      <c r="N509" s="9">
        <v>3890</v>
      </c>
      <c r="O509" s="9">
        <v>9983</v>
      </c>
    </row>
    <row r="510" spans="2:15" x14ac:dyDescent="0.25">
      <c r="B510" t="s">
        <v>40</v>
      </c>
      <c r="C510" s="10">
        <v>50081907</v>
      </c>
      <c r="D510" s="9">
        <v>3917</v>
      </c>
      <c r="E510" s="9">
        <v>7290</v>
      </c>
      <c r="F510" s="9">
        <v>5080</v>
      </c>
      <c r="G510" s="9">
        <v>4990</v>
      </c>
      <c r="H510" s="9">
        <v>5020</v>
      </c>
      <c r="I510" s="9">
        <v>5780</v>
      </c>
      <c r="J510" s="9">
        <v>5240</v>
      </c>
      <c r="K510" s="9">
        <v>7250</v>
      </c>
      <c r="L510" s="9">
        <v>6130</v>
      </c>
      <c r="M510" s="9">
        <v>6700</v>
      </c>
      <c r="N510" s="9">
        <v>6720</v>
      </c>
      <c r="O510" s="9">
        <v>6516</v>
      </c>
    </row>
    <row r="511" spans="2:15" x14ac:dyDescent="0.25">
      <c r="B511" t="s">
        <v>40</v>
      </c>
      <c r="C511" s="10">
        <v>50082000</v>
      </c>
      <c r="D511" s="9">
        <v>3687</v>
      </c>
      <c r="E511" s="9">
        <v>6070</v>
      </c>
      <c r="F511" s="9">
        <v>5940</v>
      </c>
      <c r="G511" s="9">
        <v>5830</v>
      </c>
      <c r="H511" s="9">
        <v>6070</v>
      </c>
      <c r="I511" s="9">
        <v>3620</v>
      </c>
      <c r="J511" s="9">
        <v>4620</v>
      </c>
      <c r="K511" s="9">
        <v>6370</v>
      </c>
      <c r="L511" s="9">
        <v>2730</v>
      </c>
      <c r="M511" s="9">
        <v>4340</v>
      </c>
      <c r="N511" s="9">
        <v>5980</v>
      </c>
      <c r="O511" s="9">
        <v>4350</v>
      </c>
    </row>
    <row r="512" spans="2:15" x14ac:dyDescent="0.25">
      <c r="B512" t="s">
        <v>40</v>
      </c>
      <c r="C512" s="10">
        <v>50082108</v>
      </c>
      <c r="D512" s="9">
        <v>6454</v>
      </c>
      <c r="E512" s="9">
        <v>9090</v>
      </c>
      <c r="F512" s="9">
        <v>8780</v>
      </c>
      <c r="G512" s="9">
        <v>7970</v>
      </c>
      <c r="H512" s="9">
        <v>8380</v>
      </c>
      <c r="I512" s="9">
        <v>9050</v>
      </c>
      <c r="J512" s="9">
        <v>10740</v>
      </c>
      <c r="K512" s="9">
        <v>10830</v>
      </c>
      <c r="L512" s="9">
        <v>7220</v>
      </c>
      <c r="M512" s="9">
        <v>7490</v>
      </c>
      <c r="N512" s="9">
        <v>2410</v>
      </c>
      <c r="O512" s="9">
        <v>5706</v>
      </c>
    </row>
    <row r="513" spans="2:15" x14ac:dyDescent="0.25">
      <c r="B513" t="s">
        <v>40</v>
      </c>
      <c r="C513" s="10">
        <v>50082202</v>
      </c>
      <c r="D513" s="9">
        <v>1644</v>
      </c>
      <c r="E513" s="9">
        <v>2370</v>
      </c>
      <c r="F513" s="9">
        <v>1500</v>
      </c>
      <c r="G513" s="9">
        <v>1610</v>
      </c>
      <c r="H513" s="9">
        <v>1410</v>
      </c>
      <c r="I513" s="9">
        <v>1150</v>
      </c>
      <c r="J513" s="9">
        <v>710</v>
      </c>
      <c r="K513" s="9">
        <v>520</v>
      </c>
      <c r="L513" s="9">
        <v>250</v>
      </c>
      <c r="M513" s="9">
        <v>540</v>
      </c>
      <c r="N513" s="9">
        <v>480</v>
      </c>
      <c r="O513" s="9">
        <v>423</v>
      </c>
    </row>
    <row r="514" spans="2:15" x14ac:dyDescent="0.25">
      <c r="B514" t="s">
        <v>40</v>
      </c>
      <c r="C514" s="10">
        <v>50082410</v>
      </c>
      <c r="D514" s="9">
        <v>5607</v>
      </c>
      <c r="E514" s="9">
        <v>6250</v>
      </c>
      <c r="F514" s="9">
        <v>4990</v>
      </c>
      <c r="G514" s="9">
        <v>5320</v>
      </c>
      <c r="H514" s="9">
        <v>4690</v>
      </c>
      <c r="I514" s="9">
        <v>10580</v>
      </c>
      <c r="J514" s="9">
        <v>8930</v>
      </c>
      <c r="K514" s="9">
        <v>7370</v>
      </c>
      <c r="L514" s="9">
        <v>3930</v>
      </c>
      <c r="M514" s="9">
        <v>4500</v>
      </c>
      <c r="N514" s="9">
        <v>4200</v>
      </c>
      <c r="O514" s="9">
        <v>4210</v>
      </c>
    </row>
    <row r="515" spans="2:15" x14ac:dyDescent="0.25">
      <c r="B515" t="s">
        <v>40</v>
      </c>
      <c r="C515" s="10">
        <v>50082504</v>
      </c>
      <c r="D515" s="9">
        <v>7497</v>
      </c>
      <c r="E515" s="9">
        <v>5670</v>
      </c>
      <c r="F515" s="9">
        <v>4770</v>
      </c>
      <c r="G515" s="9">
        <v>5290</v>
      </c>
      <c r="H515" s="9">
        <v>5660</v>
      </c>
      <c r="I515" s="9">
        <v>6070</v>
      </c>
      <c r="J515" s="9">
        <v>6370</v>
      </c>
      <c r="K515" s="9">
        <v>8580</v>
      </c>
      <c r="L515" s="9">
        <v>4100</v>
      </c>
      <c r="M515" s="9">
        <v>5280</v>
      </c>
      <c r="N515" s="9">
        <v>6160</v>
      </c>
      <c r="O515" s="9">
        <v>5180</v>
      </c>
    </row>
    <row r="516" spans="2:15" x14ac:dyDescent="0.25">
      <c r="B516" t="s">
        <v>40</v>
      </c>
      <c r="C516" s="10">
        <v>50082704</v>
      </c>
      <c r="D516" s="9">
        <v>4880</v>
      </c>
      <c r="E516" s="9">
        <v>6380</v>
      </c>
      <c r="F516" s="9">
        <v>5830</v>
      </c>
      <c r="G516" s="9">
        <v>60760</v>
      </c>
      <c r="H516" s="9">
        <v>15870</v>
      </c>
      <c r="I516" s="9">
        <v>13570</v>
      </c>
      <c r="J516" s="9">
        <v>6870</v>
      </c>
      <c r="K516" s="9">
        <v>9420</v>
      </c>
      <c r="L516" s="9">
        <v>27360</v>
      </c>
      <c r="M516" s="9">
        <v>6380</v>
      </c>
      <c r="N516" s="9">
        <v>5160</v>
      </c>
      <c r="O516" s="9">
        <v>6986</v>
      </c>
    </row>
    <row r="517" spans="2:15" x14ac:dyDescent="0.25">
      <c r="B517" t="s">
        <v>40</v>
      </c>
      <c r="C517" s="10">
        <v>5008815</v>
      </c>
      <c r="D517" s="9">
        <v>2500</v>
      </c>
      <c r="E517" s="9">
        <v>2740</v>
      </c>
      <c r="F517" s="9">
        <v>2390</v>
      </c>
      <c r="G517" s="9">
        <v>2660</v>
      </c>
      <c r="H517" s="9">
        <v>2410</v>
      </c>
      <c r="I517" s="9">
        <v>2730</v>
      </c>
      <c r="J517" s="9">
        <v>2300</v>
      </c>
      <c r="K517" s="9">
        <v>2830</v>
      </c>
      <c r="L517" s="9">
        <v>2290</v>
      </c>
      <c r="M517" s="9">
        <v>2520</v>
      </c>
      <c r="N517" s="9">
        <v>2920</v>
      </c>
      <c r="O517" s="9">
        <v>2576</v>
      </c>
    </row>
    <row r="518" spans="2:15" x14ac:dyDescent="0.25">
      <c r="B518" t="s">
        <v>40</v>
      </c>
      <c r="C518" s="10">
        <v>5008912</v>
      </c>
      <c r="D518" s="9">
        <v>6437</v>
      </c>
      <c r="E518" s="9">
        <v>7090</v>
      </c>
      <c r="F518" s="9">
        <v>6550</v>
      </c>
      <c r="G518" s="9">
        <v>7000</v>
      </c>
      <c r="H518" s="9">
        <v>9410</v>
      </c>
      <c r="I518" s="9">
        <v>15940</v>
      </c>
      <c r="J518" s="9">
        <v>12900</v>
      </c>
      <c r="K518" s="9">
        <v>14520</v>
      </c>
      <c r="L518" s="9">
        <v>7590</v>
      </c>
      <c r="M518" s="9">
        <v>8420</v>
      </c>
      <c r="N518" s="9">
        <v>7340</v>
      </c>
      <c r="O518" s="9">
        <v>7783</v>
      </c>
    </row>
    <row r="519" spans="2:15" x14ac:dyDescent="0.25">
      <c r="B519" t="s">
        <v>40</v>
      </c>
      <c r="C519" s="10">
        <v>5009010</v>
      </c>
      <c r="D519" s="9">
        <v>1400</v>
      </c>
      <c r="E519" s="9">
        <v>2500</v>
      </c>
      <c r="F519" s="9">
        <v>2010</v>
      </c>
      <c r="G519" s="9">
        <v>2000</v>
      </c>
      <c r="H519" s="9">
        <v>2370</v>
      </c>
      <c r="I519" s="9">
        <v>2580</v>
      </c>
      <c r="J519" s="9">
        <v>2700</v>
      </c>
      <c r="K519" s="9">
        <v>2670</v>
      </c>
      <c r="L519" s="9">
        <v>1970</v>
      </c>
      <c r="M519" s="9">
        <v>2890</v>
      </c>
      <c r="N519" s="9">
        <v>2000</v>
      </c>
      <c r="O519" s="9">
        <v>2286</v>
      </c>
    </row>
    <row r="520" spans="2:15" x14ac:dyDescent="0.25">
      <c r="B520" t="s">
        <v>40</v>
      </c>
      <c r="C520" s="10">
        <v>5009011</v>
      </c>
      <c r="D520" s="9">
        <v>3694</v>
      </c>
      <c r="E520" s="9">
        <v>4650</v>
      </c>
      <c r="F520" s="9">
        <v>3800</v>
      </c>
      <c r="G520" s="9">
        <v>4400</v>
      </c>
      <c r="H520" s="9">
        <v>4710</v>
      </c>
      <c r="I520" s="9">
        <v>4690</v>
      </c>
      <c r="J520" s="9">
        <v>4250</v>
      </c>
      <c r="K520" s="9">
        <v>4000</v>
      </c>
      <c r="L520" s="9">
        <v>6190</v>
      </c>
      <c r="M520" s="9">
        <v>3210</v>
      </c>
      <c r="N520" s="9">
        <v>4730</v>
      </c>
      <c r="O520" s="9">
        <v>4710</v>
      </c>
    </row>
    <row r="521" spans="2:15" x14ac:dyDescent="0.25">
      <c r="B521" t="s">
        <v>40</v>
      </c>
      <c r="C521" s="10">
        <v>5009208</v>
      </c>
      <c r="D521" s="9">
        <v>2887</v>
      </c>
      <c r="E521" s="9">
        <v>2370</v>
      </c>
      <c r="F521" s="9">
        <v>2050</v>
      </c>
      <c r="G521" s="9">
        <v>1960</v>
      </c>
      <c r="H521" s="9">
        <v>2140</v>
      </c>
      <c r="I521" s="9">
        <v>3120</v>
      </c>
      <c r="J521" s="9">
        <v>2820</v>
      </c>
      <c r="K521" s="9">
        <v>1500</v>
      </c>
      <c r="L521" s="9">
        <v>2700</v>
      </c>
      <c r="M521" s="9">
        <v>1610</v>
      </c>
      <c r="N521" s="9">
        <v>2430</v>
      </c>
      <c r="O521" s="9">
        <v>2246</v>
      </c>
    </row>
    <row r="522" spans="2:15" x14ac:dyDescent="0.25">
      <c r="B522" t="s">
        <v>40</v>
      </c>
      <c r="C522" s="10">
        <v>5009307</v>
      </c>
      <c r="D522" s="9">
        <v>6004</v>
      </c>
      <c r="E522" s="9">
        <v>7830</v>
      </c>
      <c r="F522" s="9">
        <v>6120</v>
      </c>
      <c r="G522" s="9">
        <v>5980</v>
      </c>
      <c r="H522" s="9">
        <v>6440</v>
      </c>
      <c r="I522" s="9">
        <v>6450</v>
      </c>
      <c r="J522" s="9">
        <v>5940</v>
      </c>
      <c r="K522" s="9">
        <v>7220</v>
      </c>
      <c r="L522" s="9">
        <v>5620</v>
      </c>
      <c r="M522" s="9">
        <v>7010</v>
      </c>
      <c r="N522" s="9">
        <v>7240</v>
      </c>
      <c r="O522" s="9">
        <v>6623</v>
      </c>
    </row>
    <row r="523" spans="2:15" x14ac:dyDescent="0.25">
      <c r="B523" t="s">
        <v>40</v>
      </c>
      <c r="C523" s="10">
        <v>5009406</v>
      </c>
      <c r="D523" s="9">
        <v>3160</v>
      </c>
      <c r="E523" s="9">
        <v>3900</v>
      </c>
      <c r="F523" s="9">
        <v>2450</v>
      </c>
      <c r="G523" s="9">
        <v>2260</v>
      </c>
      <c r="H523" s="9">
        <v>5310</v>
      </c>
      <c r="I523" s="9">
        <v>3090</v>
      </c>
      <c r="J523" s="9">
        <v>2370</v>
      </c>
      <c r="K523" s="9">
        <v>3090</v>
      </c>
      <c r="L523" s="9">
        <v>1590</v>
      </c>
      <c r="M523" s="9">
        <v>2940</v>
      </c>
      <c r="N523" s="9">
        <v>2940</v>
      </c>
      <c r="O523" s="9">
        <v>2490</v>
      </c>
    </row>
    <row r="524" spans="2:15" x14ac:dyDescent="0.25">
      <c r="B524" t="s">
        <v>40</v>
      </c>
      <c r="C524" s="10">
        <v>5009505</v>
      </c>
      <c r="D524" s="9">
        <v>6857</v>
      </c>
      <c r="E524" s="9">
        <v>8900</v>
      </c>
      <c r="F524" s="9">
        <v>6470</v>
      </c>
      <c r="G524" s="9">
        <v>6550</v>
      </c>
      <c r="H524" s="9">
        <v>7360</v>
      </c>
      <c r="I524" s="9">
        <v>9350</v>
      </c>
      <c r="J524" s="9">
        <v>7820</v>
      </c>
      <c r="K524" s="9">
        <v>10600</v>
      </c>
      <c r="L524" s="9">
        <v>11000</v>
      </c>
      <c r="M524" s="9">
        <v>3770</v>
      </c>
      <c r="N524" s="9">
        <v>9030</v>
      </c>
      <c r="O524" s="9">
        <v>7933</v>
      </c>
    </row>
    <row r="525" spans="2:15" x14ac:dyDescent="0.25">
      <c r="B525" t="s">
        <v>40</v>
      </c>
      <c r="C525" s="10">
        <v>5009703</v>
      </c>
      <c r="D525" s="9">
        <v>5767</v>
      </c>
      <c r="E525" s="9">
        <v>8560</v>
      </c>
      <c r="F525" s="9">
        <v>6170</v>
      </c>
      <c r="G525" s="9">
        <v>5940</v>
      </c>
      <c r="H525" s="9">
        <v>10850</v>
      </c>
      <c r="I525" s="9">
        <v>9170</v>
      </c>
      <c r="J525" s="9">
        <v>10520</v>
      </c>
      <c r="K525" s="9">
        <v>10190</v>
      </c>
      <c r="L525" s="9">
        <v>6410</v>
      </c>
      <c r="M525" s="9">
        <v>7390</v>
      </c>
      <c r="N525" s="9">
        <v>7690</v>
      </c>
      <c r="O525" s="9">
        <v>7163</v>
      </c>
    </row>
    <row r="526" spans="2:15" x14ac:dyDescent="0.25">
      <c r="B526" t="s">
        <v>40</v>
      </c>
      <c r="C526" s="10">
        <v>5009704</v>
      </c>
      <c r="D526" s="9">
        <v>5230</v>
      </c>
      <c r="E526" s="9">
        <v>5790</v>
      </c>
      <c r="F526" s="9">
        <v>4900</v>
      </c>
      <c r="G526" s="9">
        <v>4280</v>
      </c>
      <c r="H526" s="9">
        <v>3880</v>
      </c>
      <c r="I526" s="9">
        <v>4630</v>
      </c>
      <c r="J526" s="9">
        <v>5060</v>
      </c>
      <c r="K526" s="9">
        <v>5370</v>
      </c>
      <c r="L526" s="9">
        <v>3950</v>
      </c>
      <c r="M526" s="9">
        <v>3920</v>
      </c>
      <c r="N526" s="9">
        <v>5820</v>
      </c>
      <c r="O526" s="9">
        <v>4563</v>
      </c>
    </row>
    <row r="527" spans="2:15" x14ac:dyDescent="0.25">
      <c r="B527" t="s">
        <v>40</v>
      </c>
      <c r="C527" s="10">
        <v>5009912</v>
      </c>
      <c r="D527" s="9">
        <v>2670</v>
      </c>
      <c r="E527" s="9">
        <v>3400</v>
      </c>
      <c r="F527" s="9">
        <v>1910</v>
      </c>
      <c r="G527" s="9">
        <v>2160</v>
      </c>
      <c r="H527" s="9">
        <v>2590</v>
      </c>
      <c r="I527" s="9">
        <v>3420</v>
      </c>
      <c r="J527" s="9">
        <v>3720</v>
      </c>
      <c r="K527" s="9">
        <v>3090</v>
      </c>
      <c r="L527" s="9">
        <v>2370</v>
      </c>
      <c r="M527" s="9">
        <v>2490</v>
      </c>
      <c r="N527" s="9">
        <v>11160</v>
      </c>
      <c r="O527" s="9">
        <v>5340</v>
      </c>
    </row>
    <row r="528" spans="2:15" x14ac:dyDescent="0.25">
      <c r="B528" t="s">
        <v>40</v>
      </c>
      <c r="C528" s="10">
        <v>5009915</v>
      </c>
      <c r="D528" s="9">
        <v>2094</v>
      </c>
      <c r="E528" s="9">
        <v>4670</v>
      </c>
      <c r="F528" s="9">
        <v>4830</v>
      </c>
      <c r="G528" s="9">
        <v>4220</v>
      </c>
      <c r="H528" s="9">
        <v>4650</v>
      </c>
      <c r="I528" s="9">
        <v>5070</v>
      </c>
      <c r="J528" s="9">
        <v>4170</v>
      </c>
      <c r="K528" s="9">
        <v>4660</v>
      </c>
      <c r="L528" s="9">
        <v>4300</v>
      </c>
      <c r="M528" s="9">
        <v>4680</v>
      </c>
      <c r="N528" s="9">
        <v>5370</v>
      </c>
      <c r="O528" s="9">
        <v>4783</v>
      </c>
    </row>
    <row r="529" spans="2:15" x14ac:dyDescent="0.25">
      <c r="B529" t="s">
        <v>40</v>
      </c>
      <c r="C529" s="10">
        <v>60015702</v>
      </c>
      <c r="D529" s="9">
        <v>3290</v>
      </c>
      <c r="E529" s="9">
        <v>3660</v>
      </c>
      <c r="F529" s="9">
        <v>3930</v>
      </c>
      <c r="G529" s="9">
        <v>2760</v>
      </c>
      <c r="H529" s="9">
        <v>5610</v>
      </c>
      <c r="I529" s="9">
        <v>8840</v>
      </c>
      <c r="J529" s="9">
        <v>4480</v>
      </c>
      <c r="K529" s="9">
        <v>6490</v>
      </c>
      <c r="L529" s="9">
        <v>9330</v>
      </c>
      <c r="M529" s="9">
        <v>5140</v>
      </c>
      <c r="N529" s="9">
        <v>4310</v>
      </c>
      <c r="O529" s="9">
        <v>6260</v>
      </c>
    </row>
    <row r="530" spans="2:15" x14ac:dyDescent="0.25">
      <c r="B530" t="s">
        <v>40</v>
      </c>
      <c r="C530" s="10">
        <v>60015803</v>
      </c>
      <c r="D530" s="9">
        <v>4107</v>
      </c>
      <c r="E530" s="9">
        <v>4780</v>
      </c>
      <c r="F530" s="9">
        <v>4200</v>
      </c>
      <c r="G530" s="9">
        <v>4300</v>
      </c>
      <c r="H530" s="9">
        <v>3970</v>
      </c>
      <c r="I530" s="9">
        <v>4410</v>
      </c>
      <c r="J530" s="9">
        <v>3130</v>
      </c>
      <c r="K530" s="9">
        <v>5090</v>
      </c>
      <c r="L530" s="9">
        <v>4320</v>
      </c>
      <c r="M530" s="9">
        <v>5220</v>
      </c>
      <c r="N530" s="9">
        <v>5460</v>
      </c>
      <c r="O530" s="9">
        <v>5000</v>
      </c>
    </row>
    <row r="531" spans="2:15" x14ac:dyDescent="0.25">
      <c r="B531" t="s">
        <v>40</v>
      </c>
      <c r="C531" s="10">
        <v>60015904</v>
      </c>
      <c r="D531" s="9">
        <v>3944</v>
      </c>
      <c r="E531" s="9">
        <v>4770</v>
      </c>
      <c r="F531" s="9">
        <v>3740</v>
      </c>
      <c r="G531" s="9">
        <v>3770</v>
      </c>
      <c r="H531" s="9">
        <v>3760</v>
      </c>
      <c r="I531" s="9">
        <v>4100</v>
      </c>
      <c r="J531" s="9">
        <v>3240</v>
      </c>
      <c r="K531" s="9">
        <v>4280</v>
      </c>
      <c r="L531" s="9">
        <v>2990</v>
      </c>
      <c r="M531" s="9">
        <v>3900</v>
      </c>
      <c r="N531" s="9">
        <v>3940</v>
      </c>
      <c r="O531" s="9">
        <v>3610</v>
      </c>
    </row>
    <row r="532" spans="2:15" x14ac:dyDescent="0.25">
      <c r="B532" t="s">
        <v>40</v>
      </c>
      <c r="C532" s="10">
        <v>60016006</v>
      </c>
      <c r="D532" s="9">
        <v>3077</v>
      </c>
      <c r="E532" s="9">
        <v>2850</v>
      </c>
      <c r="F532" s="9">
        <v>2480</v>
      </c>
      <c r="G532" s="9">
        <v>2490</v>
      </c>
      <c r="H532" s="9">
        <v>2330</v>
      </c>
      <c r="I532" s="9">
        <v>5450</v>
      </c>
      <c r="J532" s="9">
        <v>3230</v>
      </c>
      <c r="K532" s="9">
        <v>3030</v>
      </c>
      <c r="L532" s="9">
        <v>4410</v>
      </c>
      <c r="M532" s="9">
        <v>2320</v>
      </c>
      <c r="N532" s="9">
        <v>3090</v>
      </c>
      <c r="O532" s="9">
        <v>3273</v>
      </c>
    </row>
    <row r="533" spans="2:15" x14ac:dyDescent="0.25">
      <c r="B533" t="s">
        <v>40</v>
      </c>
      <c r="C533" s="10">
        <v>60016107</v>
      </c>
      <c r="D533" s="9">
        <v>1540</v>
      </c>
      <c r="E533" s="9">
        <v>2570</v>
      </c>
      <c r="F533" s="9">
        <v>1970</v>
      </c>
      <c r="G533" s="9">
        <v>1790</v>
      </c>
      <c r="H533" s="9">
        <v>1800</v>
      </c>
      <c r="I533" s="9">
        <v>2040</v>
      </c>
      <c r="J533" s="9">
        <v>1810</v>
      </c>
      <c r="K533" s="9">
        <v>2730</v>
      </c>
      <c r="L533" s="9">
        <v>1810</v>
      </c>
      <c r="M533" s="9">
        <v>1850</v>
      </c>
      <c r="N533" s="9">
        <v>2160</v>
      </c>
      <c r="O533" s="9">
        <v>1940</v>
      </c>
    </row>
    <row r="534" spans="2:15" x14ac:dyDescent="0.25">
      <c r="B534" t="s">
        <v>40</v>
      </c>
      <c r="C534" s="10">
        <v>60016108</v>
      </c>
      <c r="D534" s="9">
        <v>1</v>
      </c>
      <c r="E534" s="9">
        <v>4339</v>
      </c>
      <c r="F534" s="9">
        <v>3220</v>
      </c>
      <c r="G534" s="9">
        <v>3600</v>
      </c>
      <c r="H534" s="9">
        <v>2830</v>
      </c>
      <c r="I534" s="9">
        <v>2950</v>
      </c>
      <c r="J534" s="9">
        <v>4130</v>
      </c>
      <c r="K534" s="9">
        <v>5160</v>
      </c>
      <c r="L534" s="9">
        <v>4100</v>
      </c>
      <c r="M534" s="9">
        <v>4930</v>
      </c>
      <c r="N534" s="9">
        <v>4800</v>
      </c>
      <c r="O534" s="9">
        <v>4610</v>
      </c>
    </row>
    <row r="535" spans="2:15" x14ac:dyDescent="0.25">
      <c r="B535" t="s">
        <v>40</v>
      </c>
      <c r="C535" s="10">
        <v>60016210</v>
      </c>
      <c r="D535" s="9">
        <v>877</v>
      </c>
      <c r="E535" s="9">
        <v>3190</v>
      </c>
      <c r="F535" s="9">
        <v>2790</v>
      </c>
      <c r="G535" s="9">
        <v>3330</v>
      </c>
      <c r="H535" s="9">
        <v>5650</v>
      </c>
      <c r="I535" s="9">
        <v>9240</v>
      </c>
      <c r="J535" s="9">
        <v>6680</v>
      </c>
      <c r="K535" s="9">
        <v>5240</v>
      </c>
      <c r="L535" s="9">
        <v>3390</v>
      </c>
      <c r="M535" s="9">
        <v>3240</v>
      </c>
      <c r="N535" s="9">
        <v>4440</v>
      </c>
      <c r="O535" s="9">
        <v>3690</v>
      </c>
    </row>
    <row r="536" spans="2:15" x14ac:dyDescent="0.25">
      <c r="B536" t="s">
        <v>40</v>
      </c>
      <c r="C536" s="10">
        <v>60016212</v>
      </c>
      <c r="D536" s="9">
        <v>3967</v>
      </c>
      <c r="E536" s="9">
        <v>8170</v>
      </c>
      <c r="F536" s="9">
        <v>6600</v>
      </c>
      <c r="G536" s="9">
        <v>5960</v>
      </c>
      <c r="H536" s="9">
        <v>10460</v>
      </c>
      <c r="I536" s="9">
        <v>9520</v>
      </c>
      <c r="J536" s="9">
        <v>6420</v>
      </c>
      <c r="K536" s="9">
        <v>10330</v>
      </c>
      <c r="L536" s="9">
        <v>5230</v>
      </c>
      <c r="M536" s="9">
        <v>6220</v>
      </c>
      <c r="N536" s="9">
        <v>5590</v>
      </c>
      <c r="O536" s="9">
        <v>5680</v>
      </c>
    </row>
    <row r="537" spans="2:15" x14ac:dyDescent="0.25">
      <c r="B537" t="s">
        <v>40</v>
      </c>
      <c r="C537" s="10">
        <v>60016314</v>
      </c>
      <c r="D537" s="9">
        <v>4910</v>
      </c>
      <c r="E537" s="9">
        <v>6190</v>
      </c>
      <c r="F537" s="9">
        <v>7460</v>
      </c>
      <c r="G537" s="9">
        <v>9170</v>
      </c>
      <c r="H537" s="9">
        <v>10170</v>
      </c>
      <c r="I537" s="9">
        <v>7870</v>
      </c>
      <c r="J537" s="9">
        <v>9150</v>
      </c>
      <c r="K537" s="9">
        <v>11650</v>
      </c>
      <c r="L537" s="9">
        <v>7820</v>
      </c>
      <c r="M537" s="9">
        <v>8490</v>
      </c>
      <c r="N537" s="9">
        <v>7580</v>
      </c>
      <c r="O537" s="9">
        <v>7963</v>
      </c>
    </row>
    <row r="538" spans="2:15" x14ac:dyDescent="0.25">
      <c r="B538" t="s">
        <v>40</v>
      </c>
      <c r="C538" s="10">
        <v>60016416</v>
      </c>
      <c r="D538" s="9">
        <v>3950</v>
      </c>
      <c r="E538" s="9">
        <v>6330</v>
      </c>
      <c r="F538" s="9">
        <v>5410</v>
      </c>
      <c r="G538" s="9">
        <v>3720</v>
      </c>
      <c r="H538" s="9">
        <v>11540</v>
      </c>
      <c r="I538" s="9">
        <v>6180</v>
      </c>
      <c r="J538" s="9">
        <v>6790</v>
      </c>
      <c r="K538" s="9">
        <v>5130</v>
      </c>
      <c r="L538" s="9">
        <v>5840</v>
      </c>
      <c r="M538" s="9">
        <v>10250</v>
      </c>
      <c r="N538" s="9">
        <v>6950</v>
      </c>
      <c r="O538" s="9">
        <v>7680</v>
      </c>
    </row>
    <row r="539" spans="2:15" x14ac:dyDescent="0.25">
      <c r="B539" t="s">
        <v>40</v>
      </c>
      <c r="C539" s="10">
        <v>60016511</v>
      </c>
      <c r="D539" s="9">
        <v>4340</v>
      </c>
      <c r="E539" s="9">
        <v>6730</v>
      </c>
      <c r="F539" s="9">
        <v>4960</v>
      </c>
      <c r="G539" s="9">
        <v>7710</v>
      </c>
      <c r="H539" s="9">
        <v>6790</v>
      </c>
      <c r="I539" s="9">
        <v>10260</v>
      </c>
      <c r="J539" s="9">
        <v>9690</v>
      </c>
      <c r="K539" s="9">
        <v>10100</v>
      </c>
      <c r="L539" s="9">
        <v>6710</v>
      </c>
      <c r="M539" s="9">
        <v>6160</v>
      </c>
      <c r="N539" s="9">
        <v>5840</v>
      </c>
      <c r="O539" s="9">
        <v>6236</v>
      </c>
    </row>
    <row r="540" spans="2:15" x14ac:dyDescent="0.25">
      <c r="B540" t="s">
        <v>40</v>
      </c>
      <c r="C540" s="10">
        <v>60016518</v>
      </c>
      <c r="D540" s="9">
        <v>1754</v>
      </c>
      <c r="E540" s="9">
        <v>3350</v>
      </c>
      <c r="F540" s="9">
        <v>950</v>
      </c>
      <c r="G540" s="9">
        <v>2210</v>
      </c>
      <c r="H540" s="9">
        <v>3770</v>
      </c>
      <c r="I540" s="9">
        <v>3710</v>
      </c>
      <c r="J540" s="9">
        <v>4460</v>
      </c>
      <c r="K540" s="9">
        <v>4410</v>
      </c>
      <c r="L540" s="9">
        <v>3040</v>
      </c>
      <c r="M540" s="9">
        <v>3280</v>
      </c>
      <c r="N540" s="9">
        <v>3430</v>
      </c>
      <c r="O540" s="9">
        <v>3250</v>
      </c>
    </row>
    <row r="541" spans="2:15" x14ac:dyDescent="0.25">
      <c r="B541" t="s">
        <v>40</v>
      </c>
      <c r="C541" s="10">
        <v>60016620</v>
      </c>
      <c r="D541" s="9">
        <v>2237</v>
      </c>
      <c r="E541" s="9">
        <v>4630</v>
      </c>
      <c r="F541" s="9">
        <v>3080</v>
      </c>
      <c r="G541" s="9">
        <v>4000</v>
      </c>
      <c r="H541" s="9">
        <v>3920</v>
      </c>
      <c r="I541" s="9">
        <v>4420</v>
      </c>
      <c r="J541" s="9">
        <v>3480</v>
      </c>
      <c r="K541" s="9">
        <v>4560</v>
      </c>
      <c r="L541" s="9">
        <v>3470</v>
      </c>
      <c r="M541" s="9">
        <v>3990</v>
      </c>
      <c r="N541" s="9">
        <v>3970</v>
      </c>
      <c r="O541" s="9">
        <v>3810</v>
      </c>
    </row>
    <row r="542" spans="2:15" x14ac:dyDescent="0.25">
      <c r="B542" t="s">
        <v>40</v>
      </c>
      <c r="C542" s="10">
        <v>60016722</v>
      </c>
      <c r="D542" s="9">
        <v>184</v>
      </c>
      <c r="E542" s="9">
        <v>4880</v>
      </c>
      <c r="F542" s="9">
        <v>4390</v>
      </c>
      <c r="G542" s="9">
        <v>3570</v>
      </c>
      <c r="H542" s="9">
        <v>3560</v>
      </c>
      <c r="I542" s="9">
        <v>4260</v>
      </c>
      <c r="J542" s="9">
        <v>1620</v>
      </c>
      <c r="K542" s="9">
        <v>2230</v>
      </c>
      <c r="L542" s="9">
        <v>2740</v>
      </c>
      <c r="M542" s="9">
        <v>4270</v>
      </c>
      <c r="N542" s="9">
        <v>5990</v>
      </c>
      <c r="O542" s="9">
        <v>4333</v>
      </c>
    </row>
    <row r="543" spans="2:15" x14ac:dyDescent="0.25">
      <c r="B543" t="s">
        <v>40</v>
      </c>
      <c r="C543" s="10">
        <v>60016723</v>
      </c>
      <c r="D543" s="9">
        <v>4974</v>
      </c>
      <c r="E543" s="9">
        <v>6560</v>
      </c>
      <c r="F543" s="9">
        <v>5790</v>
      </c>
      <c r="G543" s="9">
        <v>4810</v>
      </c>
      <c r="H543" s="9">
        <v>10110</v>
      </c>
      <c r="I543" s="9">
        <v>4120</v>
      </c>
      <c r="J543" s="9">
        <v>12700</v>
      </c>
      <c r="K543" s="9">
        <v>8010</v>
      </c>
      <c r="L543" s="9">
        <v>4720</v>
      </c>
      <c r="M543" s="9">
        <v>4790</v>
      </c>
      <c r="N543" s="9">
        <v>5940</v>
      </c>
      <c r="O543" s="9">
        <v>5150</v>
      </c>
    </row>
    <row r="544" spans="2:15" x14ac:dyDescent="0.25">
      <c r="B544" t="s">
        <v>40</v>
      </c>
      <c r="C544" s="10">
        <v>60016824</v>
      </c>
      <c r="D544" s="9">
        <v>5594</v>
      </c>
      <c r="E544" s="9">
        <v>7260</v>
      </c>
      <c r="F544" s="9">
        <v>6390</v>
      </c>
      <c r="G544" s="9">
        <v>6390</v>
      </c>
      <c r="H544" s="9">
        <v>6760</v>
      </c>
      <c r="I544" s="9">
        <v>7550</v>
      </c>
      <c r="J544" s="9">
        <v>7040</v>
      </c>
      <c r="K544" s="9">
        <v>8610</v>
      </c>
      <c r="L544" s="9">
        <v>6750</v>
      </c>
      <c r="M544" s="9">
        <v>7270</v>
      </c>
      <c r="N544" s="9">
        <v>7650</v>
      </c>
      <c r="O544" s="9">
        <v>7223</v>
      </c>
    </row>
    <row r="545" spans="2:15" x14ac:dyDescent="0.25">
      <c r="B545" t="s">
        <v>40</v>
      </c>
      <c r="C545" s="10">
        <v>60016925</v>
      </c>
      <c r="D545" s="9">
        <v>1077</v>
      </c>
      <c r="E545" s="9">
        <v>1520</v>
      </c>
      <c r="F545" s="9">
        <v>1310</v>
      </c>
      <c r="G545" s="9">
        <v>980</v>
      </c>
      <c r="H545" s="9">
        <v>1560</v>
      </c>
      <c r="I545" s="9">
        <v>1600</v>
      </c>
      <c r="J545" s="9">
        <v>1480</v>
      </c>
      <c r="K545" s="9">
        <v>1780</v>
      </c>
      <c r="L545" s="9">
        <v>1410</v>
      </c>
      <c r="M545" s="9">
        <v>1560</v>
      </c>
      <c r="N545" s="9">
        <v>1650</v>
      </c>
      <c r="O545" s="9">
        <v>1540</v>
      </c>
    </row>
    <row r="546" spans="2:15" x14ac:dyDescent="0.25">
      <c r="B546" t="s">
        <v>40</v>
      </c>
      <c r="C546" s="10">
        <v>60016926</v>
      </c>
      <c r="D546" s="9">
        <v>1600</v>
      </c>
      <c r="E546" s="9">
        <v>2360</v>
      </c>
      <c r="F546" s="9">
        <v>1800</v>
      </c>
      <c r="G546" s="9">
        <v>2460</v>
      </c>
      <c r="H546" s="9">
        <v>2830</v>
      </c>
      <c r="I546" s="9">
        <v>2620</v>
      </c>
      <c r="J546" s="9">
        <v>2340</v>
      </c>
      <c r="K546" s="9">
        <v>2380</v>
      </c>
      <c r="L546" s="9">
        <v>1870</v>
      </c>
      <c r="M546" s="9">
        <v>1470</v>
      </c>
      <c r="N546" s="9">
        <v>1990</v>
      </c>
      <c r="O546" s="9">
        <v>1776</v>
      </c>
    </row>
    <row r="547" spans="2:15" x14ac:dyDescent="0.25">
      <c r="B547" t="s">
        <v>40</v>
      </c>
      <c r="C547" s="10">
        <v>60017130</v>
      </c>
      <c r="D547" s="9">
        <v>1</v>
      </c>
      <c r="E547" s="9">
        <v>1</v>
      </c>
      <c r="F547" s="9">
        <v>8562</v>
      </c>
      <c r="G547" s="9">
        <v>5000</v>
      </c>
      <c r="H547" s="9">
        <v>2300</v>
      </c>
      <c r="I547" s="9">
        <v>10040</v>
      </c>
      <c r="J547" s="9">
        <v>18420</v>
      </c>
      <c r="K547" s="9">
        <v>21660</v>
      </c>
      <c r="L547" s="9">
        <v>5870</v>
      </c>
      <c r="M547" s="9">
        <v>5300</v>
      </c>
      <c r="N547" s="9">
        <v>3770</v>
      </c>
      <c r="O547" s="9">
        <v>4980</v>
      </c>
    </row>
    <row r="548" spans="2:15" x14ac:dyDescent="0.25">
      <c r="B548" t="s">
        <v>40</v>
      </c>
      <c r="C548" s="10">
        <v>60017232</v>
      </c>
      <c r="D548" s="9">
        <v>3607</v>
      </c>
      <c r="E548" s="9">
        <v>4690</v>
      </c>
      <c r="F548" s="9">
        <v>3770</v>
      </c>
      <c r="G548" s="9">
        <v>3400</v>
      </c>
      <c r="H548" s="9">
        <v>9160</v>
      </c>
      <c r="I548" s="9">
        <v>6970</v>
      </c>
      <c r="J548" s="9">
        <v>7240</v>
      </c>
      <c r="K548" s="9">
        <v>5300</v>
      </c>
      <c r="L548" s="9">
        <v>6510</v>
      </c>
      <c r="M548" s="9">
        <v>5650</v>
      </c>
      <c r="N548" s="9">
        <v>4330</v>
      </c>
      <c r="O548" s="9">
        <v>5496</v>
      </c>
    </row>
    <row r="549" spans="2:15" x14ac:dyDescent="0.25">
      <c r="B549" t="s">
        <v>40</v>
      </c>
      <c r="C549" s="10">
        <v>60017333</v>
      </c>
      <c r="D549" s="9">
        <v>5490</v>
      </c>
      <c r="E549" s="9">
        <v>4620</v>
      </c>
      <c r="F549" s="9">
        <v>3190</v>
      </c>
      <c r="G549" s="9">
        <v>4360</v>
      </c>
      <c r="H549" s="9">
        <v>5720</v>
      </c>
      <c r="I549" s="9">
        <v>4220</v>
      </c>
      <c r="J549" s="9">
        <v>5440</v>
      </c>
      <c r="K549" s="9">
        <v>3310</v>
      </c>
      <c r="L549" s="9">
        <v>3640</v>
      </c>
      <c r="M549" s="9">
        <v>4810</v>
      </c>
      <c r="N549" s="9">
        <v>3330</v>
      </c>
      <c r="O549" s="9">
        <v>3926</v>
      </c>
    </row>
    <row r="550" spans="2:15" x14ac:dyDescent="0.25">
      <c r="B550" t="s">
        <v>40</v>
      </c>
      <c r="C550" s="10">
        <v>60017334</v>
      </c>
      <c r="D550" s="9">
        <v>774</v>
      </c>
      <c r="E550" s="9">
        <v>9460</v>
      </c>
      <c r="F550" s="9">
        <v>7240</v>
      </c>
      <c r="G550" s="9">
        <v>6120</v>
      </c>
      <c r="H550" s="9">
        <v>9570</v>
      </c>
      <c r="I550" s="9">
        <v>11640</v>
      </c>
      <c r="J550" s="9">
        <v>4540</v>
      </c>
      <c r="K550" s="9">
        <v>7910</v>
      </c>
      <c r="L550" s="9">
        <v>6170</v>
      </c>
      <c r="M550" s="9">
        <v>7780</v>
      </c>
      <c r="N550" s="9">
        <v>7740</v>
      </c>
      <c r="O550" s="9">
        <v>7230</v>
      </c>
    </row>
    <row r="551" spans="2:15" x14ac:dyDescent="0.25">
      <c r="B551" t="s">
        <v>40</v>
      </c>
      <c r="C551" s="10">
        <v>60017436</v>
      </c>
      <c r="D551" s="9">
        <v>5407</v>
      </c>
      <c r="E551" s="9">
        <v>6810</v>
      </c>
      <c r="F551" s="9">
        <v>4500</v>
      </c>
      <c r="G551" s="9">
        <v>3040</v>
      </c>
      <c r="H551" s="9">
        <v>5060</v>
      </c>
      <c r="I551" s="9">
        <v>8260</v>
      </c>
      <c r="J551" s="9">
        <v>11190</v>
      </c>
      <c r="K551" s="9">
        <v>5920</v>
      </c>
      <c r="L551" s="9">
        <v>5540</v>
      </c>
      <c r="M551" s="9">
        <v>4790</v>
      </c>
      <c r="N551" s="9">
        <v>4150</v>
      </c>
      <c r="O551" s="9">
        <v>4826</v>
      </c>
    </row>
    <row r="552" spans="2:15" x14ac:dyDescent="0.25">
      <c r="B552" t="s">
        <v>40</v>
      </c>
      <c r="C552" s="10">
        <v>60017437</v>
      </c>
      <c r="D552" s="9">
        <v>1744</v>
      </c>
      <c r="E552" s="9">
        <v>3430</v>
      </c>
      <c r="F552" s="9">
        <v>2910</v>
      </c>
      <c r="G552" s="9">
        <v>2960</v>
      </c>
      <c r="H552" s="9">
        <v>3340</v>
      </c>
      <c r="I552" s="9">
        <v>3630</v>
      </c>
      <c r="J552" s="9">
        <v>2460</v>
      </c>
      <c r="K552" s="9">
        <v>3880</v>
      </c>
      <c r="L552" s="9">
        <v>3650</v>
      </c>
      <c r="M552" s="9">
        <v>3060</v>
      </c>
      <c r="N552" s="9">
        <v>5120</v>
      </c>
      <c r="O552" s="9">
        <v>3943</v>
      </c>
    </row>
    <row r="553" spans="2:15" x14ac:dyDescent="0.25">
      <c r="B553" t="s">
        <v>40</v>
      </c>
      <c r="C553" s="10">
        <v>60017439</v>
      </c>
      <c r="D553" s="9">
        <v>7344</v>
      </c>
      <c r="E553" s="9">
        <v>5280</v>
      </c>
      <c r="F553" s="9">
        <v>4190</v>
      </c>
      <c r="G553" s="9">
        <v>4210</v>
      </c>
      <c r="H553" s="9">
        <v>3890</v>
      </c>
      <c r="I553" s="9">
        <v>4130</v>
      </c>
      <c r="J553" s="9">
        <v>2970</v>
      </c>
      <c r="K553" s="9">
        <v>4890</v>
      </c>
      <c r="L553" s="9">
        <v>3980</v>
      </c>
      <c r="M553" s="9">
        <v>4220</v>
      </c>
      <c r="N553" s="9">
        <v>3810</v>
      </c>
      <c r="O553" s="9">
        <v>4003</v>
      </c>
    </row>
    <row r="554" spans="2:15" x14ac:dyDescent="0.25">
      <c r="B554" t="s">
        <v>40</v>
      </c>
      <c r="C554" s="10">
        <v>60017538</v>
      </c>
      <c r="D554" s="9">
        <v>600</v>
      </c>
      <c r="E554" s="9">
        <v>1290</v>
      </c>
      <c r="F554" s="9">
        <v>1770</v>
      </c>
      <c r="G554" s="9">
        <v>3010</v>
      </c>
      <c r="H554" s="9">
        <v>2490</v>
      </c>
      <c r="I554" s="9">
        <v>3620</v>
      </c>
      <c r="J554" s="9">
        <v>5760</v>
      </c>
      <c r="K554" s="9">
        <v>3800</v>
      </c>
      <c r="L554" s="9">
        <v>2400</v>
      </c>
      <c r="M554" s="9">
        <v>2020</v>
      </c>
      <c r="N554" s="9">
        <v>570</v>
      </c>
      <c r="O554" s="9">
        <v>1663</v>
      </c>
    </row>
    <row r="555" spans="2:15" x14ac:dyDescent="0.25">
      <c r="B555" t="s">
        <v>40</v>
      </c>
      <c r="C555" s="10">
        <v>60017640</v>
      </c>
      <c r="D555" s="9">
        <v>3810</v>
      </c>
      <c r="E555" s="9">
        <v>4740</v>
      </c>
      <c r="F555" s="9">
        <v>3930</v>
      </c>
      <c r="G555" s="9">
        <v>4220</v>
      </c>
      <c r="H555" s="9">
        <v>6530</v>
      </c>
      <c r="I555" s="9">
        <v>6480</v>
      </c>
      <c r="J555" s="9">
        <v>5160</v>
      </c>
      <c r="K555" s="9">
        <v>3920</v>
      </c>
      <c r="L555" s="9">
        <v>3010</v>
      </c>
      <c r="M555" s="9">
        <v>3140</v>
      </c>
      <c r="N555" s="9">
        <v>3980</v>
      </c>
      <c r="O555" s="9">
        <v>3376</v>
      </c>
    </row>
    <row r="556" spans="2:15" x14ac:dyDescent="0.25">
      <c r="B556" t="s">
        <v>40</v>
      </c>
      <c r="C556" s="10">
        <v>60086510</v>
      </c>
      <c r="D556" s="9">
        <v>1690</v>
      </c>
      <c r="E556" s="9">
        <v>2900</v>
      </c>
      <c r="F556" s="9">
        <v>1850</v>
      </c>
      <c r="G556" s="9">
        <v>3510</v>
      </c>
      <c r="H556" s="9">
        <v>2780</v>
      </c>
      <c r="I556" s="9">
        <v>2330</v>
      </c>
      <c r="J556" s="9">
        <v>1900</v>
      </c>
      <c r="K556" s="9">
        <v>2870</v>
      </c>
      <c r="L556" s="9">
        <v>1810</v>
      </c>
      <c r="M556" s="9">
        <v>2250</v>
      </c>
      <c r="N556" s="9">
        <v>2900</v>
      </c>
      <c r="O556" s="9">
        <v>2320</v>
      </c>
    </row>
    <row r="557" spans="2:15" x14ac:dyDescent="0.25">
      <c r="B557" t="s">
        <v>40</v>
      </c>
      <c r="C557" s="10">
        <v>60086612</v>
      </c>
      <c r="D557" s="9">
        <v>1</v>
      </c>
      <c r="E557" s="9">
        <v>1349</v>
      </c>
      <c r="F557" s="9">
        <v>3470</v>
      </c>
      <c r="G557" s="9">
        <v>3900</v>
      </c>
      <c r="H557" s="9">
        <v>4930</v>
      </c>
      <c r="I557" s="9">
        <v>9450</v>
      </c>
      <c r="J557" s="9">
        <v>9950</v>
      </c>
      <c r="K557" s="9">
        <v>15670</v>
      </c>
      <c r="L557" s="9">
        <v>5850</v>
      </c>
      <c r="M557" s="9">
        <v>5750</v>
      </c>
      <c r="N557" s="9">
        <v>2960</v>
      </c>
      <c r="O557" s="9">
        <v>4853</v>
      </c>
    </row>
    <row r="558" spans="2:15" x14ac:dyDescent="0.25">
      <c r="B558" t="s">
        <v>40</v>
      </c>
      <c r="C558" s="10">
        <v>60086714</v>
      </c>
      <c r="D558" s="9">
        <v>2770</v>
      </c>
      <c r="E558" s="9">
        <v>1540</v>
      </c>
      <c r="F558" s="9">
        <v>1560</v>
      </c>
      <c r="G558" s="9">
        <v>1750</v>
      </c>
      <c r="H558" s="9">
        <v>3250</v>
      </c>
      <c r="I558" s="9">
        <v>3320</v>
      </c>
      <c r="J558" s="9">
        <v>3000</v>
      </c>
      <c r="K558" s="9">
        <v>2950</v>
      </c>
      <c r="L558" s="9">
        <v>2170</v>
      </c>
      <c r="M558" s="9">
        <v>2250</v>
      </c>
      <c r="N558" s="9">
        <v>2950</v>
      </c>
      <c r="O558" s="9">
        <v>2456</v>
      </c>
    </row>
    <row r="559" spans="2:15" x14ac:dyDescent="0.25">
      <c r="B559" t="s">
        <v>40</v>
      </c>
      <c r="C559" s="10">
        <v>60086816</v>
      </c>
      <c r="D559" s="9">
        <v>3997</v>
      </c>
      <c r="E559" s="9">
        <v>3660</v>
      </c>
      <c r="F559" s="9">
        <v>2970</v>
      </c>
      <c r="G559" s="9">
        <v>2880</v>
      </c>
      <c r="H559" s="9">
        <v>2940</v>
      </c>
      <c r="I559" s="9">
        <v>3500</v>
      </c>
      <c r="J559" s="9">
        <v>4680</v>
      </c>
      <c r="K559" s="9">
        <v>2820</v>
      </c>
      <c r="L559" s="9">
        <v>1150</v>
      </c>
      <c r="M559" s="9">
        <v>960</v>
      </c>
      <c r="N559" s="9">
        <v>1080</v>
      </c>
      <c r="O559" s="9">
        <v>1063</v>
      </c>
    </row>
    <row r="560" spans="2:15" x14ac:dyDescent="0.25">
      <c r="B560" t="s">
        <v>40</v>
      </c>
      <c r="C560" s="10">
        <v>60086903</v>
      </c>
      <c r="D560" s="9">
        <v>3877</v>
      </c>
      <c r="E560" s="9">
        <v>4400</v>
      </c>
      <c r="F560" s="9">
        <v>4200</v>
      </c>
      <c r="G560" s="9">
        <v>3580</v>
      </c>
      <c r="H560" s="9">
        <v>2120</v>
      </c>
      <c r="I560" s="9">
        <v>1670</v>
      </c>
      <c r="J560" s="9">
        <v>1620</v>
      </c>
      <c r="K560" s="9">
        <v>3270</v>
      </c>
      <c r="L560" s="9">
        <v>3200</v>
      </c>
      <c r="M560" s="9">
        <v>4820</v>
      </c>
      <c r="N560" s="9">
        <v>4900</v>
      </c>
      <c r="O560" s="9">
        <v>4306</v>
      </c>
    </row>
    <row r="561" spans="2:15" x14ac:dyDescent="0.25">
      <c r="B561" t="s">
        <v>40</v>
      </c>
      <c r="C561" s="10">
        <v>60087020</v>
      </c>
      <c r="D561" s="9">
        <v>2500</v>
      </c>
      <c r="E561" s="9">
        <v>2590</v>
      </c>
      <c r="F561" s="9">
        <v>1570</v>
      </c>
      <c r="G561" s="9">
        <v>2440</v>
      </c>
      <c r="H561" s="9">
        <v>4810</v>
      </c>
      <c r="I561" s="9">
        <v>11540</v>
      </c>
      <c r="J561" s="9">
        <v>7850</v>
      </c>
      <c r="K561" s="9">
        <v>3830</v>
      </c>
      <c r="L561" s="9">
        <v>2530</v>
      </c>
      <c r="M561" s="9">
        <v>3800</v>
      </c>
      <c r="N561" s="9">
        <v>2560</v>
      </c>
      <c r="O561" s="9">
        <v>2963</v>
      </c>
    </row>
    <row r="562" spans="2:15" x14ac:dyDescent="0.25">
      <c r="B562" t="s">
        <v>40</v>
      </c>
      <c r="C562" s="10">
        <v>60087021</v>
      </c>
      <c r="D562" s="9">
        <v>1820</v>
      </c>
      <c r="E562" s="9">
        <v>1450</v>
      </c>
      <c r="F562" s="9">
        <v>1280</v>
      </c>
      <c r="G562" s="9">
        <v>3370</v>
      </c>
      <c r="H562" s="9">
        <v>4630</v>
      </c>
      <c r="I562" s="9">
        <v>4100</v>
      </c>
      <c r="J562" s="9">
        <v>4410</v>
      </c>
      <c r="K562" s="9">
        <v>5440</v>
      </c>
      <c r="L562" s="9">
        <v>4290</v>
      </c>
      <c r="M562" s="9">
        <v>3650</v>
      </c>
      <c r="N562" s="9">
        <v>4480</v>
      </c>
      <c r="O562" s="9">
        <v>4140</v>
      </c>
    </row>
    <row r="563" spans="2:15" x14ac:dyDescent="0.25">
      <c r="B563" t="s">
        <v>40</v>
      </c>
      <c r="C563" s="10">
        <v>60087122</v>
      </c>
      <c r="D563" s="9">
        <v>3110</v>
      </c>
      <c r="E563" s="9">
        <v>3180</v>
      </c>
      <c r="F563" s="9">
        <v>2920</v>
      </c>
      <c r="G563" s="9">
        <v>2580</v>
      </c>
      <c r="H563" s="9">
        <v>2940</v>
      </c>
      <c r="I563" s="9">
        <v>4120</v>
      </c>
      <c r="J563" s="9">
        <v>4370</v>
      </c>
      <c r="K563" s="9">
        <v>4540</v>
      </c>
      <c r="L563" s="9">
        <v>3560</v>
      </c>
      <c r="M563" s="9">
        <v>3140</v>
      </c>
      <c r="N563" s="9">
        <v>3590</v>
      </c>
      <c r="O563" s="9">
        <v>3430</v>
      </c>
    </row>
    <row r="564" spans="2:15" x14ac:dyDescent="0.25">
      <c r="B564" t="s">
        <v>40</v>
      </c>
      <c r="C564" s="10">
        <v>60087324</v>
      </c>
      <c r="D564" s="9">
        <v>4744</v>
      </c>
      <c r="E564" s="9">
        <v>5380</v>
      </c>
      <c r="F564" s="9">
        <v>4400</v>
      </c>
      <c r="G564" s="9">
        <v>4500</v>
      </c>
      <c r="H564" s="9">
        <v>4550</v>
      </c>
      <c r="I564" s="9">
        <v>4870</v>
      </c>
      <c r="J564" s="9">
        <v>4750</v>
      </c>
      <c r="K564" s="9">
        <v>6060</v>
      </c>
      <c r="L564" s="9">
        <v>3780</v>
      </c>
      <c r="M564" s="9">
        <v>4710</v>
      </c>
      <c r="N564" s="9">
        <v>4970</v>
      </c>
      <c r="O564" s="9">
        <v>4486</v>
      </c>
    </row>
    <row r="565" spans="2:15" x14ac:dyDescent="0.25">
      <c r="B565" t="s">
        <v>40</v>
      </c>
      <c r="C565" s="10">
        <v>60087526</v>
      </c>
      <c r="D565" s="9">
        <v>3337</v>
      </c>
      <c r="E565" s="9">
        <v>4840</v>
      </c>
      <c r="F565" s="9">
        <v>4260</v>
      </c>
      <c r="G565" s="9">
        <v>3450</v>
      </c>
      <c r="H565" s="9">
        <v>3020</v>
      </c>
      <c r="I565" s="9">
        <v>3050</v>
      </c>
      <c r="J565" s="9">
        <v>3540</v>
      </c>
      <c r="K565" s="9">
        <v>3250</v>
      </c>
      <c r="L565" s="9">
        <v>3180</v>
      </c>
      <c r="M565" s="9">
        <v>3400</v>
      </c>
      <c r="N565" s="9">
        <v>2720</v>
      </c>
      <c r="O565" s="9">
        <v>3100</v>
      </c>
    </row>
    <row r="566" spans="2:15" x14ac:dyDescent="0.25">
      <c r="B566" t="s">
        <v>40</v>
      </c>
      <c r="C566" s="10">
        <v>60087728</v>
      </c>
      <c r="D566" s="9">
        <v>3970</v>
      </c>
      <c r="E566" s="9">
        <v>6220</v>
      </c>
      <c r="F566" s="9">
        <v>4990</v>
      </c>
      <c r="G566" s="9">
        <v>5660</v>
      </c>
      <c r="H566" s="9">
        <v>10350</v>
      </c>
      <c r="I566" s="9">
        <v>9910</v>
      </c>
      <c r="J566" s="9">
        <v>8900</v>
      </c>
      <c r="K566" s="9">
        <v>10340</v>
      </c>
      <c r="L566" s="9">
        <v>7380</v>
      </c>
      <c r="M566" s="9">
        <v>5160</v>
      </c>
      <c r="N566" s="9">
        <v>6080</v>
      </c>
      <c r="O566" s="9">
        <v>6206</v>
      </c>
    </row>
    <row r="567" spans="2:15" x14ac:dyDescent="0.25">
      <c r="B567" t="s">
        <v>40</v>
      </c>
      <c r="C567" s="10">
        <v>60087930</v>
      </c>
      <c r="D567" s="9">
        <v>1214</v>
      </c>
      <c r="E567" s="9">
        <v>2300</v>
      </c>
      <c r="F567" s="9">
        <v>2460</v>
      </c>
      <c r="G567" s="9">
        <v>2690</v>
      </c>
      <c r="H567" s="9">
        <v>4360</v>
      </c>
      <c r="I567" s="9">
        <v>16200</v>
      </c>
      <c r="J567" s="9">
        <v>11940</v>
      </c>
      <c r="K567" s="9">
        <v>16380</v>
      </c>
      <c r="L567" s="9">
        <v>12360</v>
      </c>
      <c r="M567" s="9">
        <v>29200</v>
      </c>
      <c r="N567" s="9">
        <v>9960</v>
      </c>
      <c r="O567" s="9">
        <v>17173</v>
      </c>
    </row>
    <row r="568" spans="2:15" x14ac:dyDescent="0.25">
      <c r="B568" t="s">
        <v>40</v>
      </c>
      <c r="C568" s="10">
        <v>60088132</v>
      </c>
      <c r="D568" s="9">
        <v>4604</v>
      </c>
      <c r="E568" s="9">
        <v>5810</v>
      </c>
      <c r="F568" s="9">
        <v>5050</v>
      </c>
      <c r="G568" s="9">
        <v>9750</v>
      </c>
      <c r="H568" s="9">
        <v>7710</v>
      </c>
      <c r="I568" s="9">
        <v>10140</v>
      </c>
      <c r="J568" s="9">
        <v>10040</v>
      </c>
      <c r="K568" s="9">
        <v>10880</v>
      </c>
      <c r="L568" s="9">
        <v>6130</v>
      </c>
      <c r="M568" s="9">
        <v>7790</v>
      </c>
      <c r="N568" s="9">
        <v>2160</v>
      </c>
      <c r="O568" s="9">
        <v>5360</v>
      </c>
    </row>
    <row r="569" spans="2:15" x14ac:dyDescent="0.25">
      <c r="B569" t="s">
        <v>40</v>
      </c>
      <c r="C569" s="10">
        <v>60088334</v>
      </c>
      <c r="D569" s="9">
        <v>3964</v>
      </c>
      <c r="E569" s="9">
        <v>5860</v>
      </c>
      <c r="F569" s="9">
        <v>4950</v>
      </c>
      <c r="G569" s="9">
        <v>3900</v>
      </c>
      <c r="H569" s="9">
        <v>5040</v>
      </c>
      <c r="I569" s="9">
        <v>4810</v>
      </c>
      <c r="J569" s="9">
        <v>8760</v>
      </c>
      <c r="K569" s="9">
        <v>7470</v>
      </c>
      <c r="L569" s="9">
        <v>5360</v>
      </c>
      <c r="M569" s="9">
        <v>4550</v>
      </c>
      <c r="N569" s="9">
        <v>8010</v>
      </c>
      <c r="O569" s="9">
        <v>5973</v>
      </c>
    </row>
    <row r="570" spans="2:15" x14ac:dyDescent="0.25">
      <c r="B570" t="s">
        <v>40</v>
      </c>
      <c r="C570" s="10">
        <v>60088536</v>
      </c>
      <c r="D570" s="9">
        <v>10664</v>
      </c>
      <c r="E570" s="9">
        <v>12800</v>
      </c>
      <c r="F570" s="9">
        <v>9520</v>
      </c>
      <c r="G570" s="9">
        <v>10200</v>
      </c>
      <c r="H570" s="9">
        <v>11130</v>
      </c>
      <c r="I570" s="9">
        <v>6930</v>
      </c>
      <c r="J570" s="9">
        <v>6100</v>
      </c>
      <c r="K570" s="9">
        <v>6080</v>
      </c>
      <c r="L570" s="9">
        <v>4620</v>
      </c>
      <c r="M570" s="9">
        <v>5340</v>
      </c>
      <c r="N570" s="9">
        <v>7730</v>
      </c>
      <c r="O570" s="9">
        <v>5896</v>
      </c>
    </row>
    <row r="571" spans="2:15" x14ac:dyDescent="0.25">
      <c r="B571" t="s">
        <v>40</v>
      </c>
      <c r="C571" s="10">
        <v>70088702</v>
      </c>
      <c r="D571" s="9">
        <v>3617</v>
      </c>
      <c r="E571" s="9">
        <v>4280</v>
      </c>
      <c r="F571" s="9">
        <v>3540</v>
      </c>
      <c r="G571" s="9">
        <v>3020</v>
      </c>
      <c r="H571" s="9">
        <v>4330</v>
      </c>
      <c r="I571" s="9">
        <v>4870</v>
      </c>
      <c r="J571" s="9">
        <v>4040</v>
      </c>
      <c r="K571" s="9">
        <v>4550</v>
      </c>
      <c r="L571" s="9">
        <v>2790</v>
      </c>
      <c r="M571" s="9">
        <v>3660</v>
      </c>
      <c r="N571" s="9">
        <v>4400</v>
      </c>
      <c r="O571" s="9">
        <v>3616</v>
      </c>
    </row>
    <row r="572" spans="2:15" x14ac:dyDescent="0.25">
      <c r="B572" t="s">
        <v>40</v>
      </c>
      <c r="C572" s="10">
        <v>70088804</v>
      </c>
      <c r="D572" s="9">
        <v>1407</v>
      </c>
      <c r="E572" s="9">
        <v>2770</v>
      </c>
      <c r="F572" s="9">
        <v>2410</v>
      </c>
      <c r="G572" s="9">
        <v>2510</v>
      </c>
      <c r="H572" s="9">
        <v>2800</v>
      </c>
      <c r="I572" s="9">
        <v>2470</v>
      </c>
      <c r="J572" s="9">
        <v>1850</v>
      </c>
      <c r="K572" s="9">
        <v>1890</v>
      </c>
      <c r="L572" s="9">
        <v>2890</v>
      </c>
      <c r="M572" s="9">
        <v>2320</v>
      </c>
      <c r="N572" s="9">
        <v>2320</v>
      </c>
      <c r="O572" s="9">
        <v>2510</v>
      </c>
    </row>
    <row r="573" spans="2:15" x14ac:dyDescent="0.25">
      <c r="B573" t="s">
        <v>40</v>
      </c>
      <c r="C573" s="10">
        <v>70088805</v>
      </c>
      <c r="D573" s="9">
        <v>5627</v>
      </c>
      <c r="E573" s="9">
        <v>7140</v>
      </c>
      <c r="F573" s="9">
        <v>6200</v>
      </c>
      <c r="G573" s="9">
        <v>5930</v>
      </c>
      <c r="H573" s="9">
        <v>7710</v>
      </c>
      <c r="I573" s="9">
        <v>10020</v>
      </c>
      <c r="J573" s="9">
        <v>11510</v>
      </c>
      <c r="K573" s="9">
        <v>9260</v>
      </c>
      <c r="L573" s="9">
        <v>5810</v>
      </c>
      <c r="M573" s="9">
        <v>5940</v>
      </c>
      <c r="N573" s="9">
        <v>6860</v>
      </c>
      <c r="O573" s="9">
        <v>6203</v>
      </c>
    </row>
    <row r="574" spans="2:15" x14ac:dyDescent="0.25">
      <c r="B574" t="s">
        <v>40</v>
      </c>
      <c r="C574" s="10">
        <v>70088906</v>
      </c>
      <c r="D574" s="9">
        <v>27627</v>
      </c>
      <c r="E574" s="9">
        <v>32990</v>
      </c>
      <c r="F574" s="9">
        <v>26690</v>
      </c>
      <c r="G574" s="9">
        <v>28760</v>
      </c>
      <c r="H574" s="9">
        <v>18580</v>
      </c>
      <c r="I574" s="9">
        <v>4880</v>
      </c>
      <c r="J574" s="9">
        <v>6810</v>
      </c>
      <c r="K574" s="9">
        <v>5110</v>
      </c>
      <c r="L574" s="9">
        <v>3540</v>
      </c>
      <c r="M574" s="9">
        <v>4210</v>
      </c>
      <c r="N574" s="9">
        <v>5910</v>
      </c>
      <c r="O574" s="9">
        <v>4553</v>
      </c>
    </row>
    <row r="575" spans="2:15" x14ac:dyDescent="0.25">
      <c r="B575" t="s">
        <v>40</v>
      </c>
      <c r="C575" s="10">
        <v>70089008</v>
      </c>
      <c r="D575" s="9">
        <v>3734</v>
      </c>
      <c r="E575" s="9">
        <v>6300</v>
      </c>
      <c r="F575" s="9">
        <v>5520</v>
      </c>
      <c r="G575" s="9">
        <v>6990</v>
      </c>
      <c r="H575" s="9">
        <v>13280</v>
      </c>
      <c r="I575" s="9">
        <v>9180</v>
      </c>
      <c r="J575" s="9">
        <v>10380</v>
      </c>
      <c r="K575" s="9">
        <v>10600</v>
      </c>
      <c r="L575" s="9">
        <v>7810</v>
      </c>
      <c r="M575" s="9">
        <v>7770</v>
      </c>
      <c r="N575" s="9">
        <v>8100</v>
      </c>
      <c r="O575" s="9">
        <v>7893</v>
      </c>
    </row>
    <row r="576" spans="2:15" x14ac:dyDescent="0.25">
      <c r="B576" t="s">
        <v>40</v>
      </c>
      <c r="C576" s="10">
        <v>70089009</v>
      </c>
      <c r="D576" s="9">
        <v>5357</v>
      </c>
      <c r="E576" s="9">
        <v>6510</v>
      </c>
      <c r="F576" s="9">
        <v>5530</v>
      </c>
      <c r="G576" s="9">
        <v>4970</v>
      </c>
      <c r="H576" s="9">
        <v>7730</v>
      </c>
      <c r="I576" s="9">
        <v>11430</v>
      </c>
      <c r="J576" s="9">
        <v>12220</v>
      </c>
      <c r="K576" s="9">
        <v>10410</v>
      </c>
      <c r="L576" s="9">
        <v>4010</v>
      </c>
      <c r="M576" s="9">
        <v>9680</v>
      </c>
      <c r="N576" s="9">
        <v>6100</v>
      </c>
      <c r="O576" s="9">
        <v>6596</v>
      </c>
    </row>
    <row r="577" spans="2:15" x14ac:dyDescent="0.25">
      <c r="B577" t="s">
        <v>40</v>
      </c>
      <c r="C577" s="10">
        <v>70089110</v>
      </c>
      <c r="D577" s="9">
        <v>3574</v>
      </c>
      <c r="E577" s="9">
        <v>11890</v>
      </c>
      <c r="F577" s="9">
        <v>8420</v>
      </c>
      <c r="G577" s="9">
        <v>13020</v>
      </c>
      <c r="H577" s="9">
        <v>27860</v>
      </c>
      <c r="I577" s="9">
        <v>26180</v>
      </c>
      <c r="J577" s="9">
        <v>16080</v>
      </c>
      <c r="K577" s="9">
        <v>27040</v>
      </c>
      <c r="L577" s="9">
        <v>8390</v>
      </c>
      <c r="M577" s="9">
        <v>12550</v>
      </c>
      <c r="N577" s="9">
        <v>7300</v>
      </c>
      <c r="O577" s="9">
        <v>9413</v>
      </c>
    </row>
    <row r="578" spans="2:15" x14ac:dyDescent="0.25">
      <c r="B578" t="s">
        <v>40</v>
      </c>
      <c r="C578" s="10">
        <v>70089111</v>
      </c>
      <c r="D578" s="9">
        <v>2317</v>
      </c>
      <c r="E578" s="9">
        <v>3330</v>
      </c>
      <c r="F578" s="9">
        <v>2750</v>
      </c>
      <c r="G578" s="9">
        <v>4670</v>
      </c>
      <c r="H578" s="9">
        <v>5070</v>
      </c>
      <c r="I578" s="9">
        <v>5600</v>
      </c>
      <c r="J578" s="9">
        <v>6400</v>
      </c>
      <c r="K578" s="9">
        <v>5600</v>
      </c>
      <c r="L578" s="9">
        <v>4030</v>
      </c>
      <c r="M578" s="9">
        <v>3760</v>
      </c>
      <c r="N578" s="9">
        <v>3190</v>
      </c>
      <c r="O578" s="9">
        <v>3660</v>
      </c>
    </row>
    <row r="579" spans="2:15" x14ac:dyDescent="0.25">
      <c r="B579" t="s">
        <v>40</v>
      </c>
      <c r="C579" s="10">
        <v>70089212</v>
      </c>
      <c r="D579" s="9">
        <v>7714</v>
      </c>
      <c r="E579" s="9">
        <v>6050</v>
      </c>
      <c r="F579" s="9">
        <v>5080</v>
      </c>
      <c r="G579" s="9">
        <v>5200</v>
      </c>
      <c r="H579" s="9">
        <v>6700</v>
      </c>
      <c r="I579" s="9">
        <v>6540</v>
      </c>
      <c r="J579" s="9">
        <v>5890</v>
      </c>
      <c r="K579" s="9">
        <v>8310</v>
      </c>
      <c r="L579" s="9">
        <v>5150</v>
      </c>
      <c r="M579" s="9">
        <v>5640</v>
      </c>
      <c r="N579" s="9">
        <v>6130</v>
      </c>
      <c r="O579" s="9">
        <v>5640</v>
      </c>
    </row>
    <row r="580" spans="2:15" x14ac:dyDescent="0.25">
      <c r="B580" t="s">
        <v>40</v>
      </c>
      <c r="C580" s="10">
        <v>70089213</v>
      </c>
      <c r="D580" s="9">
        <v>7504</v>
      </c>
      <c r="E580" s="9">
        <v>11770</v>
      </c>
      <c r="F580" s="9">
        <v>9810</v>
      </c>
      <c r="G580" s="9">
        <v>8110</v>
      </c>
      <c r="H580" s="9">
        <v>11620</v>
      </c>
      <c r="I580" s="9">
        <v>8660</v>
      </c>
      <c r="J580" s="9">
        <v>9330</v>
      </c>
      <c r="K580" s="9">
        <v>12150</v>
      </c>
      <c r="L580" s="9">
        <v>8800</v>
      </c>
      <c r="M580" s="9">
        <v>9100</v>
      </c>
      <c r="N580" s="9">
        <v>10640</v>
      </c>
      <c r="O580" s="9">
        <v>9513</v>
      </c>
    </row>
    <row r="581" spans="2:15" x14ac:dyDescent="0.25">
      <c r="B581" t="s">
        <v>40</v>
      </c>
      <c r="C581" s="10">
        <v>70089314</v>
      </c>
      <c r="D581" s="9">
        <v>1797</v>
      </c>
      <c r="E581" s="9">
        <v>3290</v>
      </c>
      <c r="F581" s="9">
        <v>3000</v>
      </c>
      <c r="G581" s="9">
        <v>2970</v>
      </c>
      <c r="H581" s="9">
        <v>4540</v>
      </c>
      <c r="I581" s="9">
        <v>5030</v>
      </c>
      <c r="J581" s="9">
        <v>4530</v>
      </c>
      <c r="K581" s="9">
        <v>6540</v>
      </c>
      <c r="L581" s="9">
        <v>8290</v>
      </c>
      <c r="M581" s="9">
        <v>3160</v>
      </c>
      <c r="N581" s="9">
        <v>3800</v>
      </c>
      <c r="O581" s="9">
        <v>5083</v>
      </c>
    </row>
    <row r="582" spans="2:15" x14ac:dyDescent="0.25">
      <c r="B582" t="s">
        <v>40</v>
      </c>
      <c r="C582" s="10">
        <v>70089315</v>
      </c>
      <c r="D582" s="9">
        <v>1</v>
      </c>
      <c r="E582" s="9">
        <v>1</v>
      </c>
      <c r="F582" s="9">
        <v>1</v>
      </c>
      <c r="G582" s="9">
        <v>2500</v>
      </c>
      <c r="H582" s="9">
        <v>2800</v>
      </c>
      <c r="I582" s="9">
        <v>2750</v>
      </c>
      <c r="J582" s="9">
        <v>2740</v>
      </c>
      <c r="K582" s="9">
        <v>3230</v>
      </c>
      <c r="L582" s="9">
        <v>2330</v>
      </c>
      <c r="M582" s="9">
        <v>2960</v>
      </c>
      <c r="N582" s="9">
        <v>2520</v>
      </c>
      <c r="O582" s="9">
        <v>2603</v>
      </c>
    </row>
    <row r="583" spans="2:15" x14ac:dyDescent="0.25">
      <c r="B583" t="s">
        <v>40</v>
      </c>
      <c r="C583" s="10">
        <v>70089416</v>
      </c>
      <c r="D583" s="9">
        <v>3410</v>
      </c>
      <c r="E583" s="9">
        <v>8330</v>
      </c>
      <c r="F583" s="9">
        <v>1570</v>
      </c>
      <c r="G583" s="9">
        <v>3680</v>
      </c>
      <c r="H583" s="9">
        <v>5570</v>
      </c>
      <c r="I583" s="9">
        <v>6040</v>
      </c>
      <c r="J583" s="9">
        <v>3960</v>
      </c>
      <c r="K583" s="9">
        <v>4730</v>
      </c>
      <c r="L583" s="9">
        <v>3200</v>
      </c>
      <c r="M583" s="9">
        <v>2740</v>
      </c>
      <c r="N583" s="9">
        <v>3080</v>
      </c>
      <c r="O583" s="9">
        <v>3006</v>
      </c>
    </row>
    <row r="584" spans="2:15" x14ac:dyDescent="0.25">
      <c r="B584" t="s">
        <v>40</v>
      </c>
      <c r="C584" s="10">
        <v>70089417</v>
      </c>
      <c r="D584" s="9">
        <v>1</v>
      </c>
      <c r="E584" s="9">
        <v>2199</v>
      </c>
      <c r="F584" s="9">
        <v>4930</v>
      </c>
      <c r="G584" s="9">
        <v>3490</v>
      </c>
      <c r="H584" s="9">
        <v>3100</v>
      </c>
      <c r="I584" s="9">
        <v>3890</v>
      </c>
      <c r="J584" s="9">
        <v>2720</v>
      </c>
      <c r="K584" s="9">
        <v>4390</v>
      </c>
      <c r="L584" s="9">
        <v>3260</v>
      </c>
      <c r="M584" s="9">
        <v>3790</v>
      </c>
      <c r="N584" s="9">
        <v>5060</v>
      </c>
      <c r="O584" s="9">
        <v>4036</v>
      </c>
    </row>
    <row r="585" spans="2:15" x14ac:dyDescent="0.25">
      <c r="B585" t="s">
        <v>40</v>
      </c>
      <c r="C585" s="10">
        <v>70089518</v>
      </c>
      <c r="D585" s="9">
        <v>5790</v>
      </c>
      <c r="E585" s="9">
        <v>5960</v>
      </c>
      <c r="F585" s="9">
        <v>6140</v>
      </c>
      <c r="G585" s="9">
        <v>6290</v>
      </c>
      <c r="H585" s="9">
        <v>6680</v>
      </c>
      <c r="I585" s="9">
        <v>6200</v>
      </c>
      <c r="J585" s="9">
        <v>6490</v>
      </c>
      <c r="K585" s="9">
        <v>5820</v>
      </c>
      <c r="L585" s="9">
        <v>3900</v>
      </c>
      <c r="M585" s="9">
        <v>4590</v>
      </c>
      <c r="N585" s="9">
        <v>4160</v>
      </c>
      <c r="O585" s="9">
        <v>4216</v>
      </c>
    </row>
    <row r="586" spans="2:15" x14ac:dyDescent="0.25">
      <c r="B586" t="s">
        <v>40</v>
      </c>
      <c r="C586" s="10">
        <v>70089519</v>
      </c>
      <c r="D586" s="9">
        <v>4330</v>
      </c>
      <c r="E586" s="9">
        <v>7060</v>
      </c>
      <c r="F586" s="9">
        <v>8670</v>
      </c>
      <c r="G586" s="9">
        <v>8270</v>
      </c>
      <c r="H586" s="9">
        <v>4690</v>
      </c>
      <c r="I586" s="9">
        <v>1360</v>
      </c>
      <c r="J586" s="9">
        <v>1550</v>
      </c>
      <c r="K586" s="9">
        <v>10680</v>
      </c>
      <c r="L586" s="9">
        <v>490</v>
      </c>
      <c r="M586" s="9">
        <v>710</v>
      </c>
      <c r="N586" s="9">
        <v>6330</v>
      </c>
      <c r="O586" s="9">
        <v>2510</v>
      </c>
    </row>
    <row r="587" spans="2:15" x14ac:dyDescent="0.25">
      <c r="B587" t="s">
        <v>40</v>
      </c>
      <c r="C587" s="10">
        <v>70089620</v>
      </c>
      <c r="D587" s="9">
        <v>2370</v>
      </c>
      <c r="E587" s="9">
        <v>2350</v>
      </c>
      <c r="F587" s="9">
        <v>2650</v>
      </c>
      <c r="G587" s="9">
        <v>2670</v>
      </c>
      <c r="H587" s="9">
        <v>2540</v>
      </c>
      <c r="I587" s="9">
        <v>5510</v>
      </c>
      <c r="J587" s="9">
        <v>5210</v>
      </c>
      <c r="K587" s="9">
        <v>3410</v>
      </c>
      <c r="L587" s="9">
        <v>2140</v>
      </c>
      <c r="M587" s="9">
        <v>2590</v>
      </c>
      <c r="N587" s="9">
        <v>3130</v>
      </c>
      <c r="O587" s="9">
        <v>2620</v>
      </c>
    </row>
    <row r="588" spans="2:15" x14ac:dyDescent="0.25">
      <c r="B588" t="s">
        <v>40</v>
      </c>
      <c r="C588" s="10">
        <v>70089621</v>
      </c>
      <c r="D588" s="9">
        <v>30</v>
      </c>
      <c r="E588" s="9">
        <v>1</v>
      </c>
      <c r="F588" s="9">
        <v>2500</v>
      </c>
      <c r="G588" s="9">
        <v>2570</v>
      </c>
      <c r="H588" s="9">
        <v>3030</v>
      </c>
      <c r="I588" s="9">
        <v>3090</v>
      </c>
      <c r="J588" s="9">
        <v>2560</v>
      </c>
      <c r="K588" s="9">
        <v>3090</v>
      </c>
      <c r="L588" s="9">
        <v>1960</v>
      </c>
      <c r="M588" s="9">
        <v>700</v>
      </c>
      <c r="N588" s="9">
        <v>1510</v>
      </c>
      <c r="O588" s="9">
        <v>1390</v>
      </c>
    </row>
    <row r="589" spans="2:15" x14ac:dyDescent="0.25">
      <c r="B589" t="s">
        <v>40</v>
      </c>
      <c r="C589" s="10">
        <v>70089722</v>
      </c>
      <c r="D589" s="9">
        <v>2024</v>
      </c>
      <c r="E589" s="9">
        <v>3970</v>
      </c>
      <c r="F589" s="9">
        <v>3630</v>
      </c>
      <c r="G589" s="9">
        <v>3520</v>
      </c>
      <c r="H589" s="9">
        <v>3340</v>
      </c>
      <c r="I589" s="9">
        <v>3640</v>
      </c>
      <c r="J589" s="9">
        <v>3240</v>
      </c>
      <c r="K589" s="9">
        <v>3550</v>
      </c>
      <c r="L589" s="9">
        <v>2910</v>
      </c>
      <c r="M589" s="9">
        <v>3250</v>
      </c>
      <c r="N589" s="9">
        <v>3660</v>
      </c>
      <c r="O589" s="9">
        <v>3273</v>
      </c>
    </row>
    <row r="590" spans="2:15" x14ac:dyDescent="0.25">
      <c r="B590" t="s">
        <v>40</v>
      </c>
      <c r="C590" s="10">
        <v>70089723</v>
      </c>
      <c r="D590" s="9">
        <v>3554</v>
      </c>
      <c r="E590" s="9">
        <v>8640</v>
      </c>
      <c r="F590" s="9">
        <v>5770</v>
      </c>
      <c r="G590" s="9">
        <v>5930</v>
      </c>
      <c r="H590" s="9">
        <v>8590</v>
      </c>
      <c r="I590" s="9">
        <v>8850</v>
      </c>
      <c r="J590" s="9">
        <v>5630</v>
      </c>
      <c r="K590" s="9">
        <v>9120</v>
      </c>
      <c r="L590" s="9">
        <v>10210</v>
      </c>
      <c r="M590" s="9">
        <v>7530</v>
      </c>
      <c r="N590" s="9">
        <v>7150</v>
      </c>
      <c r="O590" s="9">
        <v>8296</v>
      </c>
    </row>
    <row r="591" spans="2:15" x14ac:dyDescent="0.25">
      <c r="B591" t="s">
        <v>40</v>
      </c>
      <c r="C591" s="10">
        <v>70089825</v>
      </c>
      <c r="D591" s="9">
        <v>7787</v>
      </c>
      <c r="E591" s="9">
        <v>6710</v>
      </c>
      <c r="F591" s="9">
        <v>5230</v>
      </c>
      <c r="G591" s="9">
        <v>3560</v>
      </c>
      <c r="H591" s="9">
        <v>3860</v>
      </c>
      <c r="I591" s="9">
        <v>4790</v>
      </c>
      <c r="J591" s="9">
        <v>3260</v>
      </c>
      <c r="K591" s="9">
        <v>3770</v>
      </c>
      <c r="L591" s="9">
        <v>2210</v>
      </c>
      <c r="M591" s="9">
        <v>2930</v>
      </c>
      <c r="N591" s="9">
        <v>8840</v>
      </c>
      <c r="O591" s="9">
        <v>4660</v>
      </c>
    </row>
    <row r="592" spans="2:15" x14ac:dyDescent="0.25">
      <c r="B592" t="s">
        <v>40</v>
      </c>
      <c r="C592" s="10">
        <v>70089826</v>
      </c>
      <c r="D592" s="9">
        <v>2204</v>
      </c>
      <c r="E592" s="9">
        <v>1960</v>
      </c>
      <c r="F592" s="9">
        <v>2120</v>
      </c>
      <c r="G592" s="9">
        <v>1370</v>
      </c>
      <c r="H592" s="9">
        <v>3150</v>
      </c>
      <c r="I592" s="9">
        <v>1910</v>
      </c>
      <c r="J592" s="9">
        <v>1250</v>
      </c>
      <c r="K592" s="9">
        <v>2540</v>
      </c>
      <c r="L592" s="9">
        <v>1870</v>
      </c>
      <c r="M592" s="9">
        <v>1400</v>
      </c>
      <c r="N592" s="9">
        <v>2050</v>
      </c>
      <c r="O592" s="9">
        <v>1773</v>
      </c>
    </row>
    <row r="593" spans="2:15" x14ac:dyDescent="0.25">
      <c r="B593" t="s">
        <v>40</v>
      </c>
      <c r="C593" s="10">
        <v>70089927</v>
      </c>
      <c r="D593" s="9">
        <v>5684</v>
      </c>
      <c r="E593" s="9">
        <v>3810</v>
      </c>
      <c r="F593" s="9">
        <v>4050</v>
      </c>
      <c r="G593" s="9">
        <v>5010</v>
      </c>
      <c r="H593" s="9">
        <v>3620</v>
      </c>
      <c r="I593" s="9">
        <v>3420</v>
      </c>
      <c r="J593" s="9">
        <v>1</v>
      </c>
      <c r="K593" s="9">
        <v>7880</v>
      </c>
      <c r="L593" s="9">
        <v>6650</v>
      </c>
      <c r="M593" s="9">
        <v>7020</v>
      </c>
      <c r="N593" s="9">
        <v>6790</v>
      </c>
      <c r="O593" s="9">
        <v>6820</v>
      </c>
    </row>
    <row r="594" spans="2:15" x14ac:dyDescent="0.25">
      <c r="B594" t="s">
        <v>40</v>
      </c>
      <c r="C594" s="10">
        <v>70090028</v>
      </c>
      <c r="D594" s="9">
        <v>2987</v>
      </c>
      <c r="E594" s="9">
        <v>3370</v>
      </c>
      <c r="F594" s="9">
        <v>2670</v>
      </c>
      <c r="G594" s="9">
        <v>2200</v>
      </c>
      <c r="H594" s="9">
        <v>2840</v>
      </c>
      <c r="I594" s="9">
        <v>3330</v>
      </c>
      <c r="J594" s="9">
        <v>2380</v>
      </c>
      <c r="K594" s="9">
        <v>3010</v>
      </c>
      <c r="L594" s="9">
        <v>2610</v>
      </c>
      <c r="M594" s="9">
        <v>2890</v>
      </c>
      <c r="N594" s="9">
        <v>2780</v>
      </c>
      <c r="O594" s="9">
        <v>2760</v>
      </c>
    </row>
    <row r="595" spans="2:15" x14ac:dyDescent="0.25">
      <c r="B595" t="s">
        <v>40</v>
      </c>
      <c r="C595" s="10">
        <v>70090029</v>
      </c>
      <c r="D595" s="9">
        <v>1807</v>
      </c>
      <c r="E595" s="9">
        <v>2260</v>
      </c>
      <c r="F595" s="9">
        <v>2280</v>
      </c>
      <c r="G595" s="9">
        <v>2330</v>
      </c>
      <c r="H595" s="9">
        <v>2380</v>
      </c>
      <c r="I595" s="9">
        <v>2310</v>
      </c>
      <c r="J595" s="9">
        <v>2100</v>
      </c>
      <c r="K595" s="9">
        <v>3240</v>
      </c>
      <c r="L595" s="9">
        <v>2490</v>
      </c>
      <c r="M595" s="9">
        <v>2850</v>
      </c>
      <c r="N595" s="9">
        <v>2420</v>
      </c>
      <c r="O595" s="9">
        <v>2586</v>
      </c>
    </row>
    <row r="596" spans="2:15" x14ac:dyDescent="0.25">
      <c r="B596" t="s">
        <v>40</v>
      </c>
      <c r="C596" s="10">
        <v>70090130</v>
      </c>
      <c r="D596" s="9">
        <v>2944</v>
      </c>
      <c r="E596" s="9">
        <v>4370</v>
      </c>
      <c r="F596" s="9">
        <v>10010</v>
      </c>
      <c r="G596" s="9">
        <v>6660</v>
      </c>
      <c r="H596" s="9">
        <v>4120</v>
      </c>
      <c r="I596" s="9">
        <v>4650</v>
      </c>
      <c r="J596" s="9">
        <v>3960</v>
      </c>
      <c r="K596" s="9">
        <v>5230</v>
      </c>
      <c r="L596" s="9">
        <v>3290</v>
      </c>
      <c r="M596" s="9">
        <v>3680</v>
      </c>
      <c r="N596" s="9">
        <v>4200</v>
      </c>
      <c r="O596" s="9">
        <v>3723</v>
      </c>
    </row>
    <row r="597" spans="2:15" x14ac:dyDescent="0.25">
      <c r="B597" t="s">
        <v>40</v>
      </c>
      <c r="C597" s="10">
        <v>70090131</v>
      </c>
      <c r="D597" s="9">
        <v>2700</v>
      </c>
      <c r="E597" s="9">
        <v>9950</v>
      </c>
      <c r="F597" s="9">
        <v>5620</v>
      </c>
      <c r="G597" s="9">
        <v>2350</v>
      </c>
      <c r="H597" s="9">
        <v>3510</v>
      </c>
      <c r="I597" s="9">
        <v>3450</v>
      </c>
      <c r="J597" s="9">
        <v>3470</v>
      </c>
      <c r="K597" s="9">
        <v>4560</v>
      </c>
      <c r="L597" s="9">
        <v>3510</v>
      </c>
      <c r="M597" s="9">
        <v>3860</v>
      </c>
      <c r="N597" s="9">
        <v>4650</v>
      </c>
      <c r="O597" s="9">
        <v>4006</v>
      </c>
    </row>
    <row r="598" spans="2:15" x14ac:dyDescent="0.25">
      <c r="B598" t="s">
        <v>40</v>
      </c>
      <c r="C598" s="10">
        <v>70090233</v>
      </c>
      <c r="D598" s="9">
        <v>2844</v>
      </c>
      <c r="E598" s="9">
        <v>3160</v>
      </c>
      <c r="F598" s="9">
        <v>2450</v>
      </c>
      <c r="G598" s="9">
        <v>2800</v>
      </c>
      <c r="H598" s="9">
        <v>1590</v>
      </c>
      <c r="I598" s="9">
        <v>3480</v>
      </c>
      <c r="J598" s="9">
        <v>2910</v>
      </c>
      <c r="K598" s="9">
        <v>3350</v>
      </c>
      <c r="L598" s="9">
        <v>2670</v>
      </c>
      <c r="M598" s="9">
        <v>2390</v>
      </c>
      <c r="N598" s="9">
        <v>2710</v>
      </c>
      <c r="O598" s="9">
        <v>2590</v>
      </c>
    </row>
    <row r="599" spans="2:15" x14ac:dyDescent="0.25">
      <c r="B599" t="s">
        <v>40</v>
      </c>
      <c r="C599" s="10">
        <v>70090335</v>
      </c>
      <c r="D599" s="9">
        <v>3914</v>
      </c>
      <c r="E599" s="9">
        <v>7760</v>
      </c>
      <c r="F599" s="9">
        <v>3840</v>
      </c>
      <c r="G599" s="9">
        <v>7430</v>
      </c>
      <c r="H599" s="9">
        <v>15010</v>
      </c>
      <c r="I599" s="9">
        <v>10420</v>
      </c>
      <c r="J599" s="9">
        <v>12990</v>
      </c>
      <c r="K599" s="9">
        <v>10480</v>
      </c>
      <c r="L599" s="9">
        <v>7320</v>
      </c>
      <c r="M599" s="9">
        <v>7440</v>
      </c>
      <c r="N599" s="9">
        <v>6810</v>
      </c>
      <c r="O599" s="9">
        <v>7190</v>
      </c>
    </row>
    <row r="600" spans="2:15" x14ac:dyDescent="0.25">
      <c r="B600" t="s">
        <v>40</v>
      </c>
      <c r="C600" s="10">
        <v>70090344</v>
      </c>
      <c r="D600" s="9">
        <v>3017</v>
      </c>
      <c r="E600" s="9">
        <v>4670</v>
      </c>
      <c r="F600" s="9">
        <v>2970</v>
      </c>
      <c r="G600" s="9">
        <v>4570</v>
      </c>
      <c r="H600" s="9">
        <v>4210</v>
      </c>
      <c r="I600" s="9">
        <v>5340</v>
      </c>
      <c r="J600" s="9">
        <v>3770</v>
      </c>
      <c r="K600" s="9">
        <v>5320</v>
      </c>
      <c r="L600" s="9">
        <v>3520</v>
      </c>
      <c r="M600" s="9">
        <v>3580</v>
      </c>
      <c r="N600" s="9">
        <v>4160</v>
      </c>
      <c r="O600" s="9">
        <v>3753</v>
      </c>
    </row>
    <row r="601" spans="2:15" x14ac:dyDescent="0.25">
      <c r="B601" t="s">
        <v>40</v>
      </c>
      <c r="C601" s="10">
        <v>70090436</v>
      </c>
      <c r="D601" s="9">
        <v>4710</v>
      </c>
      <c r="E601" s="9">
        <v>6640</v>
      </c>
      <c r="F601" s="9">
        <v>6740</v>
      </c>
      <c r="G601" s="9">
        <v>6370</v>
      </c>
      <c r="H601" s="9">
        <v>9030</v>
      </c>
      <c r="I601" s="9">
        <v>2500</v>
      </c>
      <c r="J601" s="9">
        <v>3830</v>
      </c>
      <c r="K601" s="9">
        <v>26070</v>
      </c>
      <c r="L601" s="9">
        <v>5420</v>
      </c>
      <c r="M601" s="9">
        <v>6280</v>
      </c>
      <c r="N601" s="9">
        <v>4210</v>
      </c>
      <c r="O601" s="9">
        <v>5303</v>
      </c>
    </row>
    <row r="602" spans="2:15" x14ac:dyDescent="0.25">
      <c r="B602" t="s">
        <v>40</v>
      </c>
      <c r="C602" s="10">
        <v>70090437</v>
      </c>
      <c r="D602" s="9">
        <v>1727</v>
      </c>
      <c r="E602" s="9">
        <v>2500</v>
      </c>
      <c r="F602" s="9">
        <v>1910</v>
      </c>
      <c r="G602" s="9">
        <v>3660</v>
      </c>
      <c r="H602" s="9">
        <v>3230</v>
      </c>
      <c r="I602" s="9">
        <v>5270</v>
      </c>
      <c r="J602" s="9">
        <v>6000</v>
      </c>
      <c r="K602" s="9">
        <v>5660</v>
      </c>
      <c r="L602" s="9">
        <v>2360</v>
      </c>
      <c r="M602" s="9">
        <v>4310</v>
      </c>
      <c r="N602" s="9">
        <v>2810</v>
      </c>
      <c r="O602" s="9">
        <v>3160</v>
      </c>
    </row>
    <row r="603" spans="2:15" x14ac:dyDescent="0.25">
      <c r="B603" t="s">
        <v>40</v>
      </c>
      <c r="C603" s="10">
        <v>70090502</v>
      </c>
      <c r="D603" s="9">
        <v>3174</v>
      </c>
      <c r="E603" s="9">
        <v>4320</v>
      </c>
      <c r="F603" s="9">
        <v>3560</v>
      </c>
      <c r="G603" s="9">
        <v>3890</v>
      </c>
      <c r="H603" s="9">
        <v>4440</v>
      </c>
      <c r="I603" s="9">
        <v>9050</v>
      </c>
      <c r="J603" s="9">
        <v>10</v>
      </c>
      <c r="K603" s="9">
        <v>4370</v>
      </c>
      <c r="L603" s="9">
        <v>3220</v>
      </c>
      <c r="M603" s="9">
        <v>9470</v>
      </c>
      <c r="N603" s="9">
        <v>2350</v>
      </c>
      <c r="O603" s="9">
        <v>3314</v>
      </c>
    </row>
    <row r="604" spans="2:15" x14ac:dyDescent="0.25">
      <c r="B604" t="s">
        <v>40</v>
      </c>
      <c r="C604" s="10">
        <v>70091404</v>
      </c>
      <c r="D604" s="9">
        <v>5777</v>
      </c>
      <c r="E604" s="9">
        <v>10140</v>
      </c>
      <c r="F604" s="9">
        <v>7970</v>
      </c>
      <c r="G604" s="9">
        <v>7150</v>
      </c>
      <c r="H604" s="9">
        <v>9920</v>
      </c>
      <c r="I604" s="9">
        <v>11270</v>
      </c>
      <c r="J604" s="9">
        <v>8050</v>
      </c>
      <c r="K604" s="9">
        <v>10040</v>
      </c>
      <c r="L604" s="9">
        <v>9650</v>
      </c>
      <c r="M604" s="9">
        <v>7720</v>
      </c>
      <c r="N604" s="9">
        <v>7620</v>
      </c>
      <c r="O604" s="9">
        <v>8330</v>
      </c>
    </row>
    <row r="605" spans="2:15" x14ac:dyDescent="0.25">
      <c r="B605" t="s">
        <v>40</v>
      </c>
      <c r="C605" s="10">
        <v>80090564</v>
      </c>
      <c r="D605" s="9">
        <v>8084</v>
      </c>
      <c r="E605" s="9">
        <v>8990</v>
      </c>
      <c r="F605" s="9">
        <v>7440</v>
      </c>
      <c r="G605" s="9">
        <v>7330</v>
      </c>
      <c r="H605" s="9">
        <v>8050</v>
      </c>
      <c r="I605" s="9">
        <v>9170</v>
      </c>
      <c r="J605" s="9">
        <v>9640</v>
      </c>
      <c r="K605" s="9">
        <v>10480</v>
      </c>
      <c r="L605" s="9">
        <v>6720</v>
      </c>
      <c r="M605" s="9">
        <v>8300</v>
      </c>
      <c r="N605" s="9">
        <v>6280</v>
      </c>
      <c r="O605" s="9">
        <v>7100</v>
      </c>
    </row>
    <row r="606" spans="2:15" x14ac:dyDescent="0.25">
      <c r="B606" t="s">
        <v>40</v>
      </c>
      <c r="C606" s="10">
        <v>80090601</v>
      </c>
      <c r="D606" s="9">
        <v>3584</v>
      </c>
      <c r="E606" s="9">
        <v>3290</v>
      </c>
      <c r="F606" s="9">
        <v>2300</v>
      </c>
      <c r="G606" s="9">
        <v>2340</v>
      </c>
      <c r="H606" s="9">
        <v>2970</v>
      </c>
      <c r="I606" s="9">
        <v>3330</v>
      </c>
      <c r="J606" s="9">
        <v>3610</v>
      </c>
      <c r="K606" s="9">
        <v>3780</v>
      </c>
      <c r="L606" s="9">
        <v>2400</v>
      </c>
      <c r="M606" s="9">
        <v>1790</v>
      </c>
      <c r="N606" s="9">
        <v>3310</v>
      </c>
      <c r="O606" s="9">
        <v>2500</v>
      </c>
    </row>
    <row r="607" spans="2:15" x14ac:dyDescent="0.25">
      <c r="B607" t="s">
        <v>40</v>
      </c>
      <c r="C607" s="10">
        <v>80090616</v>
      </c>
      <c r="D607" s="9">
        <v>46487</v>
      </c>
      <c r="E607" s="9">
        <v>38160</v>
      </c>
      <c r="F607" s="9">
        <v>1</v>
      </c>
      <c r="G607" s="9">
        <v>8739</v>
      </c>
      <c r="H607" s="9">
        <v>12320</v>
      </c>
      <c r="I607" s="9">
        <v>16080</v>
      </c>
      <c r="J607" s="9">
        <v>14560</v>
      </c>
      <c r="K607" s="9">
        <v>18360</v>
      </c>
      <c r="L607" s="9">
        <v>17670</v>
      </c>
      <c r="M607" s="9">
        <v>14120</v>
      </c>
      <c r="N607" s="9">
        <v>2070</v>
      </c>
      <c r="O607" s="9">
        <v>11286</v>
      </c>
    </row>
    <row r="608" spans="2:15" x14ac:dyDescent="0.25">
      <c r="B608" t="s">
        <v>40</v>
      </c>
      <c r="C608" s="10">
        <v>80090678</v>
      </c>
      <c r="D608" s="9">
        <v>2997</v>
      </c>
      <c r="E608" s="9">
        <v>4120</v>
      </c>
      <c r="F608" s="9">
        <v>3370</v>
      </c>
      <c r="G608" s="9">
        <v>3680</v>
      </c>
      <c r="H608" s="9">
        <v>6100</v>
      </c>
      <c r="I608" s="9">
        <v>5280</v>
      </c>
      <c r="J608" s="9">
        <v>1</v>
      </c>
      <c r="K608" s="9">
        <v>5970</v>
      </c>
      <c r="L608" s="9">
        <v>6110</v>
      </c>
      <c r="M608" s="9">
        <v>8090</v>
      </c>
      <c r="N608" s="9">
        <v>10880</v>
      </c>
      <c r="O608" s="9">
        <v>8360</v>
      </c>
    </row>
    <row r="609" spans="2:15" x14ac:dyDescent="0.25">
      <c r="B609" t="s">
        <v>40</v>
      </c>
      <c r="C609" s="10">
        <v>80090705</v>
      </c>
      <c r="D609" s="9">
        <v>19987</v>
      </c>
      <c r="E609" s="9">
        <v>13260</v>
      </c>
      <c r="F609" s="9">
        <v>2610</v>
      </c>
      <c r="G609" s="9">
        <v>2940</v>
      </c>
      <c r="H609" s="9">
        <v>7370</v>
      </c>
      <c r="I609" s="9">
        <v>5700</v>
      </c>
      <c r="J609" s="9">
        <v>7080</v>
      </c>
      <c r="K609" s="9">
        <v>6170</v>
      </c>
      <c r="L609" s="9">
        <v>3350</v>
      </c>
      <c r="M609" s="9">
        <v>3420</v>
      </c>
      <c r="N609" s="9">
        <v>3540</v>
      </c>
      <c r="O609" s="9">
        <v>3436</v>
      </c>
    </row>
    <row r="610" spans="2:15" x14ac:dyDescent="0.25">
      <c r="B610" t="s">
        <v>40</v>
      </c>
      <c r="C610" s="10">
        <v>80090711</v>
      </c>
      <c r="D610" s="9">
        <v>2910</v>
      </c>
      <c r="E610" s="9">
        <v>4550</v>
      </c>
      <c r="F610" s="9">
        <v>4080</v>
      </c>
      <c r="G610" s="9">
        <v>3790</v>
      </c>
      <c r="H610" s="9">
        <v>4880</v>
      </c>
      <c r="I610" s="9">
        <v>4500</v>
      </c>
      <c r="J610" s="9">
        <v>6520</v>
      </c>
      <c r="K610" s="9">
        <v>5110</v>
      </c>
      <c r="L610" s="9">
        <v>3650</v>
      </c>
      <c r="M610" s="9">
        <v>3780</v>
      </c>
      <c r="N610" s="9">
        <v>4950</v>
      </c>
      <c r="O610" s="9">
        <v>4126</v>
      </c>
    </row>
    <row r="611" spans="2:15" x14ac:dyDescent="0.25">
      <c r="B611" t="s">
        <v>40</v>
      </c>
      <c r="C611" s="10">
        <v>80090714</v>
      </c>
      <c r="D611" s="9">
        <v>2140</v>
      </c>
      <c r="E611" s="9">
        <v>3140</v>
      </c>
      <c r="F611" s="9">
        <v>2840</v>
      </c>
      <c r="G611" s="9">
        <v>2620</v>
      </c>
      <c r="H611" s="9">
        <v>1840</v>
      </c>
      <c r="I611" s="9">
        <v>2650</v>
      </c>
      <c r="J611" s="9">
        <v>1550</v>
      </c>
      <c r="K611" s="9">
        <v>4240</v>
      </c>
      <c r="L611" s="9">
        <v>2840</v>
      </c>
      <c r="M611" s="9">
        <v>3950</v>
      </c>
      <c r="N611" s="9">
        <v>4300</v>
      </c>
      <c r="O611" s="9">
        <v>3696</v>
      </c>
    </row>
    <row r="612" spans="2:15" x14ac:dyDescent="0.25">
      <c r="B612" t="s">
        <v>40</v>
      </c>
      <c r="C612" s="10">
        <v>80090775</v>
      </c>
      <c r="D612" s="9">
        <v>130</v>
      </c>
      <c r="E612" s="9">
        <v>2080</v>
      </c>
      <c r="F612" s="9">
        <v>2010</v>
      </c>
      <c r="G612" s="9">
        <v>2270</v>
      </c>
      <c r="H612" s="9">
        <v>2480</v>
      </c>
      <c r="I612" s="9">
        <v>2860</v>
      </c>
      <c r="J612" s="9">
        <v>2720</v>
      </c>
      <c r="K612" s="9">
        <v>2490</v>
      </c>
      <c r="L612" s="9">
        <v>2710</v>
      </c>
      <c r="M612" s="9">
        <v>2030</v>
      </c>
      <c r="N612" s="9">
        <v>2550</v>
      </c>
      <c r="O612" s="9">
        <v>2430</v>
      </c>
    </row>
    <row r="613" spans="2:15" x14ac:dyDescent="0.25">
      <c r="B613" t="s">
        <v>40</v>
      </c>
      <c r="C613" s="10">
        <v>80090778</v>
      </c>
      <c r="D613" s="9">
        <v>2600</v>
      </c>
      <c r="E613" s="9">
        <v>3070</v>
      </c>
      <c r="F613" s="9">
        <v>2660</v>
      </c>
      <c r="G613" s="9">
        <v>2230</v>
      </c>
      <c r="H613" s="9">
        <v>2440</v>
      </c>
      <c r="I613" s="9">
        <v>2800</v>
      </c>
      <c r="J613" s="9">
        <v>2400</v>
      </c>
      <c r="K613" s="9">
        <v>4000</v>
      </c>
      <c r="L613" s="9">
        <v>2150</v>
      </c>
      <c r="M613" s="9">
        <v>2770</v>
      </c>
      <c r="N613" s="9">
        <v>2780</v>
      </c>
      <c r="O613" s="9">
        <v>2566</v>
      </c>
    </row>
    <row r="614" spans="2:15" x14ac:dyDescent="0.25">
      <c r="B614" t="s">
        <v>40</v>
      </c>
      <c r="C614" s="10">
        <v>80090803</v>
      </c>
      <c r="D614" s="9">
        <v>1790</v>
      </c>
      <c r="E614" s="9">
        <v>2560</v>
      </c>
      <c r="F614" s="9">
        <v>1850</v>
      </c>
      <c r="G614" s="9">
        <v>1910</v>
      </c>
      <c r="H614" s="9">
        <v>2100</v>
      </c>
      <c r="I614" s="9">
        <v>2590</v>
      </c>
      <c r="J614" s="9">
        <v>2860</v>
      </c>
      <c r="K614" s="9">
        <v>4600</v>
      </c>
      <c r="L614" s="9">
        <v>2220</v>
      </c>
      <c r="M614" s="9">
        <v>2540</v>
      </c>
      <c r="N614" s="9">
        <v>2480</v>
      </c>
      <c r="O614" s="9">
        <v>2413</v>
      </c>
    </row>
    <row r="615" spans="2:15" x14ac:dyDescent="0.25">
      <c r="B615" t="s">
        <v>40</v>
      </c>
      <c r="C615" s="10">
        <v>80090810</v>
      </c>
      <c r="D615" s="9">
        <v>2707</v>
      </c>
      <c r="E615" s="9">
        <v>9480</v>
      </c>
      <c r="F615" s="9">
        <v>9420</v>
      </c>
      <c r="G615" s="9">
        <v>8770</v>
      </c>
      <c r="H615" s="9">
        <v>15770</v>
      </c>
      <c r="I615" s="9">
        <v>17280</v>
      </c>
      <c r="J615" s="9">
        <v>17980</v>
      </c>
      <c r="K615" s="9">
        <v>19450</v>
      </c>
      <c r="L615" s="9">
        <v>15830</v>
      </c>
      <c r="M615" s="9">
        <v>13800</v>
      </c>
      <c r="N615" s="9">
        <v>12950</v>
      </c>
      <c r="O615" s="9">
        <v>14193</v>
      </c>
    </row>
    <row r="616" spans="2:15" x14ac:dyDescent="0.25">
      <c r="B616" t="s">
        <v>40</v>
      </c>
      <c r="C616" s="10">
        <v>80090892</v>
      </c>
      <c r="D616" s="9">
        <v>6274</v>
      </c>
      <c r="E616" s="9">
        <v>4840</v>
      </c>
      <c r="F616" s="9">
        <v>3700</v>
      </c>
      <c r="G616" s="9">
        <v>5080</v>
      </c>
      <c r="H616" s="9">
        <v>5980</v>
      </c>
      <c r="I616" s="9">
        <v>5930</v>
      </c>
      <c r="J616" s="9">
        <v>4660</v>
      </c>
      <c r="K616" s="9">
        <v>4910</v>
      </c>
      <c r="L616" s="9">
        <v>4260</v>
      </c>
      <c r="M616" s="9">
        <v>4090</v>
      </c>
      <c r="N616" s="9">
        <v>5010</v>
      </c>
      <c r="O616" s="9">
        <v>4453</v>
      </c>
    </row>
    <row r="617" spans="2:15" x14ac:dyDescent="0.25">
      <c r="B617" t="s">
        <v>40</v>
      </c>
      <c r="C617" s="10">
        <v>80090901</v>
      </c>
      <c r="D617" s="9">
        <v>5184</v>
      </c>
      <c r="E617" s="9">
        <v>5110</v>
      </c>
      <c r="F617" s="9">
        <v>4740</v>
      </c>
      <c r="G617" s="9">
        <v>4520</v>
      </c>
      <c r="H617" s="9">
        <v>5240</v>
      </c>
      <c r="I617" s="9">
        <v>5940</v>
      </c>
      <c r="J617" s="9">
        <v>6480</v>
      </c>
      <c r="K617" s="9">
        <v>5930</v>
      </c>
      <c r="L617" s="9">
        <v>4880</v>
      </c>
      <c r="M617" s="9">
        <v>7220</v>
      </c>
      <c r="N617" s="9">
        <v>8010</v>
      </c>
      <c r="O617" s="9">
        <v>6703</v>
      </c>
    </row>
    <row r="618" spans="2:15" x14ac:dyDescent="0.25">
      <c r="B618" t="s">
        <v>40</v>
      </c>
      <c r="C618" s="10">
        <v>80090914</v>
      </c>
      <c r="D618" s="9">
        <v>1230</v>
      </c>
      <c r="E618" s="9">
        <v>1800</v>
      </c>
      <c r="F618" s="9">
        <v>1500</v>
      </c>
      <c r="G618" s="9">
        <v>1800</v>
      </c>
      <c r="H618" s="9">
        <v>2530</v>
      </c>
      <c r="I618" s="9">
        <v>2240</v>
      </c>
      <c r="J618" s="9">
        <v>2280</v>
      </c>
      <c r="K618" s="9">
        <v>3340</v>
      </c>
      <c r="L618" s="9">
        <v>2390</v>
      </c>
      <c r="M618" s="9">
        <v>2530</v>
      </c>
      <c r="N618" s="9">
        <v>2140</v>
      </c>
      <c r="O618" s="9">
        <v>2353</v>
      </c>
    </row>
    <row r="619" spans="2:15" x14ac:dyDescent="0.25">
      <c r="B619" t="s">
        <v>40</v>
      </c>
      <c r="C619" s="10">
        <v>80090949</v>
      </c>
      <c r="D619" s="9">
        <v>5244</v>
      </c>
      <c r="E619" s="9">
        <v>7300</v>
      </c>
      <c r="F619" s="9">
        <v>5830</v>
      </c>
      <c r="G619" s="9">
        <v>7590</v>
      </c>
      <c r="H619" s="9">
        <v>7570</v>
      </c>
      <c r="I619" s="9">
        <v>8020</v>
      </c>
      <c r="J619" s="9">
        <v>8560</v>
      </c>
      <c r="K619" s="9">
        <v>7240</v>
      </c>
      <c r="L619" s="9">
        <v>3670</v>
      </c>
      <c r="M619" s="9">
        <v>5390</v>
      </c>
      <c r="N619" s="9">
        <v>7030</v>
      </c>
      <c r="O619" s="9">
        <v>5363</v>
      </c>
    </row>
    <row r="620" spans="2:15" x14ac:dyDescent="0.25">
      <c r="B620" t="s">
        <v>40</v>
      </c>
      <c r="C620" s="10">
        <v>80090990</v>
      </c>
      <c r="D620" s="9">
        <v>2194</v>
      </c>
      <c r="E620" s="9">
        <v>3090</v>
      </c>
      <c r="F620" s="9">
        <v>2400</v>
      </c>
      <c r="G620" s="9">
        <v>2620</v>
      </c>
      <c r="H620" s="9">
        <v>2960</v>
      </c>
      <c r="I620" s="9">
        <v>3060</v>
      </c>
      <c r="J620" s="9">
        <v>4630</v>
      </c>
      <c r="K620" s="9">
        <v>3390</v>
      </c>
      <c r="L620" s="9">
        <v>1870</v>
      </c>
      <c r="M620" s="9">
        <v>2150</v>
      </c>
      <c r="N620" s="9">
        <v>2590</v>
      </c>
      <c r="O620" s="9">
        <v>2203</v>
      </c>
    </row>
    <row r="621" spans="2:15" x14ac:dyDescent="0.25">
      <c r="B621" t="s">
        <v>40</v>
      </c>
      <c r="C621" s="10">
        <v>80091003</v>
      </c>
      <c r="D621" s="9">
        <v>2470</v>
      </c>
      <c r="E621" s="9">
        <v>3970</v>
      </c>
      <c r="F621" s="9">
        <v>3640</v>
      </c>
      <c r="G621" s="9">
        <v>12020</v>
      </c>
      <c r="H621" s="9">
        <v>12500</v>
      </c>
      <c r="I621" s="9">
        <v>3860</v>
      </c>
      <c r="J621" s="9">
        <v>5690</v>
      </c>
      <c r="K621" s="9">
        <v>4040</v>
      </c>
      <c r="L621" s="9">
        <v>2470</v>
      </c>
      <c r="M621" s="9">
        <v>1900</v>
      </c>
      <c r="N621" s="9">
        <v>1830</v>
      </c>
      <c r="O621" s="9">
        <v>2066</v>
      </c>
    </row>
    <row r="622" spans="2:15" x14ac:dyDescent="0.25">
      <c r="B622" t="s">
        <v>40</v>
      </c>
      <c r="C622" s="10">
        <v>80091022</v>
      </c>
      <c r="D622" s="9">
        <v>1</v>
      </c>
      <c r="E622" s="9">
        <v>1</v>
      </c>
      <c r="F622" s="9">
        <v>1</v>
      </c>
      <c r="G622" s="9">
        <v>5000</v>
      </c>
      <c r="H622" s="9">
        <v>5000</v>
      </c>
      <c r="I622" s="9">
        <v>6880</v>
      </c>
      <c r="J622" s="9">
        <v>7740</v>
      </c>
      <c r="K622" s="9">
        <v>8190</v>
      </c>
      <c r="L622" s="9">
        <v>3950</v>
      </c>
      <c r="M622" s="9">
        <v>3800</v>
      </c>
      <c r="N622" s="9">
        <v>4390</v>
      </c>
      <c r="O622" s="9">
        <v>4046</v>
      </c>
    </row>
    <row r="623" spans="2:15" x14ac:dyDescent="0.25">
      <c r="B623" t="s">
        <v>40</v>
      </c>
      <c r="C623" s="10">
        <v>90010102</v>
      </c>
      <c r="D623" s="9">
        <v>2320</v>
      </c>
      <c r="E623" s="9">
        <v>4380</v>
      </c>
      <c r="F623" s="9">
        <v>4600</v>
      </c>
      <c r="G623" s="9">
        <v>3540</v>
      </c>
      <c r="H623" s="9">
        <v>3400</v>
      </c>
      <c r="I623" s="9">
        <v>3650</v>
      </c>
      <c r="J623" s="9">
        <v>3790</v>
      </c>
      <c r="K623" s="9">
        <v>3120</v>
      </c>
      <c r="L623" s="9">
        <v>3850</v>
      </c>
      <c r="M623" s="9">
        <v>3590</v>
      </c>
      <c r="N623" s="9">
        <v>4120</v>
      </c>
      <c r="O623" s="9">
        <v>3853</v>
      </c>
    </row>
    <row r="624" spans="2:15" x14ac:dyDescent="0.25">
      <c r="B624" t="s">
        <v>40</v>
      </c>
      <c r="C624" s="10">
        <v>90010105</v>
      </c>
      <c r="D624" s="9">
        <v>1</v>
      </c>
      <c r="E624" s="9">
        <v>2629</v>
      </c>
      <c r="F624" s="9">
        <v>3690</v>
      </c>
      <c r="G624" s="9">
        <v>17500</v>
      </c>
      <c r="H624" s="9">
        <v>26730</v>
      </c>
      <c r="I624" s="9">
        <v>43800</v>
      </c>
      <c r="J624" s="9">
        <v>39780</v>
      </c>
      <c r="K624" s="9">
        <v>38280</v>
      </c>
      <c r="L624" s="9">
        <v>20970</v>
      </c>
      <c r="M624" s="9">
        <v>14140</v>
      </c>
      <c r="N624" s="9">
        <v>4350</v>
      </c>
      <c r="O624" s="9">
        <v>13153</v>
      </c>
    </row>
    <row r="625" spans="2:15" x14ac:dyDescent="0.25">
      <c r="B625" t="s">
        <v>40</v>
      </c>
      <c r="C625" s="10">
        <v>90010203</v>
      </c>
      <c r="D625" s="9">
        <v>3387</v>
      </c>
      <c r="E625" s="9">
        <v>5570</v>
      </c>
      <c r="F625" s="9">
        <v>4590</v>
      </c>
      <c r="G625" s="9">
        <v>3840</v>
      </c>
      <c r="H625" s="9">
        <v>4860</v>
      </c>
      <c r="I625" s="9">
        <v>7350</v>
      </c>
      <c r="J625" s="9">
        <v>3910</v>
      </c>
      <c r="K625" s="9">
        <v>5880</v>
      </c>
      <c r="L625" s="9">
        <v>5270</v>
      </c>
      <c r="M625" s="9">
        <v>5390</v>
      </c>
      <c r="N625" s="9">
        <v>6410</v>
      </c>
      <c r="O625" s="9">
        <v>5690</v>
      </c>
    </row>
    <row r="626" spans="2:15" x14ac:dyDescent="0.25">
      <c r="B626" t="s">
        <v>40</v>
      </c>
      <c r="C626" s="10">
        <v>90010304</v>
      </c>
      <c r="D626" s="9">
        <v>2564</v>
      </c>
      <c r="E626" s="9">
        <v>3520</v>
      </c>
      <c r="F626" s="9">
        <v>2050</v>
      </c>
      <c r="G626" s="9">
        <v>2720</v>
      </c>
      <c r="H626" s="9">
        <v>3560</v>
      </c>
      <c r="I626" s="9">
        <v>3000</v>
      </c>
      <c r="J626" s="9">
        <v>2400</v>
      </c>
      <c r="K626" s="9">
        <v>2810</v>
      </c>
      <c r="L626" s="9">
        <v>1970</v>
      </c>
      <c r="M626" s="9">
        <v>2650</v>
      </c>
      <c r="N626" s="9">
        <v>2760</v>
      </c>
      <c r="O626" s="9">
        <v>2460</v>
      </c>
    </row>
    <row r="627" spans="2:15" x14ac:dyDescent="0.25">
      <c r="B627" t="s">
        <v>40</v>
      </c>
      <c r="C627" s="10">
        <v>90010305</v>
      </c>
      <c r="D627" s="9">
        <v>5684</v>
      </c>
      <c r="E627" s="9">
        <v>10200</v>
      </c>
      <c r="F627" s="9">
        <v>9360</v>
      </c>
      <c r="G627" s="9">
        <v>6590</v>
      </c>
      <c r="H627" s="9">
        <v>9730</v>
      </c>
      <c r="I627" s="9">
        <v>11920</v>
      </c>
      <c r="J627" s="9">
        <v>8100</v>
      </c>
      <c r="K627" s="9">
        <v>8440</v>
      </c>
      <c r="L627" s="9">
        <v>5860</v>
      </c>
      <c r="M627" s="9">
        <v>8690</v>
      </c>
      <c r="N627" s="9">
        <v>8530</v>
      </c>
      <c r="O627" s="9">
        <v>7693</v>
      </c>
    </row>
    <row r="628" spans="2:15" x14ac:dyDescent="0.25">
      <c r="B628" t="s">
        <v>40</v>
      </c>
      <c r="C628" s="10">
        <v>90010403</v>
      </c>
      <c r="D628" s="9">
        <v>5164</v>
      </c>
      <c r="E628" s="9">
        <v>6410</v>
      </c>
      <c r="F628" s="9">
        <v>5920</v>
      </c>
      <c r="G628" s="9">
        <v>4970</v>
      </c>
      <c r="H628" s="9">
        <v>5690</v>
      </c>
      <c r="I628" s="9">
        <v>7340</v>
      </c>
      <c r="J628" s="9">
        <v>13770</v>
      </c>
      <c r="K628" s="9">
        <v>8670</v>
      </c>
      <c r="L628" s="9">
        <v>6000</v>
      </c>
      <c r="M628" s="9">
        <v>5230</v>
      </c>
      <c r="N628" s="9">
        <v>5590</v>
      </c>
      <c r="O628" s="9">
        <v>5606</v>
      </c>
    </row>
    <row r="629" spans="2:15" x14ac:dyDescent="0.25">
      <c r="B629" t="s">
        <v>40</v>
      </c>
      <c r="C629" s="10">
        <v>90010501</v>
      </c>
      <c r="D629" s="9">
        <v>2377</v>
      </c>
      <c r="E629" s="9">
        <v>6090</v>
      </c>
      <c r="F629" s="9">
        <v>5190</v>
      </c>
      <c r="G629" s="9">
        <v>4510</v>
      </c>
      <c r="H629" s="9">
        <v>5170</v>
      </c>
      <c r="I629" s="9">
        <v>4970</v>
      </c>
      <c r="J629" s="9">
        <v>3730</v>
      </c>
      <c r="K629" s="9">
        <v>5050</v>
      </c>
      <c r="L629" s="9">
        <v>4560</v>
      </c>
      <c r="M629" s="9">
        <v>5060</v>
      </c>
      <c r="N629" s="9">
        <v>5400</v>
      </c>
      <c r="O629" s="9">
        <v>5006</v>
      </c>
    </row>
    <row r="630" spans="2:15" x14ac:dyDescent="0.25">
      <c r="B630" t="s">
        <v>40</v>
      </c>
      <c r="C630" s="10">
        <v>90010502</v>
      </c>
      <c r="D630" s="9">
        <v>6420</v>
      </c>
      <c r="E630" s="9">
        <v>7980</v>
      </c>
      <c r="F630" s="9">
        <v>6850</v>
      </c>
      <c r="G630" s="9">
        <v>8020</v>
      </c>
      <c r="H630" s="9">
        <v>7500</v>
      </c>
      <c r="I630" s="9">
        <v>10790</v>
      </c>
      <c r="J630" s="9">
        <v>8430</v>
      </c>
      <c r="K630" s="9">
        <v>10680</v>
      </c>
      <c r="L630" s="9">
        <v>10610</v>
      </c>
      <c r="M630" s="9">
        <v>11440</v>
      </c>
      <c r="N630" s="9">
        <v>11730</v>
      </c>
      <c r="O630" s="9">
        <v>11260</v>
      </c>
    </row>
    <row r="631" spans="2:15" x14ac:dyDescent="0.25">
      <c r="B631" t="s">
        <v>40</v>
      </c>
      <c r="C631" s="10">
        <v>90089003</v>
      </c>
      <c r="D631" s="9">
        <v>2114</v>
      </c>
      <c r="E631" s="9">
        <v>2970</v>
      </c>
      <c r="F631" s="9">
        <v>2290</v>
      </c>
      <c r="G631" s="9">
        <v>3750</v>
      </c>
      <c r="H631" s="9">
        <v>7640</v>
      </c>
      <c r="I631" s="9">
        <v>3790</v>
      </c>
      <c r="J631" s="9">
        <v>6930</v>
      </c>
      <c r="K631" s="9">
        <v>6740</v>
      </c>
      <c r="L631" s="9">
        <v>6520</v>
      </c>
      <c r="M631" s="9">
        <v>2700</v>
      </c>
      <c r="N631" s="9">
        <v>3590</v>
      </c>
      <c r="O631" s="9">
        <v>4270</v>
      </c>
    </row>
    <row r="632" spans="2:15" x14ac:dyDescent="0.25">
      <c r="B632" t="s">
        <v>40</v>
      </c>
      <c r="C632" s="10">
        <v>90089205</v>
      </c>
      <c r="D632" s="9">
        <v>4820</v>
      </c>
      <c r="E632" s="9">
        <v>6260</v>
      </c>
      <c r="F632" s="9">
        <v>5120</v>
      </c>
      <c r="G632" s="9">
        <v>5180</v>
      </c>
      <c r="H632" s="9">
        <v>5810</v>
      </c>
      <c r="I632" s="9">
        <v>5270</v>
      </c>
      <c r="J632" s="9">
        <v>5470</v>
      </c>
      <c r="K632" s="9">
        <v>5000</v>
      </c>
      <c r="L632" s="9">
        <v>6540</v>
      </c>
      <c r="M632" s="9">
        <v>6550</v>
      </c>
      <c r="N632" s="9">
        <v>5460</v>
      </c>
      <c r="O632" s="9">
        <v>6183</v>
      </c>
    </row>
    <row r="633" spans="2:15" x14ac:dyDescent="0.25">
      <c r="B633" t="s">
        <v>40</v>
      </c>
      <c r="C633" s="10">
        <v>90089403</v>
      </c>
      <c r="D633" s="9">
        <v>5300</v>
      </c>
      <c r="E633" s="9">
        <v>5740</v>
      </c>
      <c r="F633" s="9">
        <v>5270</v>
      </c>
      <c r="G633" s="9">
        <v>5480</v>
      </c>
      <c r="H633" s="9">
        <v>5650</v>
      </c>
      <c r="I633" s="9">
        <v>7780</v>
      </c>
      <c r="J633" s="9">
        <v>6520</v>
      </c>
      <c r="K633" s="9">
        <v>10170</v>
      </c>
      <c r="L633" s="9">
        <v>7940</v>
      </c>
      <c r="M633" s="9">
        <v>10590</v>
      </c>
      <c r="N633" s="9">
        <v>12320</v>
      </c>
      <c r="O633" s="9">
        <v>10283</v>
      </c>
    </row>
    <row r="634" spans="2:15" x14ac:dyDescent="0.25">
      <c r="B634" t="s">
        <v>40</v>
      </c>
      <c r="C634" s="10">
        <v>90089605</v>
      </c>
      <c r="D634" s="9">
        <v>20814</v>
      </c>
      <c r="E634" s="9">
        <v>6660</v>
      </c>
      <c r="F634" s="9">
        <v>5860</v>
      </c>
      <c r="G634" s="9">
        <v>14140</v>
      </c>
      <c r="H634" s="9">
        <v>6890</v>
      </c>
      <c r="I634" s="9">
        <v>8480</v>
      </c>
      <c r="J634" s="9">
        <v>5670</v>
      </c>
      <c r="K634" s="9">
        <v>9460</v>
      </c>
      <c r="L634" s="9">
        <v>8460</v>
      </c>
      <c r="M634" s="9">
        <v>7030</v>
      </c>
      <c r="N634" s="9">
        <v>6040</v>
      </c>
      <c r="O634" s="9">
        <v>7176</v>
      </c>
    </row>
    <row r="635" spans="2:15" x14ac:dyDescent="0.25">
      <c r="B635" t="s">
        <v>40</v>
      </c>
      <c r="C635" s="10">
        <v>90089703</v>
      </c>
      <c r="D635" s="9">
        <v>3620</v>
      </c>
      <c r="E635" s="9">
        <v>4570</v>
      </c>
      <c r="F635" s="9">
        <v>4170</v>
      </c>
      <c r="G635" s="9">
        <v>3940</v>
      </c>
      <c r="H635" s="9">
        <v>4330</v>
      </c>
      <c r="I635" s="9">
        <v>4880</v>
      </c>
      <c r="J635" s="9">
        <v>3060</v>
      </c>
      <c r="K635" s="9">
        <v>4120</v>
      </c>
      <c r="L635" s="9">
        <v>3120</v>
      </c>
      <c r="M635" s="9">
        <v>4180</v>
      </c>
      <c r="N635" s="9">
        <v>4520</v>
      </c>
      <c r="O635" s="9">
        <v>3940</v>
      </c>
    </row>
    <row r="636" spans="2:15" x14ac:dyDescent="0.25">
      <c r="B636" t="s">
        <v>40</v>
      </c>
      <c r="C636" s="10">
        <v>90089905</v>
      </c>
      <c r="D636" s="9">
        <v>3434</v>
      </c>
      <c r="E636" s="9">
        <v>5270</v>
      </c>
      <c r="F636" s="9">
        <v>4370</v>
      </c>
      <c r="G636" s="9">
        <v>5450</v>
      </c>
      <c r="H636" s="9">
        <v>12830</v>
      </c>
      <c r="I636" s="9">
        <v>7420</v>
      </c>
      <c r="J636" s="9">
        <v>8110</v>
      </c>
      <c r="K636" s="9">
        <v>7490</v>
      </c>
      <c r="L636" s="9">
        <v>4500</v>
      </c>
      <c r="M636" s="9">
        <v>5220</v>
      </c>
      <c r="N636" s="9">
        <v>9420</v>
      </c>
      <c r="O636" s="9">
        <v>6380</v>
      </c>
    </row>
    <row r="637" spans="2:15" x14ac:dyDescent="0.25">
      <c r="B637" t="s">
        <v>40</v>
      </c>
      <c r="C637" s="10">
        <v>90090002</v>
      </c>
      <c r="D637" s="9">
        <v>2777</v>
      </c>
      <c r="E637" s="9">
        <v>4240</v>
      </c>
      <c r="F637" s="9">
        <v>3270</v>
      </c>
      <c r="G637" s="9">
        <v>3660</v>
      </c>
      <c r="H637" s="9">
        <v>3450</v>
      </c>
      <c r="I637" s="9">
        <v>3640</v>
      </c>
      <c r="J637" s="9">
        <v>3450</v>
      </c>
      <c r="K637" s="9">
        <v>2640</v>
      </c>
      <c r="L637" s="9">
        <v>3550</v>
      </c>
      <c r="M637" s="9">
        <v>3480</v>
      </c>
      <c r="N637" s="9">
        <v>3890</v>
      </c>
      <c r="O637" s="9">
        <v>3640</v>
      </c>
    </row>
    <row r="638" spans="2:15" x14ac:dyDescent="0.25">
      <c r="B638" t="s">
        <v>40</v>
      </c>
      <c r="C638" s="10">
        <v>90090203</v>
      </c>
      <c r="D638" s="9">
        <v>5260</v>
      </c>
      <c r="E638" s="9">
        <v>8120</v>
      </c>
      <c r="F638" s="9">
        <v>6670</v>
      </c>
      <c r="G638" s="9">
        <v>6730</v>
      </c>
      <c r="H638" s="9">
        <v>6020</v>
      </c>
      <c r="I638" s="9">
        <v>7340</v>
      </c>
      <c r="J638" s="9">
        <v>4960</v>
      </c>
      <c r="K638" s="9">
        <v>5480</v>
      </c>
      <c r="L638" s="9">
        <v>5900</v>
      </c>
      <c r="M638" s="9">
        <v>6590</v>
      </c>
      <c r="N638" s="9">
        <v>6770</v>
      </c>
      <c r="O638" s="9">
        <v>6420</v>
      </c>
    </row>
    <row r="639" spans="2:15" x14ac:dyDescent="0.25">
      <c r="B639" t="s">
        <v>40</v>
      </c>
      <c r="C639" s="10">
        <v>90090304</v>
      </c>
      <c r="D639" s="9">
        <v>3687</v>
      </c>
      <c r="E639" s="9">
        <v>4800</v>
      </c>
      <c r="F639" s="9">
        <v>3650</v>
      </c>
      <c r="G639" s="9">
        <v>4110</v>
      </c>
      <c r="H639" s="9">
        <v>3870</v>
      </c>
      <c r="I639" s="9">
        <v>5080</v>
      </c>
      <c r="J639" s="9">
        <v>3650</v>
      </c>
      <c r="K639" s="9">
        <v>3840</v>
      </c>
      <c r="L639" s="9">
        <v>3930</v>
      </c>
      <c r="M639" s="9">
        <v>4650</v>
      </c>
      <c r="N639" s="9">
        <v>4560</v>
      </c>
      <c r="O639" s="9">
        <v>4380</v>
      </c>
    </row>
    <row r="640" spans="2:15" x14ac:dyDescent="0.25">
      <c r="B640" t="s">
        <v>40</v>
      </c>
      <c r="C640" s="10">
        <v>90090405</v>
      </c>
      <c r="D640" s="9">
        <v>690</v>
      </c>
      <c r="E640" s="9">
        <v>4110</v>
      </c>
      <c r="F640" s="9">
        <v>4370</v>
      </c>
      <c r="G640" s="9">
        <v>4360</v>
      </c>
      <c r="H640" s="9">
        <v>12740</v>
      </c>
      <c r="I640" s="9">
        <v>17340</v>
      </c>
      <c r="J640" s="9">
        <v>11040</v>
      </c>
      <c r="K640" s="9">
        <v>10510</v>
      </c>
      <c r="L640" s="9">
        <v>7750</v>
      </c>
      <c r="M640" s="9">
        <v>6730</v>
      </c>
      <c r="N640" s="9">
        <v>6110</v>
      </c>
      <c r="O640" s="9">
        <v>6863</v>
      </c>
    </row>
    <row r="641" spans="2:15" x14ac:dyDescent="0.25">
      <c r="B641" t="s">
        <v>40</v>
      </c>
      <c r="C641" s="10">
        <v>90090603</v>
      </c>
      <c r="D641" s="9">
        <v>1064</v>
      </c>
      <c r="E641" s="9">
        <v>2530</v>
      </c>
      <c r="F641" s="9">
        <v>1940</v>
      </c>
      <c r="G641" s="9">
        <v>2650</v>
      </c>
      <c r="H641" s="9">
        <v>2230</v>
      </c>
      <c r="I641" s="9">
        <v>4670</v>
      </c>
      <c r="J641" s="9">
        <v>6120</v>
      </c>
      <c r="K641" s="9">
        <v>6840</v>
      </c>
      <c r="L641" s="9">
        <v>5470</v>
      </c>
      <c r="M641" s="9">
        <v>3950</v>
      </c>
      <c r="N641" s="9">
        <v>7140</v>
      </c>
      <c r="O641" s="9">
        <v>5520</v>
      </c>
    </row>
  </sheetData>
  <mergeCells count="1">
    <mergeCell ref="B6:O6"/>
  </mergeCells>
  <dataValidations count="1">
    <dataValidation type="list" allowBlank="1" showInputMessage="1" showErrorMessage="1" sqref="D9" xr:uid="{FF590221-A1DC-4F5D-8A4E-B61149F132BB}">
      <formula1>$AM$12:$AM$23</formula1>
    </dataValidation>
  </dataValidations>
  <pageMargins left="0.7" right="0.7" top="0.75" bottom="0.75" header="0.3" footer="0.3"/>
  <pageSetup orientation="portrait" horizontalDpi="0" verticalDpi="0"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71946D-E929-46BC-B648-B6BB939A63B9}">
  <sheetPr>
    <pageSetUpPr fitToPage="1"/>
  </sheetPr>
  <dimension ref="C2:S640"/>
  <sheetViews>
    <sheetView showGridLines="0" workbookViewId="0">
      <selection activeCell="E8" sqref="E8"/>
    </sheetView>
  </sheetViews>
  <sheetFormatPr defaultRowHeight="15" x14ac:dyDescent="0.25"/>
  <sheetData>
    <row r="2" spans="3:19" x14ac:dyDescent="0.25">
      <c r="C2" s="18" t="s">
        <v>2</v>
      </c>
    </row>
    <row r="3" spans="3:19" x14ac:dyDescent="0.25">
      <c r="C3" s="18" t="s">
        <v>3</v>
      </c>
    </row>
    <row r="4" spans="3:19" x14ac:dyDescent="0.25">
      <c r="C4" s="18" t="s">
        <v>417</v>
      </c>
    </row>
    <row r="5" spans="3:19" x14ac:dyDescent="0.25">
      <c r="C5" s="18"/>
    </row>
    <row r="6" spans="3:19" ht="15.75" x14ac:dyDescent="0.25">
      <c r="C6" s="219" t="s">
        <v>418</v>
      </c>
      <c r="D6" s="219"/>
      <c r="E6" s="219"/>
      <c r="F6" s="219"/>
      <c r="G6" s="219"/>
      <c r="H6" s="219"/>
      <c r="I6" s="219"/>
      <c r="J6" s="219"/>
      <c r="K6" s="219"/>
      <c r="L6" s="219"/>
      <c r="M6" s="219"/>
      <c r="N6" s="219"/>
      <c r="O6" s="219"/>
      <c r="P6" s="219"/>
    </row>
    <row r="7" spans="3:19" x14ac:dyDescent="0.25">
      <c r="E7" t="s">
        <v>79</v>
      </c>
      <c r="F7" t="s">
        <v>80</v>
      </c>
      <c r="G7" t="s">
        <v>81</v>
      </c>
      <c r="H7" t="s">
        <v>82</v>
      </c>
      <c r="I7" t="s">
        <v>83</v>
      </c>
      <c r="J7" t="s">
        <v>84</v>
      </c>
      <c r="K7" t="s">
        <v>85</v>
      </c>
      <c r="L7" t="s">
        <v>86</v>
      </c>
      <c r="M7" t="s">
        <v>87</v>
      </c>
      <c r="N7" t="s">
        <v>88</v>
      </c>
      <c r="O7" t="s">
        <v>89</v>
      </c>
      <c r="P7" t="s">
        <v>90</v>
      </c>
    </row>
    <row r="8" spans="3:19" x14ac:dyDescent="0.25">
      <c r="C8">
        <f>+'WP 1 2023 usage gallons'!C16</f>
        <v>10015604</v>
      </c>
      <c r="D8" t="str">
        <f>+'WP 1 2023 usage gallons'!B16</f>
        <v>1"</v>
      </c>
      <c r="E8" s="13">
        <f>+'WP 1 2023 usage gallons'!D16*0.133681</f>
        <v>253.59285699999998</v>
      </c>
      <c r="F8" s="13">
        <f>+'WP 1 2023 usage gallons'!E16*0.133681</f>
        <v>320.83439999999996</v>
      </c>
      <c r="G8" s="13">
        <f>+'WP 1 2023 usage gallons'!F16*0.133681</f>
        <v>255.33070999999998</v>
      </c>
      <c r="H8" s="13">
        <f>+'WP 1 2023 usage gallons'!G16*0.133681</f>
        <v>232.60494</v>
      </c>
      <c r="I8" s="13">
        <f>+'WP 1 2023 usage gallons'!H16*0.133681</f>
        <v>249.98346999999998</v>
      </c>
      <c r="J8" s="13">
        <f>+'WP 1 2023 usage gallons'!I16*0.133681</f>
        <v>398.36937999999998</v>
      </c>
      <c r="K8" s="13">
        <f>+'WP 1 2023 usage gallons'!J16*0.133681</f>
        <v>268.69880999999998</v>
      </c>
      <c r="L8" s="13">
        <f>+'WP 1 2023 usage gallons'!K16*0.133681</f>
        <v>347.57060000000001</v>
      </c>
      <c r="M8" s="13">
        <f>+'WP 1 2023 usage gallons'!L16*0.133681</f>
        <v>192.50064</v>
      </c>
      <c r="N8" s="13">
        <f>+'WP 1 2023 usage gallons'!M16*0.133681</f>
        <v>225.92088999999999</v>
      </c>
      <c r="O8" s="13">
        <f>+'WP 1 2023 usage gallons'!N16*0.133681</f>
        <v>318.16077999999999</v>
      </c>
      <c r="P8" s="13">
        <f>+'WP 1 2023 usage gallons'!O16*0.133681</f>
        <v>245.43831599999999</v>
      </c>
    </row>
    <row r="9" spans="3:19" x14ac:dyDescent="0.25">
      <c r="C9">
        <f>+'WP 1 2023 usage gallons'!C22</f>
        <v>10016405</v>
      </c>
      <c r="D9" t="str">
        <f>+'WP 1 2023 usage gallons'!B22</f>
        <v>1"</v>
      </c>
      <c r="E9" s="13">
        <f>+'WP 1 2023 usage gallons'!D22*0.133681</f>
        <v>974.13344699999993</v>
      </c>
      <c r="F9" s="13">
        <f>+'WP 1 2023 usage gallons'!E22*0.133681</f>
        <v>1415.6817899999999</v>
      </c>
      <c r="G9" s="13">
        <f>+'WP 1 2023 usage gallons'!F22*0.133681</f>
        <v>1045.3854200000001</v>
      </c>
      <c r="H9" s="13">
        <f>+'WP 1 2023 usage gallons'!G22*0.133681</f>
        <v>995.92345</v>
      </c>
      <c r="I9" s="13">
        <f>+'WP 1 2023 usage gallons'!H22*0.133681</f>
        <v>1177.7296099999999</v>
      </c>
      <c r="J9" s="13">
        <f>+'WP 1 2023 usage gallons'!I22*0.133681</f>
        <v>1554.71003</v>
      </c>
      <c r="K9" s="13">
        <f>+'WP 1 2023 usage gallons'!J22*0.133681</f>
        <v>918.38846999999998</v>
      </c>
      <c r="L9" s="13">
        <f>+'WP 1 2023 usage gallons'!K22*0.133681</f>
        <v>1261.9486399999998</v>
      </c>
      <c r="M9" s="13">
        <f>+'WP 1 2023 usage gallons'!L22*0.133681</f>
        <v>986.5657799999999</v>
      </c>
      <c r="N9" s="13">
        <f>+'WP 1 2023 usage gallons'!M22*0.133681</f>
        <v>1259.27502</v>
      </c>
      <c r="O9" s="13">
        <f>+'WP 1 2023 usage gallons'!N22*0.133681</f>
        <v>846.20072999999991</v>
      </c>
      <c r="P9" s="13">
        <f>+'WP 1 2023 usage gallons'!O22*0.133681</f>
        <v>1030.6805099999999</v>
      </c>
    </row>
    <row r="10" spans="3:19" x14ac:dyDescent="0.25">
      <c r="C10">
        <f>+'WP 1 2023 usage gallons'!C30</f>
        <v>10017115</v>
      </c>
      <c r="D10" t="str">
        <f>+'WP 1 2023 usage gallons'!B30</f>
        <v>1"</v>
      </c>
      <c r="E10" s="13">
        <f>+'WP 1 2023 usage gallons'!D30*0.133681</f>
        <v>557.98449399999993</v>
      </c>
      <c r="F10" s="13">
        <f>+'WP 1 2023 usage gallons'!E30*0.133681</f>
        <v>807.43323999999996</v>
      </c>
      <c r="G10" s="13">
        <f>+'WP 1 2023 usage gallons'!F30*0.133681</f>
        <v>703.16206</v>
      </c>
      <c r="H10" s="13">
        <f>+'WP 1 2023 usage gallons'!G30*0.133681</f>
        <v>898.33632</v>
      </c>
      <c r="I10" s="13">
        <f>+'WP 1 2023 usage gallons'!H30*0.133681</f>
        <v>1058.75352</v>
      </c>
      <c r="J10" s="13">
        <f>+'WP 1 2023 usage gallons'!I30*0.133681</f>
        <v>804.75961999999993</v>
      </c>
      <c r="K10" s="13">
        <f>+'WP 1 2023 usage gallons'!J30*0.133681</f>
        <v>925.07251999999994</v>
      </c>
      <c r="L10" s="13">
        <f>+'WP 1 2023 usage gallons'!K30*0.133681</f>
        <v>1386.27197</v>
      </c>
      <c r="M10" s="13">
        <f>+'WP 1 2023 usage gallons'!L30*0.133681</f>
        <v>733.90868999999998</v>
      </c>
      <c r="N10" s="13">
        <f>+'WP 1 2023 usage gallons'!M30*0.133681</f>
        <v>894.32588999999996</v>
      </c>
      <c r="O10" s="13">
        <f>+'WP 1 2023 usage gallons'!N30*0.133681</f>
        <v>991.91301999999996</v>
      </c>
      <c r="P10" s="13">
        <f>+'WP 1 2023 usage gallons'!O30*0.133681</f>
        <v>873.33797299999992</v>
      </c>
    </row>
    <row r="11" spans="3:19" x14ac:dyDescent="0.25">
      <c r="C11">
        <f>+'WP 1 2023 usage gallons'!C12</f>
        <v>10015103</v>
      </c>
      <c r="D11" t="str">
        <f>+'WP 1 2023 usage gallons'!B12</f>
        <v>3/4"</v>
      </c>
      <c r="E11" s="13">
        <f>+'WP 1 2023 usage gallons'!D12*0.133681</f>
        <v>400.24091399999998</v>
      </c>
      <c r="F11" s="13">
        <f>+'WP 1 2023 usage gallons'!E12*0.133681</f>
        <v>495.95650999999998</v>
      </c>
      <c r="G11" s="13">
        <f>+'WP 1 2023 usage gallons'!F12*0.133681</f>
        <v>346.23379</v>
      </c>
      <c r="H11" s="13">
        <f>+'WP 1 2023 usage gallons'!G12*0.133681</f>
        <v>427.7792</v>
      </c>
      <c r="I11" s="13">
        <f>+'WP 1 2023 usage gallons'!H12*0.133681</f>
        <v>397.03256999999996</v>
      </c>
      <c r="J11" s="13">
        <f>+'WP 1 2023 usage gallons'!I12*0.133681</f>
        <v>618.94303000000002</v>
      </c>
      <c r="K11" s="13">
        <f>+'WP 1 2023 usage gallons'!J12*0.133681</f>
        <v>486.59884</v>
      </c>
      <c r="L11" s="13">
        <f>+'WP 1 2023 usage gallons'!K12*0.133681</f>
        <v>782.03384999999992</v>
      </c>
      <c r="M11" s="13">
        <f>+'WP 1 2023 usage gallons'!L12*0.133681</f>
        <v>358.26508000000001</v>
      </c>
      <c r="N11" s="13">
        <f>+'WP 1 2023 usage gallons'!M12*0.133681</f>
        <v>407.72704999999996</v>
      </c>
      <c r="O11" s="13">
        <f>+'WP 1 2023 usage gallons'!N12*0.133681</f>
        <v>482.58840999999995</v>
      </c>
      <c r="P11" s="13">
        <f>+'WP 1 2023 usage gallons'!O12*0.133681</f>
        <v>416.14895300000001</v>
      </c>
    </row>
    <row r="12" spans="3:19" x14ac:dyDescent="0.25">
      <c r="C12">
        <f>+'WP 1 2023 usage gallons'!C13</f>
        <v>10015301</v>
      </c>
      <c r="D12" t="str">
        <f>+'WP 1 2023 usage gallons'!B13</f>
        <v>3/4"</v>
      </c>
      <c r="E12" s="13">
        <f>+'WP 1 2023 usage gallons'!D13*0.133681</f>
        <v>86.491607000000002</v>
      </c>
      <c r="F12" s="13">
        <f>+'WP 1 2023 usage gallons'!E13*0.133681</f>
        <v>423.76876999999996</v>
      </c>
      <c r="G12" s="13">
        <f>+'WP 1 2023 usage gallons'!F13*0.133681</f>
        <v>367.62275</v>
      </c>
      <c r="H12" s="13">
        <f>+'WP 1 2023 usage gallons'!G13*0.133681</f>
        <v>582.84915999999998</v>
      </c>
      <c r="I12" s="13">
        <f>+'WP 1 2023 usage gallons'!H13*0.133681</f>
        <v>542.74486000000002</v>
      </c>
      <c r="J12" s="13">
        <f>+'WP 1 2023 usage gallons'!I13*0.133681</f>
        <v>704.49887000000001</v>
      </c>
      <c r="K12" s="13">
        <f>+'WP 1 2023 usage gallons'!J13*0.133681</f>
        <v>983.89215999999999</v>
      </c>
      <c r="L12" s="13">
        <f>+'WP 1 2023 usage gallons'!K13*0.133681</f>
        <v>1050.7326599999999</v>
      </c>
      <c r="M12" s="13">
        <f>+'WP 1 2023 usage gallons'!L13*0.133681</f>
        <v>864.91606999999999</v>
      </c>
      <c r="N12" s="13">
        <f>+'WP 1 2023 usage gallons'!M13*0.133681</f>
        <v>441.14729999999997</v>
      </c>
      <c r="O12" s="13">
        <f>+'WP 1 2023 usage gallons'!N13*0.133681</f>
        <v>389.01170999999999</v>
      </c>
      <c r="P12" s="13">
        <f>+'WP 1 2023 usage gallons'!O13*0.133681</f>
        <v>564.93590599999993</v>
      </c>
    </row>
    <row r="13" spans="3:19" x14ac:dyDescent="0.25">
      <c r="C13">
        <f>+'WP 1 2023 usage gallons'!C14</f>
        <v>10015303</v>
      </c>
      <c r="D13" t="str">
        <f>+'WP 1 2023 usage gallons'!B14</f>
        <v>3/4"</v>
      </c>
      <c r="E13" s="13">
        <f>+'WP 1 2023 usage gallons'!D14*0.133681</f>
        <v>3489.0740999999998</v>
      </c>
      <c r="F13" s="13">
        <f>+'WP 1 2023 usage gallons'!E14*0.133681</f>
        <v>506.65098999999998</v>
      </c>
      <c r="G13" s="13">
        <f>+'WP 1 2023 usage gallons'!F14*0.133681</f>
        <v>343.56016999999997</v>
      </c>
      <c r="H13" s="13">
        <f>+'WP 1 2023 usage gallons'!G14*0.133681</f>
        <v>364.94912999999997</v>
      </c>
      <c r="I13" s="13">
        <f>+'WP 1 2023 usage gallons'!H14*0.133681</f>
        <v>382.32765999999998</v>
      </c>
      <c r="J13" s="13">
        <f>+'WP 1 2023 usage gallons'!I14*0.133681</f>
        <v>1735.17938</v>
      </c>
      <c r="K13" s="13">
        <f>+'WP 1 2023 usage gallons'!J14*0.133681</f>
        <v>402.37980999999996</v>
      </c>
      <c r="L13" s="13">
        <f>+'WP 1 2023 usage gallons'!K14*0.133681</f>
        <v>1.3368099999999998</v>
      </c>
      <c r="M13" s="13">
        <f>+'WP 1 2023 usage gallons'!L14*0.133681</f>
        <v>204.53192999999999</v>
      </c>
      <c r="N13" s="13">
        <f>+'WP 1 2023 usage gallons'!M14*0.133681</f>
        <v>387.67489999999998</v>
      </c>
      <c r="O13" s="13">
        <f>+'WP 1 2023 usage gallons'!N14*0.133681</f>
        <v>386.33808999999997</v>
      </c>
      <c r="P13" s="13">
        <f>+'WP 1 2023 usage gallons'!O14*0.133681</f>
        <v>326.18163999999996</v>
      </c>
    </row>
    <row r="14" spans="3:19" x14ac:dyDescent="0.25">
      <c r="C14">
        <f>+'WP 1 2023 usage gallons'!C15</f>
        <v>10015405</v>
      </c>
      <c r="D14" t="str">
        <f>+'WP 1 2023 usage gallons'!B15</f>
        <v>3/4"</v>
      </c>
      <c r="E14" s="13">
        <f>+'WP 1 2023 usage gallons'!D15*0.133681</f>
        <v>655.972667</v>
      </c>
      <c r="F14" s="13">
        <f>+'WP 1 2023 usage gallons'!E15*0.133681</f>
        <v>1176.3927999999999</v>
      </c>
      <c r="G14" s="13">
        <f>+'WP 1 2023 usage gallons'!F15*0.133681</f>
        <v>687.12033999999994</v>
      </c>
      <c r="H14" s="13">
        <f>+'WP 1 2023 usage gallons'!G15*0.133681</f>
        <v>818.12771999999995</v>
      </c>
      <c r="I14" s="13">
        <f>+'WP 1 2023 usage gallons'!H15*0.133681</f>
        <v>1443.7547999999999</v>
      </c>
      <c r="J14" s="13">
        <f>+'WP 1 2023 usage gallons'!I15*0.133681</f>
        <v>1208.47624</v>
      </c>
      <c r="K14" s="13">
        <f>+'WP 1 2023 usage gallons'!J15*0.133681</f>
        <v>1646.94992</v>
      </c>
      <c r="L14" s="13">
        <f>+'WP 1 2023 usage gallons'!K15*0.133681</f>
        <v>1740.5266199999999</v>
      </c>
      <c r="M14" s="13">
        <f>+'WP 1 2023 usage gallons'!L15*0.133681</f>
        <v>1176.3927999999999</v>
      </c>
      <c r="N14" s="13">
        <f>+'WP 1 2023 usage gallons'!M15*0.133681</f>
        <v>744.60316999999998</v>
      </c>
      <c r="O14" s="13">
        <f>+'WP 1 2023 usage gallons'!N15*0.133681</f>
        <v>680.43628999999999</v>
      </c>
      <c r="P14" s="13">
        <f>+'WP 1 2023 usage gallons'!O15*0.133681</f>
        <v>867.05496599999992</v>
      </c>
      <c r="S14" s="17"/>
    </row>
    <row r="15" spans="3:19" x14ac:dyDescent="0.25">
      <c r="C15">
        <f>+'WP 1 2023 usage gallons'!C17</f>
        <v>10015606</v>
      </c>
      <c r="D15" t="str">
        <f>+'WP 1 2023 usage gallons'!B17</f>
        <v>3/4"</v>
      </c>
      <c r="E15" s="13">
        <f>+'WP 1 2023 usage gallons'!D17*0.133681</f>
        <v>349.84317699999997</v>
      </c>
      <c r="F15" s="13">
        <f>+'WP 1 2023 usage gallons'!E17*0.133681</f>
        <v>481.2516</v>
      </c>
      <c r="G15" s="13">
        <f>+'WP 1 2023 usage gallons'!F17*0.133681</f>
        <v>340.88655</v>
      </c>
      <c r="H15" s="13">
        <f>+'WP 1 2023 usage gallons'!G17*0.133681</f>
        <v>348.90740999999997</v>
      </c>
      <c r="I15" s="13">
        <f>+'WP 1 2023 usage gallons'!H17*0.133681</f>
        <v>172.44848999999999</v>
      </c>
      <c r="J15" s="13">
        <f>+'WP 1 2023 usage gallons'!I17*0.133681</f>
        <v>564.13382000000001</v>
      </c>
      <c r="K15" s="13">
        <f>+'WP 1 2023 usage gallons'!J17*0.133681</f>
        <v>363.61232000000001</v>
      </c>
      <c r="L15" s="13">
        <f>+'WP 1 2023 usage gallons'!K17*0.133681</f>
        <v>411.73748000000001</v>
      </c>
      <c r="M15" s="13">
        <f>+'WP 1 2023 usage gallons'!L17*0.133681</f>
        <v>362.27551</v>
      </c>
      <c r="N15" s="13">
        <f>+'WP 1 2023 usage gallons'!M17*0.133681</f>
        <v>326.18163999999996</v>
      </c>
      <c r="O15" s="13">
        <f>+'WP 1 2023 usage gallons'!N17*0.133681</f>
        <v>439.81048999999996</v>
      </c>
      <c r="P15" s="13">
        <f>+'WP 1 2023 usage gallons'!O17*0.133681</f>
        <v>376.04465299999998</v>
      </c>
      <c r="S15" s="17"/>
    </row>
    <row r="16" spans="3:19" x14ac:dyDescent="0.25">
      <c r="C16">
        <f>+'WP 1 2023 usage gallons'!C18</f>
        <v>10015703</v>
      </c>
      <c r="D16" t="str">
        <f>+'WP 1 2023 usage gallons'!B18</f>
        <v>3/4"</v>
      </c>
      <c r="E16" s="13">
        <f>+'WP 1 2023 usage gallons'!D18*0.133681</f>
        <v>337.410844</v>
      </c>
      <c r="F16" s="13">
        <f>+'WP 1 2023 usage gallons'!E18*0.133681</f>
        <v>784.70746999999994</v>
      </c>
      <c r="G16" s="13">
        <f>+'WP 1 2023 usage gallons'!F18*0.133681</f>
        <v>716.53016000000002</v>
      </c>
      <c r="H16" s="13">
        <f>+'WP 1 2023 usage gallons'!G18*0.133681</f>
        <v>6758.9113600000001</v>
      </c>
      <c r="I16" s="13">
        <f>+'WP 1 2023 usage gallons'!H18*0.133681</f>
        <v>2261.8825200000001</v>
      </c>
      <c r="J16" s="13">
        <f>+'WP 1 2023 usage gallons'!I18*0.133681</f>
        <v>943.78785999999991</v>
      </c>
      <c r="K16" s="13">
        <f>+'WP 1 2023 usage gallons'!J18*0.133681</f>
        <v>761.98169999999993</v>
      </c>
      <c r="L16" s="13">
        <f>+'WP 1 2023 usage gallons'!K18*0.133681</f>
        <v>812.78048000000001</v>
      </c>
      <c r="M16" s="13">
        <f>+'WP 1 2023 usage gallons'!L18*0.133681</f>
        <v>991.91301999999996</v>
      </c>
      <c r="N16" s="13">
        <f>+'WP 1 2023 usage gallons'!M18*0.133681</f>
        <v>962.50319999999999</v>
      </c>
      <c r="O16" s="13">
        <f>+'WP 1 2023 usage gallons'!N18*0.133681</f>
        <v>860.90563999999995</v>
      </c>
      <c r="P16" s="13">
        <f>+'WP 1 2023 usage gallons'!O18*0.133681</f>
        <v>938.44061999999997</v>
      </c>
      <c r="S16" s="17"/>
    </row>
    <row r="17" spans="3:16" x14ac:dyDescent="0.25">
      <c r="C17">
        <f>+'WP 1 2023 usage gallons'!C19</f>
        <v>10016101</v>
      </c>
      <c r="D17" t="str">
        <f>+'WP 1 2023 usage gallons'!B19</f>
        <v>3/4"</v>
      </c>
      <c r="E17" s="13">
        <f>+'WP 1 2023 usage gallons'!D19*0.133681</f>
        <v>247.84457399999999</v>
      </c>
      <c r="F17" s="13">
        <f>+'WP 1 2023 usage gallons'!E19*0.133681</f>
        <v>240.6258</v>
      </c>
      <c r="G17" s="13">
        <f>+'WP 1 2023 usage gallons'!F19*0.133681</f>
        <v>303.45587</v>
      </c>
      <c r="H17" s="13">
        <f>+'WP 1 2023 usage gallons'!G19*0.133681</f>
        <v>168.43805999999998</v>
      </c>
      <c r="I17" s="13">
        <f>+'WP 1 2023 usage gallons'!H19*0.133681</f>
        <v>483.92521999999997</v>
      </c>
      <c r="J17" s="13">
        <f>+'WP 1 2023 usage gallons'!I19*0.133681</f>
        <v>1590.8038999999999</v>
      </c>
      <c r="K17" s="13">
        <f>+'WP 1 2023 usage gallons'!J19*0.133681</f>
        <v>267.36199999999997</v>
      </c>
      <c r="L17" s="13">
        <f>+'WP 1 2023 usage gallons'!K19*0.133681</f>
        <v>248.64666</v>
      </c>
      <c r="M17" s="13">
        <f>+'WP 1 2023 usage gallons'!L19*0.133681</f>
        <v>205.86874</v>
      </c>
      <c r="N17" s="13">
        <f>+'WP 1 2023 usage gallons'!M19*0.133681</f>
        <v>221.91046</v>
      </c>
      <c r="O17" s="13">
        <f>+'WP 1 2023 usage gallons'!N19*0.133681</f>
        <v>216.56322</v>
      </c>
      <c r="P17" s="13">
        <f>+'WP 1 2023 usage gallons'!O19*0.133681</f>
        <v>214.691686</v>
      </c>
    </row>
    <row r="18" spans="3:16" x14ac:dyDescent="0.25">
      <c r="C18">
        <f>+'WP 1 2023 usage gallons'!C20</f>
        <v>10016102</v>
      </c>
      <c r="D18" t="str">
        <f>+'WP 1 2023 usage gallons'!B20</f>
        <v>3/4"</v>
      </c>
      <c r="E18" s="13">
        <f>+'WP 1 2023 usage gallons'!D20*0.133681</f>
        <v>390.88324399999999</v>
      </c>
      <c r="F18" s="13">
        <f>+'WP 1 2023 usage gallons'!E20*0.133681</f>
        <v>915.71484999999996</v>
      </c>
      <c r="G18" s="13">
        <f>+'WP 1 2023 usage gallons'!F20*0.133681</f>
        <v>926.40932999999995</v>
      </c>
      <c r="H18" s="13">
        <f>+'WP 1 2023 usage gallons'!G20*0.133681</f>
        <v>1108.21549</v>
      </c>
      <c r="I18" s="13">
        <f>+'WP 1 2023 usage gallons'!H20*0.133681</f>
        <v>1144.30936</v>
      </c>
      <c r="J18" s="13">
        <f>+'WP 1 2023 usage gallons'!I20*0.133681</f>
        <v>1477.1750499999998</v>
      </c>
      <c r="K18" s="13">
        <f>+'WP 1 2023 usage gallons'!J20*0.133681</f>
        <v>1044.0486100000001</v>
      </c>
      <c r="L18" s="13">
        <f>+'WP 1 2023 usage gallons'!K20*0.133681</f>
        <v>13.3681</v>
      </c>
      <c r="M18" s="13">
        <f>+'WP 1 2023 usage gallons'!L20*0.133681</f>
        <v>1.3368099999999998</v>
      </c>
      <c r="N18" s="13">
        <f>+'WP 1 2023 usage gallons'!M20*0.133681</f>
        <v>1.3368099999999998</v>
      </c>
      <c r="O18" s="13">
        <f>+'WP 1 2023 usage gallons'!N20*0.133681</f>
        <v>1069.4479999999999</v>
      </c>
      <c r="P18" s="13">
        <f>+'WP 1 2023 usage gallons'!O20*0.133681</f>
        <v>357.32931299999996</v>
      </c>
    </row>
    <row r="19" spans="3:16" x14ac:dyDescent="0.25">
      <c r="C19">
        <f>+'WP 1 2023 usage gallons'!C21</f>
        <v>10016203</v>
      </c>
      <c r="D19" t="str">
        <f>+'WP 1 2023 usage gallons'!B21</f>
        <v>3/4"</v>
      </c>
      <c r="E19" s="13">
        <f>+'WP 1 2023 usage gallons'!D21*0.133681</f>
        <v>517.88019399999996</v>
      </c>
      <c r="F19" s="13">
        <f>+'WP 1 2023 usage gallons'!E21*0.133681</f>
        <v>415.74790999999999</v>
      </c>
      <c r="G19" s="13">
        <f>+'WP 1 2023 usage gallons'!F21*0.133681</f>
        <v>363.61232000000001</v>
      </c>
      <c r="H19" s="13">
        <f>+'WP 1 2023 usage gallons'!G21*0.133681</f>
        <v>266.02519000000001</v>
      </c>
      <c r="I19" s="13">
        <f>+'WP 1 2023 usage gallons'!H21*0.133681</f>
        <v>303.45587</v>
      </c>
      <c r="J19" s="13">
        <f>+'WP 1 2023 usage gallons'!I21*0.133681</f>
        <v>451.84177999999997</v>
      </c>
      <c r="K19" s="13">
        <f>+'WP 1 2023 usage gallons'!J21*0.133681</f>
        <v>808.77004999999997</v>
      </c>
      <c r="L19" s="13">
        <f>+'WP 1 2023 usage gallons'!K21*0.133681</f>
        <v>422.43196</v>
      </c>
      <c r="M19" s="13">
        <f>+'WP 1 2023 usage gallons'!L21*0.133681</f>
        <v>376.98041999999998</v>
      </c>
      <c r="N19" s="13">
        <f>+'WP 1 2023 usage gallons'!M21*0.133681</f>
        <v>197.84788</v>
      </c>
      <c r="O19" s="13">
        <f>+'WP 1 2023 usage gallons'!N21*0.133681</f>
        <v>413.07428999999996</v>
      </c>
      <c r="P19" s="13">
        <f>+'WP 1 2023 usage gallons'!O21*0.133681</f>
        <v>329.256303</v>
      </c>
    </row>
    <row r="20" spans="3:16" x14ac:dyDescent="0.25">
      <c r="C20">
        <f>+'WP 1 2023 usage gallons'!C23</f>
        <v>10016504</v>
      </c>
      <c r="D20" t="str">
        <f>+'WP 1 2023 usage gallons'!B23</f>
        <v>3/4"</v>
      </c>
      <c r="E20" s="13">
        <f>+'WP 1 2023 usage gallons'!D23*0.133681</f>
        <v>274.98181699999998</v>
      </c>
      <c r="F20" s="13">
        <f>+'WP 1 2023 usage gallons'!E23*0.133681</f>
        <v>340.88655</v>
      </c>
      <c r="G20" s="13">
        <f>+'WP 1 2023 usage gallons'!F23*0.133681</f>
        <v>217.90002999999999</v>
      </c>
      <c r="H20" s="13">
        <f>+'WP 1 2023 usage gallons'!G23*0.133681</f>
        <v>274.04604999999998</v>
      </c>
      <c r="I20" s="13">
        <f>+'WP 1 2023 usage gallons'!H23*0.133681</f>
        <v>316.82396999999997</v>
      </c>
      <c r="J20" s="13">
        <f>+'WP 1 2023 usage gallons'!I23*0.133681</f>
        <v>383.66446999999999</v>
      </c>
      <c r="K20" s="13">
        <f>+'WP 1 2023 usage gallons'!J23*0.133681</f>
        <v>332.86568999999997</v>
      </c>
      <c r="L20" s="13">
        <f>+'WP 1 2023 usage gallons'!K23*0.133681</f>
        <v>394.35894999999999</v>
      </c>
      <c r="M20" s="13">
        <f>+'WP 1 2023 usage gallons'!L23*0.133681</f>
        <v>541.40805</v>
      </c>
      <c r="N20" s="13">
        <f>+'WP 1 2023 usage gallons'!M23*0.133681</f>
        <v>417.08472</v>
      </c>
      <c r="O20" s="13">
        <f>+'WP 1 2023 usage gallons'!N23*0.133681</f>
        <v>405.05342999999999</v>
      </c>
      <c r="P20" s="13">
        <f>+'WP 1 2023 usage gallons'!O23*0.133681</f>
        <v>454.5154</v>
      </c>
    </row>
    <row r="21" spans="3:16" x14ac:dyDescent="0.25">
      <c r="C21">
        <f>+'WP 1 2023 usage gallons'!C24</f>
        <v>10016601</v>
      </c>
      <c r="D21" t="str">
        <f>+'WP 1 2023 usage gallons'!B24</f>
        <v>3/4"</v>
      </c>
      <c r="E21" s="13">
        <f>+'WP 1 2023 usage gallons'!D24*0.133681</f>
        <v>1049.3958499999999</v>
      </c>
      <c r="F21" s="13">
        <f>+'WP 1 2023 usage gallons'!E24*0.133681</f>
        <v>1161.6878899999999</v>
      </c>
      <c r="G21" s="13">
        <f>+'WP 1 2023 usage gallons'!F24*0.133681</f>
        <v>838.17986999999994</v>
      </c>
      <c r="H21" s="13">
        <f>+'WP 1 2023 usage gallons'!G24*0.133681</f>
        <v>962.50319999999999</v>
      </c>
      <c r="I21" s="13">
        <f>+'WP 1 2023 usage gallons'!H24*0.133681</f>
        <v>1658.9812099999999</v>
      </c>
      <c r="J21" s="13">
        <f>+'WP 1 2023 usage gallons'!I24*0.133681</f>
        <v>1187.08728</v>
      </c>
      <c r="K21" s="13">
        <f>+'WP 1 2023 usage gallons'!J24*0.133681</f>
        <v>1128.26764</v>
      </c>
      <c r="L21" s="13">
        <f>+'WP 1 2023 usage gallons'!K24*0.133681</f>
        <v>6430.0560999999998</v>
      </c>
      <c r="M21" s="13">
        <f>+'WP 1 2023 usage gallons'!L24*0.133681</f>
        <v>1136.2884999999999</v>
      </c>
      <c r="N21" s="13">
        <f>+'WP 1 2023 usage gallons'!M24*0.133681</f>
        <v>950.47190999999998</v>
      </c>
      <c r="O21" s="13">
        <f>+'WP 1 2023 usage gallons'!N24*0.133681</f>
        <v>1080.14248</v>
      </c>
      <c r="P21" s="13">
        <f>+'WP 1 2023 usage gallons'!O24*0.133681</f>
        <v>1055.5451759999999</v>
      </c>
    </row>
    <row r="22" spans="3:16" x14ac:dyDescent="0.25">
      <c r="C22">
        <f>+'WP 1 2023 usage gallons'!C25</f>
        <v>10016803</v>
      </c>
      <c r="D22" t="str">
        <f>+'WP 1 2023 usage gallons'!B25</f>
        <v>3/4"</v>
      </c>
      <c r="E22" s="13">
        <f>+'WP 1 2023 usage gallons'!D25*0.133681</f>
        <v>444.756687</v>
      </c>
      <c r="F22" s="13">
        <f>+'WP 1 2023 usage gallons'!E25*0.133681</f>
        <v>485.26202999999998</v>
      </c>
      <c r="G22" s="13">
        <f>+'WP 1 2023 usage gallons'!F25*0.133681</f>
        <v>352.91784000000001</v>
      </c>
      <c r="H22" s="13">
        <f>+'WP 1 2023 usage gallons'!G25*0.133681</f>
        <v>387.67489999999998</v>
      </c>
      <c r="I22" s="13">
        <f>+'WP 1 2023 usage gallons'!H25*0.133681</f>
        <v>417.08472</v>
      </c>
      <c r="J22" s="13">
        <f>+'WP 1 2023 usage gallons'!I25*0.133681</f>
        <v>463.87306999999998</v>
      </c>
      <c r="K22" s="13">
        <f>+'WP 1 2023 usage gallons'!J25*0.133681</f>
        <v>402.37980999999996</v>
      </c>
      <c r="L22" s="13">
        <f>+'WP 1 2023 usage gallons'!K25*0.133681</f>
        <v>1411.67136</v>
      </c>
      <c r="M22" s="13">
        <f>+'WP 1 2023 usage gallons'!L25*0.133681</f>
        <v>1.3368099999999998</v>
      </c>
      <c r="N22" s="13">
        <f>+'WP 1 2023 usage gallons'!M25*0.133681</f>
        <v>442.48410999999999</v>
      </c>
      <c r="O22" s="13">
        <f>+'WP 1 2023 usage gallons'!N25*0.133681</f>
        <v>478.57797999999997</v>
      </c>
      <c r="P22" s="13">
        <f>+'WP 1 2023 usage gallons'!O25*0.133681</f>
        <v>307.46629999999999</v>
      </c>
    </row>
    <row r="23" spans="3:16" x14ac:dyDescent="0.25">
      <c r="C23">
        <f>+'WP 1 2023 usage gallons'!C26</f>
        <v>10016806</v>
      </c>
      <c r="D23" t="str">
        <f>+'WP 1 2023 usage gallons'!B26</f>
        <v>3/4"</v>
      </c>
      <c r="E23" s="13">
        <f>+'WP 1 2023 usage gallons'!D26*0.133681</f>
        <v>661.72095000000002</v>
      </c>
      <c r="F23" s="13">
        <f>+'WP 1 2023 usage gallons'!E26*0.133681</f>
        <v>911.70441999999991</v>
      </c>
      <c r="G23" s="13">
        <f>+'WP 1 2023 usage gallons'!F26*0.133681</f>
        <v>693.80439000000001</v>
      </c>
      <c r="H23" s="13">
        <f>+'WP 1 2023 usage gallons'!G26*0.133681</f>
        <v>732.57187999999996</v>
      </c>
      <c r="I23" s="13">
        <f>+'WP 1 2023 usage gallons'!H26*0.133681</f>
        <v>715.19335000000001</v>
      </c>
      <c r="J23" s="13">
        <f>+'WP 1 2023 usage gallons'!I26*0.133681</f>
        <v>768.66575</v>
      </c>
      <c r="K23" s="13">
        <f>+'WP 1 2023 usage gallons'!J26*0.133681</f>
        <v>581.51234999999997</v>
      </c>
      <c r="L23" s="13">
        <f>+'WP 1 2023 usage gallons'!K26*0.133681</f>
        <v>915.71484999999996</v>
      </c>
      <c r="M23" s="13">
        <f>+'WP 1 2023 usage gallons'!L26*0.133681</f>
        <v>787.38108999999997</v>
      </c>
      <c r="N23" s="13">
        <f>+'WP 1 2023 usage gallons'!M26*0.133681</f>
        <v>796.73875999999996</v>
      </c>
      <c r="O23" s="13">
        <f>+'WP 1 2023 usage gallons'!N26*0.133681</f>
        <v>788.71789999999999</v>
      </c>
      <c r="P23" s="13">
        <f>+'WP 1 2023 usage gallons'!O26*0.133681</f>
        <v>790.85679599999992</v>
      </c>
    </row>
    <row r="24" spans="3:16" x14ac:dyDescent="0.25">
      <c r="C24">
        <f>+'WP 1 2023 usage gallons'!C27</f>
        <v>10016901</v>
      </c>
      <c r="D24" t="str">
        <f>+'WP 1 2023 usage gallons'!B27</f>
        <v>3/4"</v>
      </c>
      <c r="E24" s="13">
        <f>+'WP 1 2023 usage gallons'!D27*0.133681</f>
        <v>231.26812999999999</v>
      </c>
      <c r="F24" s="13">
        <f>+'WP 1 2023 usage gallons'!E27*0.133681</f>
        <v>358.26508000000001</v>
      </c>
      <c r="G24" s="13">
        <f>+'WP 1 2023 usage gallons'!F27*0.133681</f>
        <v>216.56322</v>
      </c>
      <c r="H24" s="13">
        <f>+'WP 1 2023 usage gallons'!G27*0.133681</f>
        <v>255.33070999999998</v>
      </c>
      <c r="I24" s="13">
        <f>+'WP 1 2023 usage gallons'!H27*0.133681</f>
        <v>324.84483</v>
      </c>
      <c r="J24" s="13">
        <f>+'WP 1 2023 usage gallons'!I27*0.133681</f>
        <v>401.04300000000001</v>
      </c>
      <c r="K24" s="13">
        <f>+'WP 1 2023 usage gallons'!J27*0.133681</f>
        <v>282.06691000000001</v>
      </c>
      <c r="L24" s="13">
        <f>+'WP 1 2023 usage gallons'!K27*0.133681</f>
        <v>350.24421999999998</v>
      </c>
      <c r="M24" s="13">
        <f>+'WP 1 2023 usage gallons'!L27*0.133681</f>
        <v>323.50801999999999</v>
      </c>
      <c r="N24" s="13">
        <f>+'WP 1 2023 usage gallons'!M27*0.133681</f>
        <v>299.44543999999996</v>
      </c>
      <c r="O24" s="13">
        <f>+'WP 1 2023 usage gallons'!N27*0.133681</f>
        <v>346.23379</v>
      </c>
      <c r="P24" s="13">
        <f>+'WP 1 2023 usage gallons'!O27*0.133681</f>
        <v>322.973296</v>
      </c>
    </row>
    <row r="25" spans="3:16" x14ac:dyDescent="0.25">
      <c r="C25">
        <f>+'WP 1 2023 usage gallons'!C28</f>
        <v>10017002</v>
      </c>
      <c r="D25" t="str">
        <f>+'WP 1 2023 usage gallons'!B28</f>
        <v>3/4"</v>
      </c>
      <c r="E25" s="13">
        <f>+'WP 1 2023 usage gallons'!D28*0.133681</f>
        <v>241.561567</v>
      </c>
      <c r="F25" s="13">
        <f>+'WP 1 2023 usage gallons'!E28*0.133681</f>
        <v>414.41109999999998</v>
      </c>
      <c r="G25" s="13">
        <f>+'WP 1 2023 usage gallons'!F28*0.133681</f>
        <v>0.13368099999999999</v>
      </c>
      <c r="H25" s="13">
        <f>+'WP 1 2023 usage gallons'!G28*0.133681</f>
        <v>534.72399999999993</v>
      </c>
      <c r="I25" s="13">
        <f>+'WP 1 2023 usage gallons'!H28*0.133681</f>
        <v>247.30984999999998</v>
      </c>
      <c r="J25" s="13">
        <f>+'WP 1 2023 usage gallons'!I28*0.133681</f>
        <v>482.58840999999995</v>
      </c>
      <c r="K25" s="13">
        <f>+'WP 1 2023 usage gallons'!J28*0.133681</f>
        <v>402.37980999999996</v>
      </c>
      <c r="L25" s="13">
        <f>+'WP 1 2023 usage gallons'!K28*0.133681</f>
        <v>399.70618999999999</v>
      </c>
      <c r="M25" s="13">
        <f>+'WP 1 2023 usage gallons'!L28*0.133681</f>
        <v>363.61232000000001</v>
      </c>
      <c r="N25" s="13">
        <f>+'WP 1 2023 usage gallons'!M28*0.133681</f>
        <v>418.42152999999996</v>
      </c>
      <c r="O25" s="13">
        <f>+'WP 1 2023 usage gallons'!N28*0.133681</f>
        <v>270.03561999999999</v>
      </c>
      <c r="P25" s="13">
        <f>+'WP 1 2023 usage gallons'!O28*0.133681</f>
        <v>350.645263</v>
      </c>
    </row>
    <row r="26" spans="3:16" x14ac:dyDescent="0.25">
      <c r="C26">
        <f>+'WP 1 2023 usage gallons'!C29</f>
        <v>10017102</v>
      </c>
      <c r="D26" t="str">
        <f>+'WP 1 2023 usage gallons'!B29</f>
        <v>3/4"</v>
      </c>
      <c r="E26" s="13">
        <f>+'WP 1 2023 usage gallons'!D29*0.133681</f>
        <v>879.21993699999996</v>
      </c>
      <c r="F26" s="13">
        <f>+'WP 1 2023 usage gallons'!E29*0.133681</f>
        <v>1148.31979</v>
      </c>
      <c r="G26" s="13">
        <f>+'WP 1 2023 usage gallons'!F29*0.133681</f>
        <v>914.37803999999994</v>
      </c>
      <c r="H26" s="13">
        <f>+'WP 1 2023 usage gallons'!G29*0.133681</f>
        <v>871.60011999999995</v>
      </c>
      <c r="I26" s="13">
        <f>+'WP 1 2023 usage gallons'!H29*0.133681</f>
        <v>1042.7118</v>
      </c>
      <c r="J26" s="13">
        <f>+'WP 1 2023 usage gallons'!I29*0.133681</f>
        <v>1272.64312</v>
      </c>
      <c r="K26" s="13">
        <f>+'WP 1 2023 usage gallons'!J29*0.133681</f>
        <v>1185.75047</v>
      </c>
      <c r="L26" s="13">
        <f>+'WP 1 2023 usage gallons'!K29*0.133681</f>
        <v>1028.0068899999999</v>
      </c>
      <c r="M26" s="13">
        <f>+'WP 1 2023 usage gallons'!L29*0.133681</f>
        <v>552.10253</v>
      </c>
      <c r="N26" s="13">
        <f>+'WP 1 2023 usage gallons'!M29*0.133681</f>
        <v>524.02951999999993</v>
      </c>
      <c r="O26" s="13">
        <f>+'WP 1 2023 usage gallons'!N29*0.133681</f>
        <v>586.85959000000003</v>
      </c>
      <c r="P26" s="13">
        <f>+'WP 1 2023 usage gallons'!O29*0.133681</f>
        <v>554.24142599999993</v>
      </c>
    </row>
    <row r="27" spans="3:16" x14ac:dyDescent="0.25">
      <c r="C27">
        <f>+'WP 1 2023 usage gallons'!C31</f>
        <v>1010302</v>
      </c>
      <c r="D27" t="str">
        <f>+'WP 1 2023 usage gallons'!B31</f>
        <v>3/4"</v>
      </c>
      <c r="E27" s="13">
        <f>+'WP 1 2023 usage gallons'!D31*0.133681</f>
        <v>649.68966</v>
      </c>
      <c r="F27" s="13">
        <f>+'WP 1 2023 usage gallons'!E31*0.133681</f>
        <v>667.06818999999996</v>
      </c>
      <c r="G27" s="13">
        <f>+'WP 1 2023 usage gallons'!F31*0.133681</f>
        <v>534.72399999999993</v>
      </c>
      <c r="H27" s="13">
        <f>+'WP 1 2023 usage gallons'!G31*0.133681</f>
        <v>634.98474999999996</v>
      </c>
      <c r="I27" s="13">
        <f>+'WP 1 2023 usage gallons'!H31*0.133681</f>
        <v>2064.0346399999999</v>
      </c>
      <c r="J27" s="13">
        <f>+'WP 1 2023 usage gallons'!I31*0.133681</f>
        <v>910.36761000000001</v>
      </c>
      <c r="K27" s="13">
        <f>+'WP 1 2023 usage gallons'!J31*0.133681</f>
        <v>1217.8339100000001</v>
      </c>
      <c r="L27" s="13">
        <f>+'WP 1 2023 usage gallons'!K31*0.133681</f>
        <v>995.92345</v>
      </c>
      <c r="M27" s="13">
        <f>+'WP 1 2023 usage gallons'!L31*0.133681</f>
        <v>835.50624999999991</v>
      </c>
      <c r="N27" s="13">
        <f>+'WP 1 2023 usage gallons'!M31*0.133681</f>
        <v>729.89825999999994</v>
      </c>
      <c r="O27" s="13">
        <f>+'WP 1 2023 usage gallons'!N31*0.133681</f>
        <v>938.44061999999997</v>
      </c>
      <c r="P27" s="13">
        <f>+'WP 1 2023 usage gallons'!O31*0.133681</f>
        <v>834.57048299999997</v>
      </c>
    </row>
    <row r="28" spans="3:16" x14ac:dyDescent="0.25">
      <c r="C28">
        <f>+'WP 1 2023 usage gallons'!C32</f>
        <v>1010303</v>
      </c>
      <c r="D28" t="str">
        <f>+'WP 1 2023 usage gallons'!B32</f>
        <v>3/4"</v>
      </c>
      <c r="E28" s="13">
        <f>+'WP 1 2023 usage gallons'!D32*0.133681</f>
        <v>700.08739700000001</v>
      </c>
      <c r="F28" s="13">
        <f>+'WP 1 2023 usage gallons'!E32*0.133681</f>
        <v>975.87129999999991</v>
      </c>
      <c r="G28" s="13">
        <f>+'WP 1 2023 usage gallons'!F32*0.133681</f>
        <v>824.81176999999991</v>
      </c>
      <c r="H28" s="13">
        <f>+'WP 1 2023 usage gallons'!G32*0.133681</f>
        <v>775.34979999999996</v>
      </c>
      <c r="I28" s="13">
        <f>+'WP 1 2023 usage gallons'!H32*0.133681</f>
        <v>697.81481999999994</v>
      </c>
      <c r="J28" s="13">
        <f>+'WP 1 2023 usage gallons'!I32*0.133681</f>
        <v>679.09947999999997</v>
      </c>
      <c r="K28" s="13">
        <f>+'WP 1 2023 usage gallons'!J32*0.133681</f>
        <v>731.23506999999995</v>
      </c>
      <c r="L28" s="13">
        <f>+'WP 1 2023 usage gallons'!K32*0.133681</f>
        <v>720.54058999999995</v>
      </c>
      <c r="M28" s="13">
        <f>+'WP 1 2023 usage gallons'!L32*0.133681</f>
        <v>651.02647000000002</v>
      </c>
      <c r="N28" s="13">
        <f>+'WP 1 2023 usage gallons'!M32*0.133681</f>
        <v>719.20377999999994</v>
      </c>
      <c r="O28" s="13">
        <f>+'WP 1 2023 usage gallons'!N32*0.133681</f>
        <v>884.96821999999997</v>
      </c>
      <c r="P28" s="13">
        <f>+'WP 1 2023 usage gallons'!O32*0.133681</f>
        <v>751.68826300000001</v>
      </c>
    </row>
    <row r="29" spans="3:16" x14ac:dyDescent="0.25">
      <c r="C29">
        <f>+'WP 1 2023 usage gallons'!C33</f>
        <v>1010504</v>
      </c>
      <c r="D29" t="str">
        <f>+'WP 1 2023 usage gallons'!B33</f>
        <v>3/4"</v>
      </c>
      <c r="E29" s="13">
        <f>+'WP 1 2023 usage gallons'!D33*0.133681</f>
        <v>6.2830069999999996</v>
      </c>
      <c r="F29" s="13">
        <f>+'WP 1 2023 usage gallons'!E33*0.133681</f>
        <v>728.56144999999992</v>
      </c>
      <c r="G29" s="13">
        <f>+'WP 1 2023 usage gallons'!F33*0.133681</f>
        <v>568.14424999999994</v>
      </c>
      <c r="H29" s="13">
        <f>+'WP 1 2023 usage gallons'!G33*0.133681</f>
        <v>632.31112999999993</v>
      </c>
      <c r="I29" s="13">
        <f>+'WP 1 2023 usage gallons'!H33*0.133681</f>
        <v>704.49887000000001</v>
      </c>
      <c r="J29" s="13">
        <f>+'WP 1 2023 usage gallons'!I33*0.133681</f>
        <v>975.87129999999991</v>
      </c>
      <c r="K29" s="13">
        <f>+'WP 1 2023 usage gallons'!J33*0.133681</f>
        <v>799.41237999999998</v>
      </c>
      <c r="L29" s="13">
        <f>+'WP 1 2023 usage gallons'!K33*0.133681</f>
        <v>806.09642999999994</v>
      </c>
      <c r="M29" s="13">
        <f>+'WP 1 2023 usage gallons'!L33*0.133681</f>
        <v>517.34546999999998</v>
      </c>
      <c r="N29" s="13">
        <f>+'WP 1 2023 usage gallons'!M33*0.133681</f>
        <v>761.98169999999993</v>
      </c>
      <c r="O29" s="13">
        <f>+'WP 1 2023 usage gallons'!N33*0.133681</f>
        <v>798.07556999999997</v>
      </c>
      <c r="P29" s="13">
        <f>+'WP 1 2023 usage gallons'!O33*0.133681</f>
        <v>692.46758</v>
      </c>
    </row>
    <row r="30" spans="3:16" x14ac:dyDescent="0.25">
      <c r="C30">
        <f>+'WP 1 2023 usage gallons'!C34</f>
        <v>1010505</v>
      </c>
      <c r="D30" t="str">
        <f>+'WP 1 2023 usage gallons'!B34</f>
        <v>3/4"</v>
      </c>
      <c r="E30" s="13">
        <f>+'WP 1 2023 usage gallons'!D34*0.133681</f>
        <v>595.81621699999994</v>
      </c>
      <c r="F30" s="13">
        <f>+'WP 1 2023 usage gallons'!E34*0.133681</f>
        <v>830.15900999999997</v>
      </c>
      <c r="G30" s="13">
        <f>+'WP 1 2023 usage gallons'!F34*0.133681</f>
        <v>580.17553999999996</v>
      </c>
      <c r="H30" s="13">
        <f>+'WP 1 2023 usage gallons'!G34*0.133681</f>
        <v>640.33199000000002</v>
      </c>
      <c r="I30" s="13">
        <f>+'WP 1 2023 usage gallons'!H34*0.133681</f>
        <v>676.42585999999994</v>
      </c>
      <c r="J30" s="13">
        <f>+'WP 1 2023 usage gallons'!I34*0.133681</f>
        <v>744.60316999999998</v>
      </c>
      <c r="K30" s="13">
        <f>+'WP 1 2023 usage gallons'!J34*0.133681</f>
        <v>576.16511000000003</v>
      </c>
      <c r="L30" s="13">
        <f>+'WP 1 2023 usage gallons'!K34*0.133681</f>
        <v>830.15900999999997</v>
      </c>
      <c r="M30" s="13">
        <f>+'WP 1 2023 usage gallons'!L34*0.133681</f>
        <v>668.40499999999997</v>
      </c>
      <c r="N30" s="13">
        <f>+'WP 1 2023 usage gallons'!M34*0.133681</f>
        <v>691.13076999999998</v>
      </c>
      <c r="O30" s="13">
        <f>+'WP 1 2023 usage gallons'!N34*0.133681</f>
        <v>612.25897999999995</v>
      </c>
      <c r="P30" s="13">
        <f>+'WP 1 2023 usage gallons'!O34*0.133681</f>
        <v>657.17579599999999</v>
      </c>
    </row>
    <row r="31" spans="3:16" x14ac:dyDescent="0.25">
      <c r="C31">
        <f>+'WP 1 2023 usage gallons'!C35</f>
        <v>1010603</v>
      </c>
      <c r="D31" t="str">
        <f>+'WP 1 2023 usage gallons'!B35</f>
        <v>3/4"</v>
      </c>
      <c r="E31" s="13">
        <f>+'WP 1 2023 usage gallons'!D35*0.133681</f>
        <v>343.15912700000001</v>
      </c>
      <c r="F31" s="13">
        <f>+'WP 1 2023 usage gallons'!E35*0.133681</f>
        <v>386.33808999999997</v>
      </c>
      <c r="G31" s="13">
        <f>+'WP 1 2023 usage gallons'!F35*0.133681</f>
        <v>312.81353999999999</v>
      </c>
      <c r="H31" s="13">
        <f>+'WP 1 2023 usage gallons'!G35*0.133681</f>
        <v>342.22335999999996</v>
      </c>
      <c r="I31" s="13">
        <f>+'WP 1 2023 usage gallons'!H35*0.133681</f>
        <v>359.60188999999997</v>
      </c>
      <c r="J31" s="13">
        <f>+'WP 1 2023 usage gallons'!I35*0.133681</f>
        <v>383.66446999999999</v>
      </c>
      <c r="K31" s="13">
        <f>+'WP 1 2023 usage gallons'!J35*0.133681</f>
        <v>307.46629999999999</v>
      </c>
      <c r="L31" s="13">
        <f>+'WP 1 2023 usage gallons'!K35*0.133681</f>
        <v>511.99822999999998</v>
      </c>
      <c r="M31" s="13">
        <f>+'WP 1 2023 usage gallons'!L35*0.133681</f>
        <v>389.01170999999999</v>
      </c>
      <c r="N31" s="13">
        <f>+'WP 1 2023 usage gallons'!M35*0.133681</f>
        <v>426.44238999999999</v>
      </c>
      <c r="O31" s="13">
        <f>+'WP 1 2023 usage gallons'!N35*0.133681</f>
        <v>395.69576000000001</v>
      </c>
      <c r="P31" s="13">
        <f>+'WP 1 2023 usage gallons'!O35*0.133681</f>
        <v>403.71661999999998</v>
      </c>
    </row>
    <row r="32" spans="3:16" x14ac:dyDescent="0.25">
      <c r="C32">
        <f>+'WP 1 2023 usage gallons'!C36</f>
        <v>1082505</v>
      </c>
      <c r="D32" t="str">
        <f>+'WP 1 2023 usage gallons'!B36</f>
        <v>3/4"</v>
      </c>
      <c r="E32" s="13">
        <f>+'WP 1 2023 usage gallons'!D36*0.133681</f>
        <v>583.38388399999997</v>
      </c>
      <c r="F32" s="13">
        <f>+'WP 1 2023 usage gallons'!E36*0.133681</f>
        <v>1459.7965199999999</v>
      </c>
      <c r="G32" s="13">
        <f>+'WP 1 2023 usage gallons'!F36*0.133681</f>
        <v>1010.6283599999999</v>
      </c>
      <c r="H32" s="13">
        <f>+'WP 1 2023 usage gallons'!G36*0.133681</f>
        <v>1097.5210099999999</v>
      </c>
      <c r="I32" s="13">
        <f>+'WP 1 2023 usage gallons'!H36*0.133681</f>
        <v>1172.38237</v>
      </c>
      <c r="J32" s="13">
        <f>+'WP 1 2023 usage gallons'!I36*0.133681</f>
        <v>1269.9694999999999</v>
      </c>
      <c r="K32" s="13">
        <f>+'WP 1 2023 usage gallons'!J36*0.133681</f>
        <v>933.09337999999991</v>
      </c>
      <c r="L32" s="13">
        <f>+'WP 1 2023 usage gallons'!K36*0.133681</f>
        <v>1362.20939</v>
      </c>
      <c r="M32" s="13">
        <f>+'WP 1 2023 usage gallons'!L36*0.133681</f>
        <v>1011.9651699999999</v>
      </c>
      <c r="N32" s="13">
        <f>+'WP 1 2023 usage gallons'!M36*0.133681</f>
        <v>1097.5210099999999</v>
      </c>
      <c r="O32" s="13">
        <f>+'WP 1 2023 usage gallons'!N36*0.133681</f>
        <v>1172.38237</v>
      </c>
      <c r="P32" s="13">
        <f>+'WP 1 2023 usage gallons'!O36*0.133681</f>
        <v>1093.911623</v>
      </c>
    </row>
    <row r="33" spans="3:16" x14ac:dyDescent="0.25">
      <c r="C33">
        <f>+'WP 1 2023 usage gallons'!C37</f>
        <v>1082604</v>
      </c>
      <c r="D33" t="str">
        <f>+'WP 1 2023 usage gallons'!B37</f>
        <v>3/4"</v>
      </c>
      <c r="E33" s="13">
        <f>+'WP 1 2023 usage gallons'!D37*0.133681</f>
        <v>249.582427</v>
      </c>
      <c r="F33" s="13">
        <f>+'WP 1 2023 usage gallons'!E37*0.133681</f>
        <v>207.20554999999999</v>
      </c>
      <c r="G33" s="13">
        <f>+'WP 1 2023 usage gallons'!F37*0.133681</f>
        <v>189.82702</v>
      </c>
      <c r="H33" s="13">
        <f>+'WP 1 2023 usage gallons'!G37*0.133681</f>
        <v>220.57364999999999</v>
      </c>
      <c r="I33" s="13">
        <f>+'WP 1 2023 usage gallons'!H37*0.133681</f>
        <v>161.75400999999999</v>
      </c>
      <c r="J33" s="13">
        <f>+'WP 1 2023 usage gallons'!I37*0.133681</f>
        <v>231.26812999999999</v>
      </c>
      <c r="K33" s="13">
        <f>+'WP 1 2023 usage gallons'!J37*0.133681</f>
        <v>188.49020999999999</v>
      </c>
      <c r="L33" s="13">
        <f>+'WP 1 2023 usage gallons'!K37*0.133681</f>
        <v>179.13254000000001</v>
      </c>
      <c r="M33" s="13">
        <f>+'WP 1 2023 usage gallons'!L37*0.133681</f>
        <v>195.17426</v>
      </c>
      <c r="N33" s="13">
        <f>+'WP 1 2023 usage gallons'!M37*0.133681</f>
        <v>108.28161</v>
      </c>
      <c r="O33" s="13">
        <f>+'WP 1 2023 usage gallons'!N37*0.133681</f>
        <v>235.27856</v>
      </c>
      <c r="P33" s="13">
        <f>+'WP 1 2023 usage gallons'!O37*0.133681</f>
        <v>179.53358299999999</v>
      </c>
    </row>
    <row r="34" spans="3:16" x14ac:dyDescent="0.25">
      <c r="C34">
        <f>+'WP 1 2023 usage gallons'!C38</f>
        <v>1082703</v>
      </c>
      <c r="D34" t="str">
        <f>+'WP 1 2023 usage gallons'!B38</f>
        <v>3/4"</v>
      </c>
      <c r="E34" s="13">
        <f>+'WP 1 2023 usage gallons'!D38*0.133681</f>
        <v>553.974064</v>
      </c>
      <c r="F34" s="13">
        <f>+'WP 1 2023 usage gallons'!E38*0.133681</f>
        <v>220.57364999999999</v>
      </c>
      <c r="G34" s="13">
        <f>+'WP 1 2023 usage gallons'!F38*0.133681</f>
        <v>180.46934999999999</v>
      </c>
      <c r="H34" s="13">
        <f>+'WP 1 2023 usage gallons'!G38*0.133681</f>
        <v>237.95218</v>
      </c>
      <c r="I34" s="13">
        <f>+'WP 1 2023 usage gallons'!H38*0.133681</f>
        <v>335.53931</v>
      </c>
      <c r="J34" s="13">
        <f>+'WP 1 2023 usage gallons'!I38*0.133681</f>
        <v>253.9939</v>
      </c>
      <c r="K34" s="13">
        <f>+'WP 1 2023 usage gallons'!J38*0.133681</f>
        <v>104.27118</v>
      </c>
      <c r="L34" s="13">
        <f>+'WP 1 2023 usage gallons'!K38*0.133681</f>
        <v>378.31723</v>
      </c>
      <c r="M34" s="13">
        <f>+'WP 1 2023 usage gallons'!L38*0.133681</f>
        <v>191.16382999999999</v>
      </c>
      <c r="N34" s="13">
        <f>+'WP 1 2023 usage gallons'!M38*0.133681</f>
        <v>282.06691000000001</v>
      </c>
      <c r="O34" s="13">
        <f>+'WP 1 2023 usage gallons'!N38*0.133681</f>
        <v>191.16382999999999</v>
      </c>
      <c r="P34" s="13">
        <f>+'WP 1 2023 usage gallons'!O38*0.133681</f>
        <v>221.37573599999999</v>
      </c>
    </row>
    <row r="35" spans="3:16" x14ac:dyDescent="0.25">
      <c r="C35">
        <f>+'WP 1 2023 usage gallons'!C39</f>
        <v>1082802</v>
      </c>
      <c r="D35" t="str">
        <f>+'WP 1 2023 usage gallons'!B39</f>
        <v>3/4"</v>
      </c>
      <c r="E35" s="13">
        <f>+'WP 1 2023 usage gallons'!D39*0.133681</f>
        <v>850.21115999999995</v>
      </c>
      <c r="F35" s="13">
        <f>+'WP 1 2023 usage gallons'!E39*0.133681</f>
        <v>1025.3332699999999</v>
      </c>
      <c r="G35" s="13">
        <f>+'WP 1 2023 usage gallons'!F39*0.133681</f>
        <v>580.17553999999996</v>
      </c>
      <c r="H35" s="13">
        <f>+'WP 1 2023 usage gallons'!G39*0.133681</f>
        <v>530.71357</v>
      </c>
      <c r="I35" s="13">
        <f>+'WP 1 2023 usage gallons'!H39*0.133681</f>
        <v>669.74180999999999</v>
      </c>
      <c r="J35" s="13">
        <f>+'WP 1 2023 usage gallons'!I39*0.133681</f>
        <v>699.15162999999995</v>
      </c>
      <c r="K35" s="13">
        <f>+'WP 1 2023 usage gallons'!J39*0.133681</f>
        <v>643.00560999999993</v>
      </c>
      <c r="L35" s="13">
        <f>+'WP 1 2023 usage gallons'!K39*0.133681</f>
        <v>704.49887000000001</v>
      </c>
      <c r="M35" s="13">
        <f>+'WP 1 2023 usage gallons'!L39*0.133681</f>
        <v>573.49149</v>
      </c>
      <c r="N35" s="13">
        <f>+'WP 1 2023 usage gallons'!M39*0.133681</f>
        <v>755.29764999999998</v>
      </c>
      <c r="O35" s="13">
        <f>+'WP 1 2023 usage gallons'!N39*0.133681</f>
        <v>852.88477999999998</v>
      </c>
      <c r="P35" s="13">
        <f>+'WP 1 2023 usage gallons'!O39*0.133681</f>
        <v>727.22464000000002</v>
      </c>
    </row>
    <row r="36" spans="3:16" x14ac:dyDescent="0.25">
      <c r="C36">
        <f>+'WP 1 2023 usage gallons'!C40</f>
        <v>1082805</v>
      </c>
      <c r="D36" t="str">
        <f>+'WP 1 2023 usage gallons'!B40</f>
        <v>3/4"</v>
      </c>
      <c r="E36" s="13">
        <f>+'WP 1 2023 usage gallons'!D40*0.133681</f>
        <v>388.20962399999996</v>
      </c>
      <c r="F36" s="13">
        <f>+'WP 1 2023 usage gallons'!E40*0.133681</f>
        <v>688.45714999999996</v>
      </c>
      <c r="G36" s="13">
        <f>+'WP 1 2023 usage gallons'!F40*0.133681</f>
        <v>549.42890999999997</v>
      </c>
      <c r="H36" s="13">
        <f>+'WP 1 2023 usage gallons'!G40*0.133681</f>
        <v>530.71357</v>
      </c>
      <c r="I36" s="13">
        <f>+'WP 1 2023 usage gallons'!H40*0.133681</f>
        <v>525.36632999999995</v>
      </c>
      <c r="J36" s="13">
        <f>+'WP 1 2023 usage gallons'!I40*0.133681</f>
        <v>477.24116999999995</v>
      </c>
      <c r="K36" s="13">
        <f>+'WP 1 2023 usage gallons'!J40*0.133681</f>
        <v>463.87306999999998</v>
      </c>
      <c r="L36" s="13">
        <f>+'WP 1 2023 usage gallons'!K40*0.133681</f>
        <v>671.07862</v>
      </c>
      <c r="M36" s="13">
        <f>+'WP 1 2023 usage gallons'!L40*0.133681</f>
        <v>367.62275</v>
      </c>
      <c r="N36" s="13">
        <f>+'WP 1 2023 usage gallons'!M40*0.133681</f>
        <v>565.47063000000003</v>
      </c>
      <c r="O36" s="13">
        <f>+'WP 1 2023 usage gallons'!N40*0.133681</f>
        <v>532.05038000000002</v>
      </c>
      <c r="P36" s="13">
        <f>+'WP 1 2023 usage gallons'!O40*0.133681</f>
        <v>488.33669299999997</v>
      </c>
    </row>
    <row r="37" spans="3:16" x14ac:dyDescent="0.25">
      <c r="C37">
        <f>+'WP 1 2023 usage gallons'!C41</f>
        <v>1082903</v>
      </c>
      <c r="D37" t="str">
        <f>+'WP 1 2023 usage gallons'!B41</f>
        <v>3/4"</v>
      </c>
      <c r="E37" s="13">
        <f>+'WP 1 2023 usage gallons'!D41*0.133681</f>
        <v>162.68977699999999</v>
      </c>
      <c r="F37" s="13">
        <f>+'WP 1 2023 usage gallons'!E41*0.133681</f>
        <v>604.23811999999998</v>
      </c>
      <c r="G37" s="13">
        <f>+'WP 1 2023 usage gallons'!F41*0.133681</f>
        <v>435.80005999999997</v>
      </c>
      <c r="H37" s="13">
        <f>+'WP 1 2023 usage gallons'!G41*0.133681</f>
        <v>473.23073999999997</v>
      </c>
      <c r="I37" s="13">
        <f>+'WP 1 2023 usage gallons'!H41*0.133681</f>
        <v>433.12644</v>
      </c>
      <c r="J37" s="13">
        <f>+'WP 1 2023 usage gallons'!I41*0.133681</f>
        <v>445.15772999999996</v>
      </c>
      <c r="K37" s="13">
        <f>+'WP 1 2023 usage gallons'!J41*0.133681</f>
        <v>483.92521999999997</v>
      </c>
      <c r="L37" s="13">
        <f>+'WP 1 2023 usage gallons'!K41*0.133681</f>
        <v>667.06818999999996</v>
      </c>
      <c r="M37" s="13">
        <f>+'WP 1 2023 usage gallons'!L41*0.133681</f>
        <v>429.11600999999996</v>
      </c>
      <c r="N37" s="13">
        <f>+'WP 1 2023 usage gallons'!M41*0.133681</f>
        <v>427.7792</v>
      </c>
      <c r="O37" s="13">
        <f>+'WP 1 2023 usage gallons'!N41*0.133681</f>
        <v>628.30070000000001</v>
      </c>
      <c r="P37" s="13">
        <f>+'WP 1 2023 usage gallons'!O41*0.133681</f>
        <v>495.02074299999998</v>
      </c>
    </row>
    <row r="38" spans="3:16" x14ac:dyDescent="0.25">
      <c r="C38">
        <f>+'WP 1 2023 usage gallons'!C42</f>
        <v>1083001</v>
      </c>
      <c r="D38" t="str">
        <f>+'WP 1 2023 usage gallons'!B42</f>
        <v>3/4"</v>
      </c>
      <c r="E38" s="13">
        <f>+'WP 1 2023 usage gallons'!D42*0.133681</f>
        <v>0.13368099999999999</v>
      </c>
      <c r="F38" s="13">
        <f>+'WP 1 2023 usage gallons'!E42*0.133681</f>
        <v>195.04057899999998</v>
      </c>
      <c r="G38" s="13">
        <f>+'WP 1 2023 usage gallons'!F42*0.133681</f>
        <v>328.85525999999999</v>
      </c>
      <c r="H38" s="13">
        <f>+'WP 1 2023 usage gallons'!G42*0.133681</f>
        <v>383.66446999999999</v>
      </c>
      <c r="I38" s="13">
        <f>+'WP 1 2023 usage gallons'!H42*0.133681</f>
        <v>168.43805999999998</v>
      </c>
      <c r="J38" s="13">
        <f>+'WP 1 2023 usage gallons'!I42*0.133681</f>
        <v>411.73748000000001</v>
      </c>
      <c r="K38" s="13">
        <f>+'WP 1 2023 usage gallons'!J42*0.133681</f>
        <v>435.80005999999997</v>
      </c>
      <c r="L38" s="13">
        <f>+'WP 1 2023 usage gallons'!K42*0.133681</f>
        <v>415.74790999999999</v>
      </c>
      <c r="M38" s="13">
        <f>+'WP 1 2023 usage gallons'!L42*0.133681</f>
        <v>653.70008999999993</v>
      </c>
      <c r="N38" s="13">
        <f>+'WP 1 2023 usage gallons'!M42*0.133681</f>
        <v>602.90130999999997</v>
      </c>
      <c r="O38" s="13">
        <f>+'WP 1 2023 usage gallons'!N42*0.133681</f>
        <v>799.41237999999998</v>
      </c>
      <c r="P38" s="13">
        <f>+'WP 1 2023 usage gallons'!O42*0.133681</f>
        <v>685.24880599999995</v>
      </c>
    </row>
    <row r="39" spans="3:16" x14ac:dyDescent="0.25">
      <c r="C39">
        <f>+'WP 1 2023 usage gallons'!C43</f>
        <v>1083004</v>
      </c>
      <c r="D39" t="str">
        <f>+'WP 1 2023 usage gallons'!B43</f>
        <v>3/4"</v>
      </c>
      <c r="E39" s="13">
        <f>+'WP 1 2023 usage gallons'!D43*0.133681</f>
        <v>650.62542699999995</v>
      </c>
      <c r="F39" s="13">
        <f>+'WP 1 2023 usage gallons'!E43*0.133681</f>
        <v>1030.6805099999999</v>
      </c>
      <c r="G39" s="13">
        <f>+'WP 1 2023 usage gallons'!F43*0.133681</f>
        <v>782.03384999999992</v>
      </c>
      <c r="H39" s="13">
        <f>+'WP 1 2023 usage gallons'!G43*0.133681</f>
        <v>878.28417000000002</v>
      </c>
      <c r="I39" s="13">
        <f>+'WP 1 2023 usage gallons'!H43*0.133681</f>
        <v>1003.94431</v>
      </c>
      <c r="J39" s="13">
        <f>+'WP 1 2023 usage gallons'!I43*0.133681</f>
        <v>880.95778999999993</v>
      </c>
      <c r="K39" s="13">
        <f>+'WP 1 2023 usage gallons'!J43*0.133681</f>
        <v>966.51362999999992</v>
      </c>
      <c r="L39" s="13">
        <f>+'WP 1 2023 usage gallons'!K43*0.133681</f>
        <v>998.59706999999992</v>
      </c>
      <c r="M39" s="13">
        <f>+'WP 1 2023 usage gallons'!L43*0.133681</f>
        <v>709.84610999999995</v>
      </c>
      <c r="N39" s="13">
        <f>+'WP 1 2023 usage gallons'!M43*0.133681</f>
        <v>851.54796999999996</v>
      </c>
      <c r="O39" s="13">
        <f>+'WP 1 2023 usage gallons'!N43*0.133681</f>
        <v>966.51362999999992</v>
      </c>
      <c r="P39" s="13">
        <f>+'WP 1 2023 usage gallons'!O43*0.133681</f>
        <v>842.59134299999994</v>
      </c>
    </row>
    <row r="40" spans="3:16" x14ac:dyDescent="0.25">
      <c r="C40">
        <f>+'WP 1 2023 usage gallons'!C44</f>
        <v>1083102</v>
      </c>
      <c r="D40" t="str">
        <f>+'WP 1 2023 usage gallons'!B44</f>
        <v>3/4"</v>
      </c>
      <c r="E40" s="13">
        <f>+'WP 1 2023 usage gallons'!D44*0.133681</f>
        <v>668.00395700000001</v>
      </c>
      <c r="F40" s="13">
        <f>+'WP 1 2023 usage gallons'!E44*0.133681</f>
        <v>847.53753999999992</v>
      </c>
      <c r="G40" s="13">
        <f>+'WP 1 2023 usage gallons'!F44*0.133681</f>
        <v>763.31850999999995</v>
      </c>
      <c r="H40" s="13">
        <f>+'WP 1 2023 usage gallons'!G44*0.133681</f>
        <v>574.82830000000001</v>
      </c>
      <c r="I40" s="13">
        <f>+'WP 1 2023 usage gallons'!H44*0.133681</f>
        <v>775.34979999999996</v>
      </c>
      <c r="J40" s="13">
        <f>+'WP 1 2023 usage gallons'!I44*0.133681</f>
        <v>800.74919</v>
      </c>
      <c r="K40" s="13">
        <f>+'WP 1 2023 usage gallons'!J44*0.133681</f>
        <v>1064.10076</v>
      </c>
      <c r="L40" s="13">
        <f>+'WP 1 2023 usage gallons'!K44*0.133681</f>
        <v>923.73570999999993</v>
      </c>
      <c r="M40" s="13">
        <f>+'WP 1 2023 usage gallons'!L44*0.133681</f>
        <v>677.76266999999996</v>
      </c>
      <c r="N40" s="13">
        <f>+'WP 1 2023 usage gallons'!M44*0.133681</f>
        <v>802.08600000000001</v>
      </c>
      <c r="O40" s="13">
        <f>+'WP 1 2023 usage gallons'!N44*0.133681</f>
        <v>761.98169999999993</v>
      </c>
      <c r="P40" s="13">
        <f>+'WP 1 2023 usage gallons'!O44*0.133681</f>
        <v>747.27679000000001</v>
      </c>
    </row>
    <row r="41" spans="3:16" x14ac:dyDescent="0.25">
      <c r="C41">
        <f>+'WP 1 2023 usage gallons'!C45</f>
        <v>1083105</v>
      </c>
      <c r="D41" t="str">
        <f>+'WP 1 2023 usage gallons'!B45</f>
        <v>3/4"</v>
      </c>
      <c r="E41" s="13">
        <f>+'WP 1 2023 usage gallons'!D45*0.133681</f>
        <v>321.369124</v>
      </c>
      <c r="F41" s="13">
        <f>+'WP 1 2023 usage gallons'!E45*0.133681</f>
        <v>421.09514999999999</v>
      </c>
      <c r="G41" s="13">
        <f>+'WP 1 2023 usage gallons'!F45*0.133681</f>
        <v>342.22335999999996</v>
      </c>
      <c r="H41" s="13">
        <f>+'WP 1 2023 usage gallons'!G45*0.133681</f>
        <v>307.46629999999999</v>
      </c>
      <c r="I41" s="13">
        <f>+'WP 1 2023 usage gallons'!H45*0.133681</f>
        <v>426.44238999999999</v>
      </c>
      <c r="J41" s="13">
        <f>+'WP 1 2023 usage gallons'!I45*0.133681</f>
        <v>364.94912999999997</v>
      </c>
      <c r="K41" s="13">
        <f>+'WP 1 2023 usage gallons'!J45*0.133681</f>
        <v>393.02213999999998</v>
      </c>
      <c r="L41" s="13">
        <f>+'WP 1 2023 usage gallons'!K45*0.133681</f>
        <v>493.28288999999995</v>
      </c>
      <c r="M41" s="13">
        <f>+'WP 1 2023 usage gallons'!L45*0.133681</f>
        <v>366.28593999999998</v>
      </c>
      <c r="N41" s="13">
        <f>+'WP 1 2023 usage gallons'!M45*0.133681</f>
        <v>363.61232000000001</v>
      </c>
      <c r="O41" s="13">
        <f>+'WP 1 2023 usage gallons'!N45*0.133681</f>
        <v>417.08472</v>
      </c>
      <c r="P41" s="13">
        <f>+'WP 1 2023 usage gallons'!O45*0.133681</f>
        <v>382.32765999999998</v>
      </c>
    </row>
    <row r="42" spans="3:16" x14ac:dyDescent="0.25">
      <c r="C42">
        <f>+'WP 1 2023 usage gallons'!C46</f>
        <v>1083203</v>
      </c>
      <c r="D42" t="str">
        <f>+'WP 1 2023 usage gallons'!B46</f>
        <v>3/4"</v>
      </c>
      <c r="E42" s="13">
        <f>+'WP 1 2023 usage gallons'!D46*0.133681</f>
        <v>656.90843399999994</v>
      </c>
      <c r="F42" s="13">
        <f>+'WP 1 2023 usage gallons'!E46*0.133681</f>
        <v>704.49887000000001</v>
      </c>
      <c r="G42" s="13">
        <f>+'WP 1 2023 usage gallons'!F46*0.133681</f>
        <v>609.58535999999992</v>
      </c>
      <c r="H42" s="13">
        <f>+'WP 1 2023 usage gallons'!G46*0.133681</f>
        <v>712.51972999999998</v>
      </c>
      <c r="I42" s="13">
        <f>+'WP 1 2023 usage gallons'!H46*0.133681</f>
        <v>629.63751000000002</v>
      </c>
      <c r="J42" s="13">
        <f>+'WP 1 2023 usage gallons'!I46*0.133681</f>
        <v>574.82830000000001</v>
      </c>
      <c r="K42" s="13">
        <f>+'WP 1 2023 usage gallons'!J46*0.133681</f>
        <v>3220.3752899999999</v>
      </c>
      <c r="L42" s="13">
        <f>+'WP 1 2023 usage gallons'!K46*0.133681</f>
        <v>945.12466999999992</v>
      </c>
      <c r="M42" s="13">
        <f>+'WP 1 2023 usage gallons'!L46*0.133681</f>
        <v>292.76139000000001</v>
      </c>
      <c r="N42" s="13">
        <f>+'WP 1 2023 usage gallons'!M46*0.133681</f>
        <v>76.19816999999999</v>
      </c>
      <c r="O42" s="13">
        <f>+'WP 1 2023 usage gallons'!N46*0.133681</f>
        <v>152.39633999999998</v>
      </c>
      <c r="P42" s="13">
        <f>+'WP 1 2023 usage gallons'!O46*0.133681</f>
        <v>173.78530000000001</v>
      </c>
    </row>
    <row r="43" spans="3:16" x14ac:dyDescent="0.25">
      <c r="C43">
        <f>+'WP 1 2023 usage gallons'!C47</f>
        <v>1083204</v>
      </c>
      <c r="D43" t="str">
        <f>+'WP 1 2023 usage gallons'!B47</f>
        <v>3/4"</v>
      </c>
      <c r="E43" s="13">
        <f>+'WP 1 2023 usage gallons'!D47*0.133681</f>
        <v>578.03664400000002</v>
      </c>
      <c r="F43" s="13">
        <f>+'WP 1 2023 usage gallons'!E47*0.133681</f>
        <v>560.12338999999997</v>
      </c>
      <c r="G43" s="13">
        <f>+'WP 1 2023 usage gallons'!F47*0.133681</f>
        <v>540.07123999999999</v>
      </c>
      <c r="H43" s="13">
        <f>+'WP 1 2023 usage gallons'!G47*0.133681</f>
        <v>1077.4688599999999</v>
      </c>
      <c r="I43" s="13">
        <f>+'WP 1 2023 usage gallons'!H47*0.133681</f>
        <v>1280.66398</v>
      </c>
      <c r="J43" s="13">
        <f>+'WP 1 2023 usage gallons'!I47*0.133681</f>
        <v>1506.5848699999999</v>
      </c>
      <c r="K43" s="13">
        <f>+'WP 1 2023 usage gallons'!J47*0.133681</f>
        <v>5363.28172</v>
      </c>
      <c r="L43" s="13">
        <f>+'WP 1 2023 usage gallons'!K47*0.133681</f>
        <v>1244.5701099999999</v>
      </c>
      <c r="M43" s="13">
        <f>+'WP 1 2023 usage gallons'!L47*0.133681</f>
        <v>950.47190999999998</v>
      </c>
      <c r="N43" s="13">
        <f>+'WP 1 2023 usage gallons'!M47*0.133681</f>
        <v>776.68660999999997</v>
      </c>
      <c r="O43" s="13">
        <f>+'WP 1 2023 usage gallons'!N47*0.133681</f>
        <v>647.01603999999998</v>
      </c>
      <c r="P43" s="13">
        <f>+'WP 1 2023 usage gallons'!O47*0.133681</f>
        <v>791.39152000000001</v>
      </c>
    </row>
    <row r="44" spans="3:16" x14ac:dyDescent="0.25">
      <c r="C44">
        <f>+'WP 1 2023 usage gallons'!C48</f>
        <v>1083302</v>
      </c>
      <c r="D44" t="str">
        <f>+'WP 1 2023 usage gallons'!B48</f>
        <v>3/4"</v>
      </c>
      <c r="E44" s="13">
        <f>+'WP 1 2023 usage gallons'!D48*0.133681</f>
        <v>397.567294</v>
      </c>
      <c r="F44" s="13">
        <f>+'WP 1 2023 usage gallons'!E48*0.133681</f>
        <v>393.02213999999998</v>
      </c>
      <c r="G44" s="13">
        <f>+'WP 1 2023 usage gallons'!F48*0.133681</f>
        <v>335.53931</v>
      </c>
      <c r="H44" s="13">
        <f>+'WP 1 2023 usage gallons'!G48*0.133681</f>
        <v>364.94912999999997</v>
      </c>
      <c r="I44" s="13">
        <f>+'WP 1 2023 usage gallons'!H48*0.133681</f>
        <v>346.23379</v>
      </c>
      <c r="J44" s="13">
        <f>+'WP 1 2023 usage gallons'!I48*0.133681</f>
        <v>338.21292999999997</v>
      </c>
      <c r="K44" s="13">
        <f>+'WP 1 2023 usage gallons'!J48*0.133681</f>
        <v>279.39328999999998</v>
      </c>
      <c r="L44" s="13">
        <f>+'WP 1 2023 usage gallons'!K48*0.133681</f>
        <v>374.30680000000001</v>
      </c>
      <c r="M44" s="13">
        <f>+'WP 1 2023 usage gallons'!L48*0.133681</f>
        <v>235.27856</v>
      </c>
      <c r="N44" s="13">
        <f>+'WP 1 2023 usage gallons'!M48*0.133681</f>
        <v>344.89697999999999</v>
      </c>
      <c r="O44" s="13">
        <f>+'WP 1 2023 usage gallons'!N48*0.133681</f>
        <v>352.91784000000001</v>
      </c>
      <c r="P44" s="13">
        <f>+'WP 1 2023 usage gallons'!O48*0.133681</f>
        <v>310.94200599999999</v>
      </c>
    </row>
    <row r="45" spans="3:16" x14ac:dyDescent="0.25">
      <c r="C45">
        <f>+'WP 1 2023 usage gallons'!C49</f>
        <v>1083405</v>
      </c>
      <c r="D45" t="str">
        <f>+'WP 1 2023 usage gallons'!B49</f>
        <v>3/4"</v>
      </c>
      <c r="E45" s="13">
        <f>+'WP 1 2023 usage gallons'!D49*0.133681</f>
        <v>356.92827</v>
      </c>
      <c r="F45" s="13">
        <f>+'WP 1 2023 usage gallons'!E49*0.133681</f>
        <v>653.70008999999993</v>
      </c>
      <c r="G45" s="13">
        <f>+'WP 1 2023 usage gallons'!F49*0.133681</f>
        <v>520.01909000000001</v>
      </c>
      <c r="H45" s="13">
        <f>+'WP 1 2023 usage gallons'!G49*0.133681</f>
        <v>561.46019999999999</v>
      </c>
      <c r="I45" s="13">
        <f>+'WP 1 2023 usage gallons'!H49*0.133681</f>
        <v>502.64055999999999</v>
      </c>
      <c r="J45" s="13">
        <f>+'WP 1 2023 usage gallons'!I49*0.133681</f>
        <v>795.40194999999994</v>
      </c>
      <c r="K45" s="13">
        <f>+'WP 1 2023 usage gallons'!J49*0.133681</f>
        <v>397.03256999999996</v>
      </c>
      <c r="L45" s="13">
        <f>+'WP 1 2023 usage gallons'!K49*0.133681</f>
        <v>659.04732999999999</v>
      </c>
      <c r="M45" s="13">
        <f>+'WP 1 2023 usage gallons'!L49*0.133681</f>
        <v>503.97736999999995</v>
      </c>
      <c r="N45" s="13">
        <f>+'WP 1 2023 usage gallons'!M49*0.133681</f>
        <v>560.12338999999997</v>
      </c>
      <c r="O45" s="13">
        <f>+'WP 1 2023 usage gallons'!N49*0.133681</f>
        <v>610.92216999999994</v>
      </c>
      <c r="P45" s="13">
        <f>+'WP 1 2023 usage gallons'!O49*0.133681</f>
        <v>558.25185599999998</v>
      </c>
    </row>
    <row r="46" spans="3:16" x14ac:dyDescent="0.25">
      <c r="C46">
        <f>+'WP 1 2023 usage gallons'!C50</f>
        <v>1083503</v>
      </c>
      <c r="D46" t="str">
        <f>+'WP 1 2023 usage gallons'!B50</f>
        <v>3/4"</v>
      </c>
      <c r="E46" s="13">
        <f>+'WP 1 2023 usage gallons'!D50*0.133681</f>
        <v>298.10863000000001</v>
      </c>
      <c r="F46" s="13">
        <f>+'WP 1 2023 usage gallons'!E50*0.133681</f>
        <v>622.95345999999995</v>
      </c>
      <c r="G46" s="13">
        <f>+'WP 1 2023 usage gallons'!F50*0.133681</f>
        <v>645.67922999999996</v>
      </c>
      <c r="H46" s="13">
        <f>+'WP 1 2023 usage gallons'!G50*0.133681</f>
        <v>558.78657999999996</v>
      </c>
      <c r="I46" s="13">
        <f>+'WP 1 2023 usage gallons'!H50*0.133681</f>
        <v>592.20682999999997</v>
      </c>
      <c r="J46" s="13">
        <f>+'WP 1 2023 usage gallons'!I50*0.133681</f>
        <v>883.63140999999996</v>
      </c>
      <c r="K46" s="13">
        <f>+'WP 1 2023 usage gallons'!J50*0.133681</f>
        <v>491.94607999999999</v>
      </c>
      <c r="L46" s="13">
        <f>+'WP 1 2023 usage gallons'!K50*0.133681</f>
        <v>725.88783000000001</v>
      </c>
      <c r="M46" s="13">
        <f>+'WP 1 2023 usage gallons'!L50*0.133681</f>
        <v>546.75528999999995</v>
      </c>
      <c r="N46" s="13">
        <f>+'WP 1 2023 usage gallons'!M50*0.133681</f>
        <v>546.75528999999995</v>
      </c>
      <c r="O46" s="13">
        <f>+'WP 1 2023 usage gallons'!N50*0.133681</f>
        <v>569.48105999999996</v>
      </c>
      <c r="P46" s="13">
        <f>+'WP 1 2023 usage gallons'!O50*0.133681</f>
        <v>554.24142599999993</v>
      </c>
    </row>
    <row r="47" spans="3:16" x14ac:dyDescent="0.25">
      <c r="C47">
        <f>+'WP 1 2023 usage gallons'!C51</f>
        <v>1083504</v>
      </c>
      <c r="D47" t="str">
        <f>+'WP 1 2023 usage gallons'!B51</f>
        <v>3/4"</v>
      </c>
      <c r="E47" s="13">
        <f>+'WP 1 2023 usage gallons'!D51*0.133681</f>
        <v>535.25872400000003</v>
      </c>
      <c r="F47" s="13">
        <f>+'WP 1 2023 usage gallons'!E51*0.133681</f>
        <v>549.42890999999997</v>
      </c>
      <c r="G47" s="13">
        <f>+'WP 1 2023 usage gallons'!F51*0.133681</f>
        <v>370.29636999999997</v>
      </c>
      <c r="H47" s="13">
        <f>+'WP 1 2023 usage gallons'!G51*0.133681</f>
        <v>478.57797999999997</v>
      </c>
      <c r="I47" s="13">
        <f>+'WP 1 2023 usage gallons'!H51*0.133681</f>
        <v>338.21292999999997</v>
      </c>
      <c r="J47" s="13">
        <f>+'WP 1 2023 usage gallons'!I51*0.133681</f>
        <v>360.93869999999998</v>
      </c>
      <c r="K47" s="13">
        <f>+'WP 1 2023 usage gallons'!J51*0.133681</f>
        <v>298.10863000000001</v>
      </c>
      <c r="L47" s="13">
        <f>+'WP 1 2023 usage gallons'!K51*0.133681</f>
        <v>418.42152999999996</v>
      </c>
      <c r="M47" s="13">
        <f>+'WP 1 2023 usage gallons'!L51*0.133681</f>
        <v>382.32765999999998</v>
      </c>
      <c r="N47" s="13">
        <f>+'WP 1 2023 usage gallons'!M51*0.133681</f>
        <v>454.5154</v>
      </c>
      <c r="O47" s="13">
        <f>+'WP 1 2023 usage gallons'!N51*0.133681</f>
        <v>947.79828999999995</v>
      </c>
      <c r="P47" s="13">
        <f>+'WP 1 2023 usage gallons'!O51*0.133681</f>
        <v>594.88045</v>
      </c>
    </row>
    <row r="48" spans="3:16" x14ac:dyDescent="0.25">
      <c r="C48">
        <f>+'WP 1 2023 usage gallons'!C52</f>
        <v>1083702</v>
      </c>
      <c r="D48" t="str">
        <f>+'WP 1 2023 usage gallons'!B52</f>
        <v>3/4"</v>
      </c>
      <c r="E48" s="13">
        <f>+'WP 1 2023 usage gallons'!D52*0.133681</f>
        <v>140.89977400000001</v>
      </c>
      <c r="F48" s="13">
        <f>+'WP 1 2023 usage gallons'!E52*0.133681</f>
        <v>451.84177999999997</v>
      </c>
      <c r="G48" s="13">
        <f>+'WP 1 2023 usage gallons'!F52*0.133681</f>
        <v>533.38719000000003</v>
      </c>
      <c r="H48" s="13">
        <f>+'WP 1 2023 usage gallons'!G52*0.133681</f>
        <v>1192.43452</v>
      </c>
      <c r="I48" s="13">
        <f>+'WP 1 2023 usage gallons'!H52*0.133681</f>
        <v>573.49149</v>
      </c>
      <c r="J48" s="13">
        <f>+'WP 1 2023 usage gallons'!I52*0.133681</f>
        <v>544.08167000000003</v>
      </c>
      <c r="K48" s="13">
        <f>+'WP 1 2023 usage gallons'!J52*0.133681</f>
        <v>513.33503999999994</v>
      </c>
      <c r="L48" s="13">
        <f>+'WP 1 2023 usage gallons'!K52*0.133681</f>
        <v>628.30070000000001</v>
      </c>
      <c r="M48" s="13">
        <f>+'WP 1 2023 usage gallons'!L52*0.133681</f>
        <v>449.16816</v>
      </c>
      <c r="N48" s="13">
        <f>+'WP 1 2023 usage gallons'!M52*0.133681</f>
        <v>709.84610999999995</v>
      </c>
      <c r="O48" s="13">
        <f>+'WP 1 2023 usage gallons'!N52*0.133681</f>
        <v>411.73748000000001</v>
      </c>
      <c r="P48" s="13">
        <f>+'WP 1 2023 usage gallons'!O52*0.133681</f>
        <v>523.49479599999995</v>
      </c>
    </row>
    <row r="49" spans="3:16" x14ac:dyDescent="0.25">
      <c r="C49">
        <f>+'WP 1 2023 usage gallons'!C53</f>
        <v>1083705</v>
      </c>
      <c r="D49" t="str">
        <f>+'WP 1 2023 usage gallons'!B53</f>
        <v>3/4"</v>
      </c>
      <c r="E49" s="13">
        <f>+'WP 1 2023 usage gallons'!D53*0.133681</f>
        <v>1048.994807</v>
      </c>
      <c r="F49" s="13">
        <f>+'WP 1 2023 usage gallons'!E53*0.133681</f>
        <v>1760.5787699999998</v>
      </c>
      <c r="G49" s="13">
        <f>+'WP 1 2023 usage gallons'!F53*0.133681</f>
        <v>1461.1333299999999</v>
      </c>
      <c r="H49" s="13">
        <f>+'WP 1 2023 usage gallons'!G53*0.133681</f>
        <v>1503.9112499999999</v>
      </c>
      <c r="I49" s="13">
        <f>+'WP 1 2023 usage gallons'!H53*0.133681</f>
        <v>1227.1915799999999</v>
      </c>
      <c r="J49" s="13">
        <f>+'WP 1 2023 usage gallons'!I53*0.133681</f>
        <v>1322.10509</v>
      </c>
      <c r="K49" s="13">
        <f>+'WP 1 2023 usage gallons'!J53*0.133681</f>
        <v>1518.61616</v>
      </c>
      <c r="L49" s="13">
        <f>+'WP 1 2023 usage gallons'!K53*0.133681</f>
        <v>2014.57267</v>
      </c>
      <c r="M49" s="13">
        <f>+'WP 1 2023 usage gallons'!L53*0.133681</f>
        <v>1875.5444299999999</v>
      </c>
      <c r="N49" s="13">
        <f>+'WP 1 2023 usage gallons'!M53*0.133681</f>
        <v>2485.12979</v>
      </c>
      <c r="O49" s="13">
        <f>+'WP 1 2023 usage gallons'!N53*0.133681</f>
        <v>1783.3045399999999</v>
      </c>
      <c r="P49" s="13">
        <f>+'WP 1 2023 usage gallons'!O53*0.133681</f>
        <v>2047.9929199999999</v>
      </c>
    </row>
    <row r="50" spans="3:16" x14ac:dyDescent="0.25">
      <c r="C50">
        <f>+'WP 1 2023 usage gallons'!C54</f>
        <v>1084003</v>
      </c>
      <c r="D50" t="str">
        <f>+'WP 1 2023 usage gallons'!B54</f>
        <v>3/4"</v>
      </c>
      <c r="E50" s="13">
        <f>+'WP 1 2023 usage gallons'!D54*0.133681</f>
        <v>423.367727</v>
      </c>
      <c r="F50" s="13">
        <f>+'WP 1 2023 usage gallons'!E54*0.133681</f>
        <v>616.26940999999999</v>
      </c>
      <c r="G50" s="13">
        <f>+'WP 1 2023 usage gallons'!F54*0.133681</f>
        <v>585.52278000000001</v>
      </c>
      <c r="H50" s="13">
        <f>+'WP 1 2023 usage gallons'!G54*0.133681</f>
        <v>625.62707999999998</v>
      </c>
      <c r="I50" s="13">
        <f>+'WP 1 2023 usage gallons'!H54*0.133681</f>
        <v>596.21726000000001</v>
      </c>
      <c r="J50" s="13">
        <f>+'WP 1 2023 usage gallons'!I54*0.133681</f>
        <v>612.25897999999995</v>
      </c>
      <c r="K50" s="13">
        <f>+'WP 1 2023 usage gallons'!J54*0.133681</f>
        <v>653.70008999999993</v>
      </c>
      <c r="L50" s="13">
        <f>+'WP 1 2023 usage gallons'!K54*0.133681</f>
        <v>622.95345999999995</v>
      </c>
      <c r="M50" s="13">
        <f>+'WP 1 2023 usage gallons'!L54*0.133681</f>
        <v>553.43934000000002</v>
      </c>
      <c r="N50" s="13">
        <f>+'WP 1 2023 usage gallons'!M54*0.133681</f>
        <v>470.55712</v>
      </c>
      <c r="O50" s="13">
        <f>+'WP 1 2023 usage gallons'!N54*0.133681</f>
        <v>522.69271000000003</v>
      </c>
      <c r="P50" s="13">
        <f>+'WP 1 2023 usage gallons'!O54*0.133681</f>
        <v>515.47393599999998</v>
      </c>
    </row>
    <row r="51" spans="3:16" x14ac:dyDescent="0.25">
      <c r="C51">
        <f>+'WP 1 2023 usage gallons'!C55</f>
        <v>1084004</v>
      </c>
      <c r="D51" t="str">
        <f>+'WP 1 2023 usage gallons'!B55</f>
        <v>3/4"</v>
      </c>
      <c r="E51" s="13">
        <f>+'WP 1 2023 usage gallons'!D55*0.133681</f>
        <v>888.97865000000002</v>
      </c>
      <c r="F51" s="13">
        <f>+'WP 1 2023 usage gallons'!E55*0.133681</f>
        <v>1264.6222599999999</v>
      </c>
      <c r="G51" s="13">
        <f>+'WP 1 2023 usage gallons'!F55*0.133681</f>
        <v>1070.7848099999999</v>
      </c>
      <c r="H51" s="13">
        <f>+'WP 1 2023 usage gallons'!G55*0.133681</f>
        <v>1126.93083</v>
      </c>
      <c r="I51" s="13">
        <f>+'WP 1 2023 usage gallons'!H55*0.133681</f>
        <v>1205.8026199999999</v>
      </c>
      <c r="J51" s="13">
        <f>+'WP 1 2023 usage gallons'!I55*0.133681</f>
        <v>1232.53882</v>
      </c>
      <c r="K51" s="13">
        <f>+'WP 1 2023 usage gallons'!J55*0.133681</f>
        <v>1133.6148799999999</v>
      </c>
      <c r="L51" s="13">
        <f>+'WP 1 2023 usage gallons'!K55*0.133681</f>
        <v>1541.34193</v>
      </c>
      <c r="M51" s="13">
        <f>+'WP 1 2023 usage gallons'!L55*0.133681</f>
        <v>1160.3510799999999</v>
      </c>
      <c r="N51" s="13">
        <f>+'WP 1 2023 usage gallons'!M55*0.133681</f>
        <v>1339.48362</v>
      </c>
      <c r="O51" s="13">
        <f>+'WP 1 2023 usage gallons'!N55*0.133681</f>
        <v>1319.43147</v>
      </c>
      <c r="P51" s="13">
        <f>+'WP 1 2023 usage gallons'!O55*0.133681</f>
        <v>1273.044163</v>
      </c>
    </row>
    <row r="52" spans="3:16" x14ac:dyDescent="0.25">
      <c r="C52">
        <f>+'WP 1 2023 usage gallons'!C56</f>
        <v>1084202</v>
      </c>
      <c r="D52" t="str">
        <f>+'WP 1 2023 usage gallons'!B56</f>
        <v>3/4"</v>
      </c>
      <c r="E52" s="13">
        <f>+'WP 1 2023 usage gallons'!D56*0.133681</f>
        <v>527.23786399999995</v>
      </c>
      <c r="F52" s="13">
        <f>+'WP 1 2023 usage gallons'!E56*0.133681</f>
        <v>854.22158999999999</v>
      </c>
      <c r="G52" s="13">
        <f>+'WP 1 2023 usage gallons'!F56*0.133681</f>
        <v>524.02951999999993</v>
      </c>
      <c r="H52" s="13">
        <f>+'WP 1 2023 usage gallons'!G56*0.133681</f>
        <v>606.91174000000001</v>
      </c>
      <c r="I52" s="13">
        <f>+'WP 1 2023 usage gallons'!H56*0.133681</f>
        <v>707.17248999999993</v>
      </c>
      <c r="J52" s="13">
        <f>+'WP 1 2023 usage gallons'!I56*0.133681</f>
        <v>1029.3436999999999</v>
      </c>
      <c r="K52" s="13">
        <f>+'WP 1 2023 usage gallons'!J56*0.133681</f>
        <v>612.25897999999995</v>
      </c>
      <c r="L52" s="13">
        <f>+'WP 1 2023 usage gallons'!K56*0.133681</f>
        <v>1271.3063099999999</v>
      </c>
      <c r="M52" s="13">
        <f>+'WP 1 2023 usage gallons'!L56*0.133681</f>
        <v>946.46147999999994</v>
      </c>
      <c r="N52" s="13">
        <f>+'WP 1 2023 usage gallons'!M56*0.133681</f>
        <v>831.49581999999998</v>
      </c>
      <c r="O52" s="13">
        <f>+'WP 1 2023 usage gallons'!N56*0.133681</f>
        <v>848.87434999999994</v>
      </c>
      <c r="P52" s="13">
        <f>+'WP 1 2023 usage gallons'!O56*0.133681</f>
        <v>875.61054999999999</v>
      </c>
    </row>
    <row r="53" spans="3:16" x14ac:dyDescent="0.25">
      <c r="C53">
        <f>+'WP 1 2023 usage gallons'!C57</f>
        <v>1084205</v>
      </c>
      <c r="D53" t="str">
        <f>+'WP 1 2023 usage gallons'!B57</f>
        <v>3/4"</v>
      </c>
      <c r="E53" s="13">
        <f>+'WP 1 2023 usage gallons'!D57*0.133681</f>
        <v>608.78327400000001</v>
      </c>
      <c r="F53" s="13">
        <f>+'WP 1 2023 usage gallons'!E57*0.133681</f>
        <v>1108.21549</v>
      </c>
      <c r="G53" s="13">
        <f>+'WP 1 2023 usage gallons'!F57*0.133681</f>
        <v>1355.5253399999999</v>
      </c>
      <c r="H53" s="13">
        <f>+'WP 1 2023 usage gallons'!G57*0.133681</f>
        <v>1001.2706899999999</v>
      </c>
      <c r="I53" s="13">
        <f>+'WP 1 2023 usage gallons'!H57*0.133681</f>
        <v>1425.03946</v>
      </c>
      <c r="J53" s="13">
        <f>+'WP 1 2023 usage gallons'!I57*0.133681</f>
        <v>4321.9067299999997</v>
      </c>
      <c r="K53" s="13">
        <f>+'WP 1 2023 usage gallons'!J57*0.133681</f>
        <v>1769.9364399999999</v>
      </c>
      <c r="L53" s="13">
        <f>+'WP 1 2023 usage gallons'!K57*0.133681</f>
        <v>1684.3806</v>
      </c>
      <c r="M53" s="13">
        <f>+'WP 1 2023 usage gallons'!L57*0.133681</f>
        <v>1419.6922199999999</v>
      </c>
      <c r="N53" s="13">
        <f>+'WP 1 2023 usage gallons'!M57*0.133681</f>
        <v>1188.42409</v>
      </c>
      <c r="O53" s="13">
        <f>+'WP 1 2023 usage gallons'!N57*0.133681</f>
        <v>1207.1394299999999</v>
      </c>
      <c r="P53" s="13">
        <f>+'WP 1 2023 usage gallons'!O57*0.133681</f>
        <v>1271.707353</v>
      </c>
    </row>
    <row r="54" spans="3:16" x14ac:dyDescent="0.25">
      <c r="C54">
        <f>+'WP 1 2023 usage gallons'!C58</f>
        <v>1084503</v>
      </c>
      <c r="D54" t="str">
        <f>+'WP 1 2023 usage gallons'!B58</f>
        <v>3/4"</v>
      </c>
      <c r="E54" s="13">
        <f>+'WP 1 2023 usage gallons'!D58*0.133681</f>
        <v>378.85195399999998</v>
      </c>
      <c r="F54" s="13">
        <f>+'WP 1 2023 usage gallons'!E58*0.133681</f>
        <v>668.40499999999997</v>
      </c>
      <c r="G54" s="13">
        <f>+'WP 1 2023 usage gallons'!F58*0.133681</f>
        <v>655.03689999999995</v>
      </c>
      <c r="H54" s="13">
        <f>+'WP 1 2023 usage gallons'!G58*0.133681</f>
        <v>564.13382000000001</v>
      </c>
      <c r="I54" s="13">
        <f>+'WP 1 2023 usage gallons'!H58*0.133681</f>
        <v>749.95040999999992</v>
      </c>
      <c r="J54" s="13">
        <f>+'WP 1 2023 usage gallons'!I58*0.133681</f>
        <v>771.33936999999992</v>
      </c>
      <c r="K54" s="13">
        <f>+'WP 1 2023 usage gallons'!J58*0.133681</f>
        <v>883.63140999999996</v>
      </c>
      <c r="L54" s="13">
        <f>+'WP 1 2023 usage gallons'!K58*0.133681</f>
        <v>1227.1915799999999</v>
      </c>
      <c r="M54" s="13">
        <f>+'WP 1 2023 usage gallons'!L58*0.133681</f>
        <v>1541.34193</v>
      </c>
      <c r="N54" s="13">
        <f>+'WP 1 2023 usage gallons'!M58*0.133681</f>
        <v>905.02036999999996</v>
      </c>
      <c r="O54" s="13">
        <f>+'WP 1 2023 usage gallons'!N58*0.133681</f>
        <v>986.5657799999999</v>
      </c>
      <c r="P54" s="13">
        <f>+'WP 1 2023 usage gallons'!O58*0.133681</f>
        <v>1144.30936</v>
      </c>
    </row>
    <row r="55" spans="3:16" x14ac:dyDescent="0.25">
      <c r="C55">
        <f>+'WP 1 2023 usage gallons'!C59</f>
        <v>1084504</v>
      </c>
      <c r="D55" t="str">
        <f>+'WP 1 2023 usage gallons'!B59</f>
        <v>3/4"</v>
      </c>
      <c r="E55" s="13">
        <f>+'WP 1 2023 usage gallons'!D59*0.133681</f>
        <v>341.822317</v>
      </c>
      <c r="F55" s="13">
        <f>+'WP 1 2023 usage gallons'!E59*0.133681</f>
        <v>573.49149</v>
      </c>
      <c r="G55" s="13">
        <f>+'WP 1 2023 usage gallons'!F59*0.133681</f>
        <v>407.72704999999996</v>
      </c>
      <c r="H55" s="13">
        <f>+'WP 1 2023 usage gallons'!G59*0.133681</f>
        <v>386.33808999999997</v>
      </c>
      <c r="I55" s="13">
        <f>+'WP 1 2023 usage gallons'!H59*0.133681</f>
        <v>378.31723</v>
      </c>
      <c r="J55" s="13">
        <f>+'WP 1 2023 usage gallons'!I59*0.133681</f>
        <v>458.52582999999998</v>
      </c>
      <c r="K55" s="13">
        <f>+'WP 1 2023 usage gallons'!J59*0.133681</f>
        <v>352.91784000000001</v>
      </c>
      <c r="L55" s="13">
        <f>+'WP 1 2023 usage gallons'!K59*0.133681</f>
        <v>403.71661999999998</v>
      </c>
      <c r="M55" s="13">
        <f>+'WP 1 2023 usage gallons'!L59*0.133681</f>
        <v>370.29636999999997</v>
      </c>
      <c r="N55" s="13">
        <f>+'WP 1 2023 usage gallons'!M59*0.133681</f>
        <v>407.72704999999996</v>
      </c>
      <c r="O55" s="13">
        <f>+'WP 1 2023 usage gallons'!N59*0.133681</f>
        <v>542.74486000000002</v>
      </c>
      <c r="P55" s="13">
        <f>+'WP 1 2023 usage gallons'!O59*0.133681</f>
        <v>440.21153299999997</v>
      </c>
    </row>
    <row r="56" spans="3:16" x14ac:dyDescent="0.25">
      <c r="C56">
        <f>+'WP 1 2023 usage gallons'!C60</f>
        <v>1084705</v>
      </c>
      <c r="D56" t="str">
        <f>+'WP 1 2023 usage gallons'!B60</f>
        <v>3/4"</v>
      </c>
      <c r="E56" s="13">
        <f>+'WP 1 2023 usage gallons'!D60*0.133681</f>
        <v>190.762787</v>
      </c>
      <c r="F56" s="13">
        <f>+'WP 1 2023 usage gallons'!E60*0.133681</f>
        <v>284.74052999999998</v>
      </c>
      <c r="G56" s="13">
        <f>+'WP 1 2023 usage gallons'!F60*0.133681</f>
        <v>228.59450999999999</v>
      </c>
      <c r="H56" s="13">
        <f>+'WP 1 2023 usage gallons'!G60*0.133681</f>
        <v>260.67795000000001</v>
      </c>
      <c r="I56" s="13">
        <f>+'WP 1 2023 usage gallons'!H60*0.133681</f>
        <v>323.50801999999999</v>
      </c>
      <c r="J56" s="13">
        <f>+'WP 1 2023 usage gallons'!I60*0.133681</f>
        <v>447.83134999999999</v>
      </c>
      <c r="K56" s="13">
        <f>+'WP 1 2023 usage gallons'!J60*0.133681</f>
        <v>367.62275</v>
      </c>
      <c r="L56" s="13">
        <f>+'WP 1 2023 usage gallons'!K60*0.133681</f>
        <v>475.90436</v>
      </c>
      <c r="M56" s="13">
        <f>+'WP 1 2023 usage gallons'!L60*0.133681</f>
        <v>303.45587</v>
      </c>
      <c r="N56" s="13">
        <f>+'WP 1 2023 usage gallons'!M60*0.133681</f>
        <v>364.94912999999997</v>
      </c>
      <c r="O56" s="13">
        <f>+'WP 1 2023 usage gallons'!N60*0.133681</f>
        <v>434.46324999999996</v>
      </c>
      <c r="P56" s="13">
        <f>+'WP 1 2023 usage gallons'!O60*0.133681</f>
        <v>367.62275</v>
      </c>
    </row>
    <row r="57" spans="3:16" x14ac:dyDescent="0.25">
      <c r="C57">
        <f>+'WP 1 2023 usage gallons'!C61</f>
        <v>1084802</v>
      </c>
      <c r="D57" t="str">
        <f>+'WP 1 2023 usage gallons'!B61</f>
        <v>3/4"</v>
      </c>
      <c r="E57" s="13">
        <f>+'WP 1 2023 usage gallons'!D61*0.133681</f>
        <v>609.18431699999996</v>
      </c>
      <c r="F57" s="13">
        <f>+'WP 1 2023 usage gallons'!E61*0.133681</f>
        <v>518.68227999999999</v>
      </c>
      <c r="G57" s="13">
        <f>+'WP 1 2023 usage gallons'!F61*0.133681</f>
        <v>332.86568999999997</v>
      </c>
      <c r="H57" s="13">
        <f>+'WP 1 2023 usage gallons'!G61*0.133681</f>
        <v>482.58840999999995</v>
      </c>
      <c r="I57" s="13">
        <f>+'WP 1 2023 usage gallons'!H61*0.133681</f>
        <v>709.84610999999995</v>
      </c>
      <c r="J57" s="13">
        <f>+'WP 1 2023 usage gallons'!I61*0.133681</f>
        <v>671.07862</v>
      </c>
      <c r="K57" s="13">
        <f>+'WP 1 2023 usage gallons'!J61*0.133681</f>
        <v>831.49581999999998</v>
      </c>
      <c r="L57" s="13">
        <f>+'WP 1 2023 usage gallons'!K61*0.133681</f>
        <v>557.44976999999994</v>
      </c>
      <c r="M57" s="13">
        <f>+'WP 1 2023 usage gallons'!L61*0.133681</f>
        <v>378.31723</v>
      </c>
      <c r="N57" s="13">
        <f>+'WP 1 2023 usage gallons'!M61*0.133681</f>
        <v>469.22030999999998</v>
      </c>
      <c r="O57" s="13">
        <f>+'WP 1 2023 usage gallons'!N61*0.133681</f>
        <v>395.69576000000001</v>
      </c>
      <c r="P57" s="13">
        <f>+'WP 1 2023 usage gallons'!O61*0.133681</f>
        <v>414.41109999999998</v>
      </c>
    </row>
    <row r="58" spans="3:16" x14ac:dyDescent="0.25">
      <c r="C58">
        <f>+'WP 1 2023 usage gallons'!C62</f>
        <v>1084903</v>
      </c>
      <c r="D58" t="str">
        <f>+'WP 1 2023 usage gallons'!B62</f>
        <v>3/4"</v>
      </c>
      <c r="E58" s="13">
        <f>+'WP 1 2023 usage gallons'!D62*0.133681</f>
        <v>355.59145999999998</v>
      </c>
      <c r="F58" s="13">
        <f>+'WP 1 2023 usage gallons'!E62*0.133681</f>
        <v>387.67489999999998</v>
      </c>
      <c r="G58" s="13">
        <f>+'WP 1 2023 usage gallons'!F62*0.133681</f>
        <v>282.06691000000001</v>
      </c>
      <c r="H58" s="13">
        <f>+'WP 1 2023 usage gallons'!G62*0.133681</f>
        <v>274.04604999999998</v>
      </c>
      <c r="I58" s="13">
        <f>+'WP 1 2023 usage gallons'!H62*0.133681</f>
        <v>136.35461999999998</v>
      </c>
      <c r="J58" s="13">
        <f>+'WP 1 2023 usage gallons'!I62*0.133681</f>
        <v>229.93132</v>
      </c>
      <c r="K58" s="13">
        <f>+'WP 1 2023 usage gallons'!J62*0.133681</f>
        <v>66.840499999999992</v>
      </c>
      <c r="L58" s="13">
        <f>+'WP 1 2023 usage gallons'!K62*0.133681</f>
        <v>355.59145999999998</v>
      </c>
      <c r="M58" s="13">
        <f>+'WP 1 2023 usage gallons'!L62*0.133681</f>
        <v>270.03561999999999</v>
      </c>
      <c r="N58" s="13">
        <f>+'WP 1 2023 usage gallons'!M62*0.133681</f>
        <v>318.16077999999999</v>
      </c>
      <c r="O58" s="13">
        <f>+'WP 1 2023 usage gallons'!N62*0.133681</f>
        <v>376.98041999999998</v>
      </c>
      <c r="P58" s="13">
        <f>+'WP 1 2023 usage gallons'!O62*0.133681</f>
        <v>321.63648599999999</v>
      </c>
    </row>
    <row r="59" spans="3:16" x14ac:dyDescent="0.25">
      <c r="C59">
        <f>+'WP 1 2023 usage gallons'!C63</f>
        <v>1085004</v>
      </c>
      <c r="D59" t="str">
        <f>+'WP 1 2023 usage gallons'!B63</f>
        <v>3/4"</v>
      </c>
      <c r="E59" s="13">
        <f>+'WP 1 2023 usage gallons'!D63*0.133681</f>
        <v>299.044397</v>
      </c>
      <c r="F59" s="13">
        <f>+'WP 1 2023 usage gallons'!E63*0.133681</f>
        <v>469.22030999999998</v>
      </c>
      <c r="G59" s="13">
        <f>+'WP 1 2023 usage gallons'!F63*0.133681</f>
        <v>389.01170999999999</v>
      </c>
      <c r="H59" s="13">
        <f>+'WP 1 2023 usage gallons'!G63*0.133681</f>
        <v>409.06385999999998</v>
      </c>
      <c r="I59" s="13">
        <f>+'WP 1 2023 usage gallons'!H63*0.133681</f>
        <v>430.45281999999997</v>
      </c>
      <c r="J59" s="13">
        <f>+'WP 1 2023 usage gallons'!I63*0.133681</f>
        <v>495.95650999999998</v>
      </c>
      <c r="K59" s="13">
        <f>+'WP 1 2023 usage gallons'!J63*0.133681</f>
        <v>387.67489999999998</v>
      </c>
      <c r="L59" s="13">
        <f>+'WP 1 2023 usage gallons'!K63*0.133681</f>
        <v>479.91478999999998</v>
      </c>
      <c r="M59" s="13">
        <f>+'WP 1 2023 usage gallons'!L63*0.133681</f>
        <v>513.33503999999994</v>
      </c>
      <c r="N59" s="13">
        <f>+'WP 1 2023 usage gallons'!M63*0.133681</f>
        <v>355.59145999999998</v>
      </c>
      <c r="O59" s="13">
        <f>+'WP 1 2023 usage gallons'!N63*0.133681</f>
        <v>443.82092</v>
      </c>
      <c r="P59" s="13">
        <f>+'WP 1 2023 usage gallons'!O63*0.133681</f>
        <v>437.537913</v>
      </c>
    </row>
    <row r="60" spans="3:16" x14ac:dyDescent="0.25">
      <c r="C60">
        <f>+'WP 1 2023 usage gallons'!C64</f>
        <v>1085105</v>
      </c>
      <c r="D60" t="str">
        <f>+'WP 1 2023 usage gallons'!B64</f>
        <v>3/4"</v>
      </c>
      <c r="E60" s="13">
        <f>+'WP 1 2023 usage gallons'!D64*0.133681</f>
        <v>370.83109400000001</v>
      </c>
      <c r="F60" s="13">
        <f>+'WP 1 2023 usage gallons'!E64*0.133681</f>
        <v>446.49453999999997</v>
      </c>
      <c r="G60" s="13">
        <f>+'WP 1 2023 usage gallons'!F64*0.133681</f>
        <v>340.88655</v>
      </c>
      <c r="H60" s="13">
        <f>+'WP 1 2023 usage gallons'!G64*0.133681</f>
        <v>358.26508000000001</v>
      </c>
      <c r="I60" s="13">
        <f>+'WP 1 2023 usage gallons'!H64*0.133681</f>
        <v>368.95956000000001</v>
      </c>
      <c r="J60" s="13">
        <f>+'WP 1 2023 usage gallons'!I64*0.133681</f>
        <v>390.34852000000001</v>
      </c>
      <c r="K60" s="13">
        <f>+'WP 1 2023 usage gallons'!J64*0.133681</f>
        <v>458.52582999999998</v>
      </c>
      <c r="L60" s="13">
        <f>+'WP 1 2023 usage gallons'!K64*0.133681</f>
        <v>459.86264</v>
      </c>
      <c r="M60" s="13">
        <f>+'WP 1 2023 usage gallons'!L64*0.133681</f>
        <v>374.30680000000001</v>
      </c>
      <c r="N60" s="13">
        <f>+'WP 1 2023 usage gallons'!M64*0.133681</f>
        <v>346.23379</v>
      </c>
      <c r="O60" s="13">
        <f>+'WP 1 2023 usage gallons'!N64*0.133681</f>
        <v>375.64360999999997</v>
      </c>
      <c r="P60" s="13">
        <f>+'WP 1 2023 usage gallons'!O64*0.133681</f>
        <v>365.35017299999998</v>
      </c>
    </row>
    <row r="61" spans="3:16" x14ac:dyDescent="0.25">
      <c r="C61">
        <f>+'WP 1 2023 usage gallons'!C65</f>
        <v>1085202</v>
      </c>
      <c r="D61" t="str">
        <f>+'WP 1 2023 usage gallons'!B65</f>
        <v>3/4"</v>
      </c>
      <c r="E61" s="13">
        <f>+'WP 1 2023 usage gallons'!D65*0.133681</f>
        <v>680.43628999999999</v>
      </c>
      <c r="F61" s="13">
        <f>+'WP 1 2023 usage gallons'!E65*0.133681</f>
        <v>721.87739999999997</v>
      </c>
      <c r="G61" s="13">
        <f>+'WP 1 2023 usage gallons'!F65*0.133681</f>
        <v>779.36023</v>
      </c>
      <c r="H61" s="13">
        <f>+'WP 1 2023 usage gallons'!G65*0.133681</f>
        <v>405.05342999999999</v>
      </c>
      <c r="I61" s="13">
        <f>+'WP 1 2023 usage gallons'!H65*0.133681</f>
        <v>723.21420999999998</v>
      </c>
      <c r="J61" s="13">
        <f>+'WP 1 2023 usage gallons'!I65*0.133681</f>
        <v>613.59578999999997</v>
      </c>
      <c r="K61" s="13">
        <f>+'WP 1 2023 usage gallons'!J65*0.133681</f>
        <v>604.23811999999998</v>
      </c>
      <c r="L61" s="13">
        <f>+'WP 1 2023 usage gallons'!K65*0.133681</f>
        <v>708.50929999999994</v>
      </c>
      <c r="M61" s="13">
        <f>+'WP 1 2023 usage gallons'!L65*0.133681</f>
        <v>614.93259999999998</v>
      </c>
      <c r="N61" s="13">
        <f>+'WP 1 2023 usage gallons'!M65*0.133681</f>
        <v>671.07862</v>
      </c>
      <c r="O61" s="13">
        <f>+'WP 1 2023 usage gallons'!N65*0.133681</f>
        <v>802.08600000000001</v>
      </c>
      <c r="P61" s="13">
        <f>+'WP 1 2023 usage gallons'!O65*0.133681</f>
        <v>695.94328599999994</v>
      </c>
    </row>
    <row r="62" spans="3:16" x14ac:dyDescent="0.25">
      <c r="C62">
        <f>+'WP 1 2023 usage gallons'!C66</f>
        <v>1085303</v>
      </c>
      <c r="D62" t="str">
        <f>+'WP 1 2023 usage gallons'!B66</f>
        <v>3/4"</v>
      </c>
      <c r="E62" s="13">
        <f>+'WP 1 2023 usage gallons'!D66*0.133681</f>
        <v>838.17986999999994</v>
      </c>
      <c r="F62" s="13">
        <f>+'WP 1 2023 usage gallons'!E66*0.133681</f>
        <v>1152.3302200000001</v>
      </c>
      <c r="G62" s="13">
        <f>+'WP 1 2023 usage gallons'!F66*0.133681</f>
        <v>971.86086999999998</v>
      </c>
      <c r="H62" s="13">
        <f>+'WP 1 2023 usage gallons'!G66*0.133681</f>
        <v>1167.03513</v>
      </c>
      <c r="I62" s="13">
        <f>+'WP 1 2023 usage gallons'!H66*0.133681</f>
        <v>990.57620999999995</v>
      </c>
      <c r="J62" s="13">
        <f>+'WP 1 2023 usage gallons'!I66*0.133681</f>
        <v>1128.26764</v>
      </c>
      <c r="K62" s="13">
        <f>+'WP 1 2023 usage gallons'!J66*0.133681</f>
        <v>986.5657799999999</v>
      </c>
      <c r="L62" s="13">
        <f>+'WP 1 2023 usage gallons'!K66*0.133681</f>
        <v>1237.88606</v>
      </c>
      <c r="M62" s="13">
        <f>+'WP 1 2023 usage gallons'!L66*0.133681</f>
        <v>1057.41671</v>
      </c>
      <c r="N62" s="13">
        <f>+'WP 1 2023 usage gallons'!M66*0.133681</f>
        <v>1212.48667</v>
      </c>
      <c r="O62" s="13">
        <f>+'WP 1 2023 usage gallons'!N66*0.133681</f>
        <v>1421.0290299999999</v>
      </c>
      <c r="P62" s="13">
        <f>+'WP 1 2023 usage gallons'!O66*0.133681</f>
        <v>1230.266243</v>
      </c>
    </row>
    <row r="63" spans="3:16" x14ac:dyDescent="0.25">
      <c r="C63">
        <f>+'WP 1 2023 usage gallons'!C67</f>
        <v>1085404</v>
      </c>
      <c r="D63" t="str">
        <f>+'WP 1 2023 usage gallons'!B67</f>
        <v>3/4"</v>
      </c>
      <c r="E63" s="13">
        <f>+'WP 1 2023 usage gallons'!D67*0.133681</f>
        <v>678.29739399999994</v>
      </c>
      <c r="F63" s="13">
        <f>+'WP 1 2023 usage gallons'!E67*0.133681</f>
        <v>872.93692999999996</v>
      </c>
      <c r="G63" s="13">
        <f>+'WP 1 2023 usage gallons'!F67*0.133681</f>
        <v>770.00256000000002</v>
      </c>
      <c r="H63" s="13">
        <f>+'WP 1 2023 usage gallons'!G67*0.133681</f>
        <v>757.97127</v>
      </c>
      <c r="I63" s="13">
        <f>+'WP 1 2023 usage gallons'!H67*0.133681</f>
        <v>778.02341999999999</v>
      </c>
      <c r="J63" s="13">
        <f>+'WP 1 2023 usage gallons'!I67*0.133681</f>
        <v>995.92345</v>
      </c>
      <c r="K63" s="13">
        <f>+'WP 1 2023 usage gallons'!J67*0.133681</f>
        <v>810.10685999999998</v>
      </c>
      <c r="L63" s="13">
        <f>+'WP 1 2023 usage gallons'!K67*0.133681</f>
        <v>866.25288</v>
      </c>
      <c r="M63" s="13">
        <f>+'WP 1 2023 usage gallons'!L67*0.133681</f>
        <v>659.04732999999999</v>
      </c>
      <c r="N63" s="13">
        <f>+'WP 1 2023 usage gallons'!M67*0.133681</f>
        <v>784.70746999999994</v>
      </c>
      <c r="O63" s="13">
        <f>+'WP 1 2023 usage gallons'!N67*0.133681</f>
        <v>899.67313000000001</v>
      </c>
      <c r="P63" s="13">
        <f>+'WP 1 2023 usage gallons'!O67*0.133681</f>
        <v>781.09808299999997</v>
      </c>
    </row>
    <row r="64" spans="3:16" x14ac:dyDescent="0.25">
      <c r="C64">
        <f>+'WP 1 2023 usage gallons'!C68</f>
        <v>1085502</v>
      </c>
      <c r="D64" t="str">
        <f>+'WP 1 2023 usage gallons'!B68</f>
        <v>3/4"</v>
      </c>
      <c r="E64" s="13">
        <f>+'WP 1 2023 usage gallons'!D68*0.133681</f>
        <v>1074.3941969999998</v>
      </c>
      <c r="F64" s="13">
        <f>+'WP 1 2023 usage gallons'!E68*0.133681</f>
        <v>919.72528</v>
      </c>
      <c r="G64" s="13">
        <f>+'WP 1 2023 usage gallons'!F68*0.133681</f>
        <v>755.29764999999998</v>
      </c>
      <c r="H64" s="13">
        <f>+'WP 1 2023 usage gallons'!G68*0.133681</f>
        <v>803.42280999999991</v>
      </c>
      <c r="I64" s="13">
        <f>+'WP 1 2023 usage gallons'!H68*0.133681</f>
        <v>803.42280999999991</v>
      </c>
      <c r="J64" s="13">
        <f>+'WP 1 2023 usage gallons'!I68*0.133681</f>
        <v>887.64184</v>
      </c>
      <c r="K64" s="13">
        <f>+'WP 1 2023 usage gallons'!J68*0.133681</f>
        <v>1033.3541299999999</v>
      </c>
      <c r="L64" s="13">
        <f>+'WP 1 2023 usage gallons'!K68*0.133681</f>
        <v>1053.4062799999999</v>
      </c>
      <c r="M64" s="13">
        <f>+'WP 1 2023 usage gallons'!L68*0.133681</f>
        <v>834.16944000000001</v>
      </c>
      <c r="N64" s="13">
        <f>+'WP 1 2023 usage gallons'!M68*0.133681</f>
        <v>890.31545999999992</v>
      </c>
      <c r="O64" s="13">
        <f>+'WP 1 2023 usage gallons'!N68*0.133681</f>
        <v>934.43018999999993</v>
      </c>
      <c r="P64" s="13">
        <f>+'WP 1 2023 usage gallons'!O68*0.133681</f>
        <v>886.30502999999999</v>
      </c>
    </row>
    <row r="65" spans="3:16" x14ac:dyDescent="0.25">
      <c r="C65">
        <f>+'WP 1 2023 usage gallons'!C69</f>
        <v>1085505</v>
      </c>
      <c r="D65" t="str">
        <f>+'WP 1 2023 usage gallons'!B69</f>
        <v>3/4"</v>
      </c>
      <c r="E65" s="13">
        <f>+'WP 1 2023 usage gallons'!D69*0.133681</f>
        <v>160.95192399999999</v>
      </c>
      <c r="F65" s="13">
        <f>+'WP 1 2023 usage gallons'!E69*0.133681</f>
        <v>199.18468999999999</v>
      </c>
      <c r="G65" s="13">
        <f>+'WP 1 2023 usage gallons'!F69*0.133681</f>
        <v>231.26812999999999</v>
      </c>
      <c r="H65" s="13">
        <f>+'WP 1 2023 usage gallons'!G69*0.133681</f>
        <v>204.53192999999999</v>
      </c>
      <c r="I65" s="13">
        <f>+'WP 1 2023 usage gallons'!H69*0.133681</f>
        <v>263.35156999999998</v>
      </c>
      <c r="J65" s="13">
        <f>+'WP 1 2023 usage gallons'!I69*0.133681</f>
        <v>274.04604999999998</v>
      </c>
      <c r="K65" s="13">
        <f>+'WP 1 2023 usage gallons'!J69*0.133681</f>
        <v>280.73009999999999</v>
      </c>
      <c r="L65" s="13">
        <f>+'WP 1 2023 usage gallons'!K69*0.133681</f>
        <v>267.36199999999997</v>
      </c>
      <c r="M65" s="13">
        <f>+'WP 1 2023 usage gallons'!L69*0.133681</f>
        <v>136.35461999999998</v>
      </c>
      <c r="N65" s="13">
        <f>+'WP 1 2023 usage gallons'!M69*0.133681</f>
        <v>149.72271999999998</v>
      </c>
      <c r="O65" s="13">
        <f>+'WP 1 2023 usage gallons'!N69*0.133681</f>
        <v>181.80616000000001</v>
      </c>
      <c r="P65" s="13">
        <f>+'WP 1 2023 usage gallons'!O69*0.133681</f>
        <v>155.87204599999998</v>
      </c>
    </row>
    <row r="66" spans="3:16" x14ac:dyDescent="0.25">
      <c r="C66">
        <f>+'WP 1 2023 usage gallons'!C70</f>
        <v>1085603</v>
      </c>
      <c r="D66" t="str">
        <f>+'WP 1 2023 usage gallons'!B70</f>
        <v>3/4"</v>
      </c>
      <c r="E66" s="13">
        <f>+'WP 1 2023 usage gallons'!D70*0.133681</f>
        <v>1006.61793</v>
      </c>
      <c r="F66" s="13">
        <f>+'WP 1 2023 usage gallons'!E70*0.133681</f>
        <v>1156.3406499999999</v>
      </c>
      <c r="G66" s="13">
        <f>+'WP 1 2023 usage gallons'!F70*0.133681</f>
        <v>930.41976</v>
      </c>
      <c r="H66" s="13">
        <f>+'WP 1 2023 usage gallons'!G70*0.133681</f>
        <v>918.38846999999998</v>
      </c>
      <c r="I66" s="13">
        <f>+'WP 1 2023 usage gallons'!H70*0.133681</f>
        <v>414.41109999999998</v>
      </c>
      <c r="J66" s="13">
        <f>+'WP 1 2023 usage gallons'!I70*0.133681</f>
        <v>466.54668999999996</v>
      </c>
      <c r="K66" s="13">
        <f>+'WP 1 2023 usage gallons'!J70*0.133681</f>
        <v>854.22158999999999</v>
      </c>
      <c r="L66" s="13">
        <f>+'WP 1 2023 usage gallons'!K70*0.133681</f>
        <v>585.52278000000001</v>
      </c>
      <c r="M66" s="13">
        <f>+'WP 1 2023 usage gallons'!L70*0.133681</f>
        <v>664.39456999999993</v>
      </c>
      <c r="N66" s="13">
        <f>+'WP 1 2023 usage gallons'!M70*0.133681</f>
        <v>1338.14681</v>
      </c>
      <c r="O66" s="13">
        <f>+'WP 1 2023 usage gallons'!N70*0.133681</f>
        <v>947.79828999999995</v>
      </c>
      <c r="P66" s="13">
        <f>+'WP 1 2023 usage gallons'!O70*0.133681</f>
        <v>983.35743600000001</v>
      </c>
    </row>
    <row r="67" spans="3:16" x14ac:dyDescent="0.25">
      <c r="C67">
        <f>+'WP 1 2023 usage gallons'!C71</f>
        <v>1085704</v>
      </c>
      <c r="D67" t="str">
        <f>+'WP 1 2023 usage gallons'!B71</f>
        <v>3/4"</v>
      </c>
      <c r="E67" s="13">
        <f>+'WP 1 2023 usage gallons'!D71*0.133681</f>
        <v>516.54338399999995</v>
      </c>
      <c r="F67" s="13">
        <f>+'WP 1 2023 usage gallons'!E71*0.133681</f>
        <v>652.36327999999992</v>
      </c>
      <c r="G67" s="13">
        <f>+'WP 1 2023 usage gallons'!F71*0.133681</f>
        <v>501.30374999999998</v>
      </c>
      <c r="H67" s="13">
        <f>+'WP 1 2023 usage gallons'!G71*0.133681</f>
        <v>499.96693999999997</v>
      </c>
      <c r="I67" s="13">
        <f>+'WP 1 2023 usage gallons'!H71*0.133681</f>
        <v>450.50496999999996</v>
      </c>
      <c r="J67" s="13">
        <f>+'WP 1 2023 usage gallons'!I71*0.133681</f>
        <v>513.33503999999994</v>
      </c>
      <c r="K67" s="13">
        <f>+'WP 1 2023 usage gallons'!J71*0.133681</f>
        <v>554.77615000000003</v>
      </c>
      <c r="L67" s="13">
        <f>+'WP 1 2023 usage gallons'!K71*0.133681</f>
        <v>521.35590000000002</v>
      </c>
      <c r="M67" s="13">
        <f>+'WP 1 2023 usage gallons'!L71*0.133681</f>
        <v>411.73748000000001</v>
      </c>
      <c r="N67" s="13">
        <f>+'WP 1 2023 usage gallons'!M71*0.133681</f>
        <v>549.42890999999997</v>
      </c>
      <c r="O67" s="13">
        <f>+'WP 1 2023 usage gallons'!N71*0.133681</f>
        <v>541.40805</v>
      </c>
      <c r="P67" s="13">
        <f>+'WP 1 2023 usage gallons'!O71*0.133681</f>
        <v>500.769026</v>
      </c>
    </row>
    <row r="68" spans="3:16" x14ac:dyDescent="0.25">
      <c r="C68">
        <f>+'WP 1 2023 usage gallons'!C72</f>
        <v>1085803</v>
      </c>
      <c r="D68" t="str">
        <f>+'WP 1 2023 usage gallons'!B72</f>
        <v>3/4"</v>
      </c>
      <c r="E68" s="13">
        <f>+'WP 1 2023 usage gallons'!D72*0.133681</f>
        <v>636.85628399999996</v>
      </c>
      <c r="F68" s="13">
        <f>+'WP 1 2023 usage gallons'!E72*0.133681</f>
        <v>626.96388999999999</v>
      </c>
      <c r="G68" s="13">
        <f>+'WP 1 2023 usage gallons'!F72*0.133681</f>
        <v>530.71357</v>
      </c>
      <c r="H68" s="13">
        <f>+'WP 1 2023 usage gallons'!G72*0.133681</f>
        <v>580.17553999999996</v>
      </c>
      <c r="I68" s="13">
        <f>+'WP 1 2023 usage gallons'!H72*0.133681</f>
        <v>620.27983999999992</v>
      </c>
      <c r="J68" s="13">
        <f>+'WP 1 2023 usage gallons'!I72*0.133681</f>
        <v>589.53320999999994</v>
      </c>
      <c r="K68" s="13">
        <f>+'WP 1 2023 usage gallons'!J72*0.133681</f>
        <v>463.87306999999998</v>
      </c>
      <c r="L68" s="13">
        <f>+'WP 1 2023 usage gallons'!K72*0.133681</f>
        <v>561.46019999999999</v>
      </c>
      <c r="M68" s="13">
        <f>+'WP 1 2023 usage gallons'!L72*0.133681</f>
        <v>533.38719000000003</v>
      </c>
      <c r="N68" s="13">
        <f>+'WP 1 2023 usage gallons'!M72*0.133681</f>
        <v>676.42585999999994</v>
      </c>
      <c r="O68" s="13">
        <f>+'WP 1 2023 usage gallons'!N72*0.133681</f>
        <v>755.29764999999998</v>
      </c>
      <c r="P68" s="13">
        <f>+'WP 1 2023 usage gallons'!O72*0.133681</f>
        <v>655.03689999999995</v>
      </c>
    </row>
    <row r="69" spans="3:16" x14ac:dyDescent="0.25">
      <c r="C69">
        <f>+'WP 1 2023 usage gallons'!C73</f>
        <v>1085902</v>
      </c>
      <c r="D69" t="str">
        <f>+'WP 1 2023 usage gallons'!B73</f>
        <v>3/4"</v>
      </c>
      <c r="E69" s="13">
        <f>+'WP 1 2023 usage gallons'!D73*0.133681</f>
        <v>438.07263699999999</v>
      </c>
      <c r="F69" s="13">
        <f>+'WP 1 2023 usage gallons'!E73*0.133681</f>
        <v>447.83134999999999</v>
      </c>
      <c r="G69" s="13">
        <f>+'WP 1 2023 usage gallons'!F73*0.133681</f>
        <v>395.69576000000001</v>
      </c>
      <c r="H69" s="13">
        <f>+'WP 1 2023 usage gallons'!G73*0.133681</f>
        <v>441.14729999999997</v>
      </c>
      <c r="I69" s="13">
        <f>+'WP 1 2023 usage gallons'!H73*0.133681</f>
        <v>394.35894999999999</v>
      </c>
      <c r="J69" s="13">
        <f>+'WP 1 2023 usage gallons'!I73*0.133681</f>
        <v>438.47368</v>
      </c>
      <c r="K69" s="13">
        <f>+'WP 1 2023 usage gallons'!J73*0.133681</f>
        <v>299.44543999999996</v>
      </c>
      <c r="L69" s="13">
        <f>+'WP 1 2023 usage gallons'!K73*0.133681</f>
        <v>435.80005999999997</v>
      </c>
      <c r="M69" s="13">
        <f>+'WP 1 2023 usage gallons'!L73*0.133681</f>
        <v>458.52582999999998</v>
      </c>
      <c r="N69" s="13">
        <f>+'WP 1 2023 usage gallons'!M73*0.133681</f>
        <v>499.96693999999997</v>
      </c>
      <c r="O69" s="13">
        <f>+'WP 1 2023 usage gallons'!N73*0.133681</f>
        <v>637.65836999999999</v>
      </c>
      <c r="P69" s="13">
        <f>+'WP 1 2023 usage gallons'!O73*0.133681</f>
        <v>532.05038000000002</v>
      </c>
    </row>
    <row r="70" spans="3:16" x14ac:dyDescent="0.25">
      <c r="C70">
        <f>+'WP 1 2023 usage gallons'!C74</f>
        <v>1086104</v>
      </c>
      <c r="D70" t="str">
        <f>+'WP 1 2023 usage gallons'!B74</f>
        <v>3/4"</v>
      </c>
      <c r="E70" s="13">
        <f>+'WP 1 2023 usage gallons'!D74*0.133681</f>
        <v>448.36607399999997</v>
      </c>
      <c r="F70" s="13">
        <f>+'WP 1 2023 usage gallons'!E74*0.133681</f>
        <v>355.59145999999998</v>
      </c>
      <c r="G70" s="13">
        <f>+'WP 1 2023 usage gallons'!F74*0.133681</f>
        <v>485.26202999999998</v>
      </c>
      <c r="H70" s="13">
        <f>+'WP 1 2023 usage gallons'!G74*0.133681</f>
        <v>390.34852000000001</v>
      </c>
      <c r="I70" s="13">
        <f>+'WP 1 2023 usage gallons'!H74*0.133681</f>
        <v>593.54363999999998</v>
      </c>
      <c r="J70" s="13">
        <f>+'WP 1 2023 usage gallons'!I74*0.133681</f>
        <v>307.46629999999999</v>
      </c>
      <c r="K70" s="13">
        <f>+'WP 1 2023 usage gallons'!J74*0.133681</f>
        <v>395.69576000000001</v>
      </c>
      <c r="L70" s="13">
        <f>+'WP 1 2023 usage gallons'!K74*0.133681</f>
        <v>657.71051999999997</v>
      </c>
      <c r="M70" s="13">
        <f>+'WP 1 2023 usage gallons'!L74*0.133681</f>
        <v>517.34546999999998</v>
      </c>
      <c r="N70" s="13">
        <f>+'WP 1 2023 usage gallons'!M74*0.133681</f>
        <v>368.95956000000001</v>
      </c>
      <c r="O70" s="13">
        <f>+'WP 1 2023 usage gallons'!N74*0.133681</f>
        <v>569.48105999999996</v>
      </c>
      <c r="P70" s="13">
        <f>+'WP 1 2023 usage gallons'!O74*0.133681</f>
        <v>485.26202999999998</v>
      </c>
    </row>
    <row r="71" spans="3:16" x14ac:dyDescent="0.25">
      <c r="C71">
        <f>+'WP 1 2023 usage gallons'!C75</f>
        <v>1086202</v>
      </c>
      <c r="D71" t="str">
        <f>+'WP 1 2023 usage gallons'!B75</f>
        <v>3/4"</v>
      </c>
      <c r="E71" s="13">
        <f>+'WP 1 2023 usage gallons'!D75*0.133681</f>
        <v>340.08446399999997</v>
      </c>
      <c r="F71" s="13">
        <f>+'WP 1 2023 usage gallons'!E75*0.133681</f>
        <v>399.70618999999999</v>
      </c>
      <c r="G71" s="13">
        <f>+'WP 1 2023 usage gallons'!F75*0.133681</f>
        <v>359.60188999999997</v>
      </c>
      <c r="H71" s="13">
        <f>+'WP 1 2023 usage gallons'!G75*0.133681</f>
        <v>326.18163999999996</v>
      </c>
      <c r="I71" s="13">
        <f>+'WP 1 2023 usage gallons'!H75*0.133681</f>
        <v>327.51844999999997</v>
      </c>
      <c r="J71" s="13">
        <f>+'WP 1 2023 usage gallons'!I75*0.133681</f>
        <v>367.62275</v>
      </c>
      <c r="K71" s="13">
        <f>+'WP 1 2023 usage gallons'!J75*0.133681</f>
        <v>258.00432999999998</v>
      </c>
      <c r="L71" s="13">
        <f>+'WP 1 2023 usage gallons'!K75*0.133681</f>
        <v>394.35894999999999</v>
      </c>
      <c r="M71" s="13">
        <f>+'WP 1 2023 usage gallons'!L75*0.133681</f>
        <v>322.17120999999997</v>
      </c>
      <c r="N71" s="13">
        <f>+'WP 1 2023 usage gallons'!M75*0.133681</f>
        <v>314.15035</v>
      </c>
      <c r="O71" s="13">
        <f>+'WP 1 2023 usage gallons'!N75*0.133681</f>
        <v>403.71661999999998</v>
      </c>
      <c r="P71" s="13">
        <f>+'WP 1 2023 usage gallons'!O75*0.133681</f>
        <v>346.63483299999996</v>
      </c>
    </row>
    <row r="72" spans="3:16" x14ac:dyDescent="0.25">
      <c r="C72">
        <f>+'WP 1 2023 usage gallons'!C76</f>
        <v>1086603</v>
      </c>
      <c r="D72" t="str">
        <f>+'WP 1 2023 usage gallons'!B76</f>
        <v>3/4"</v>
      </c>
      <c r="E72" s="13">
        <f>+'WP 1 2023 usage gallons'!D76*0.133681</f>
        <v>537.93234399999994</v>
      </c>
      <c r="F72" s="13">
        <f>+'WP 1 2023 usage gallons'!E76*0.133681</f>
        <v>629.63751000000002</v>
      </c>
      <c r="G72" s="13">
        <f>+'WP 1 2023 usage gallons'!F76*0.133681</f>
        <v>507.98779999999999</v>
      </c>
      <c r="H72" s="13">
        <f>+'WP 1 2023 usage gallons'!G76*0.133681</f>
        <v>450.50496999999996</v>
      </c>
      <c r="I72" s="13">
        <f>+'WP 1 2023 usage gallons'!H76*0.133681</f>
        <v>486.59884</v>
      </c>
      <c r="J72" s="13">
        <f>+'WP 1 2023 usage gallons'!I76*0.133681</f>
        <v>510.66141999999996</v>
      </c>
      <c r="K72" s="13">
        <f>+'WP 1 2023 usage gallons'!J76*0.133681</f>
        <v>441.14729999999997</v>
      </c>
      <c r="L72" s="13">
        <f>+'WP 1 2023 usage gallons'!K76*0.133681</f>
        <v>556.11295999999993</v>
      </c>
      <c r="M72" s="13">
        <f>+'WP 1 2023 usage gallons'!L76*0.133681</f>
        <v>380.99084999999997</v>
      </c>
      <c r="N72" s="13">
        <f>+'WP 1 2023 usage gallons'!M76*0.133681</f>
        <v>443.82092</v>
      </c>
      <c r="O72" s="13">
        <f>+'WP 1 2023 usage gallons'!N76*0.133681</f>
        <v>389.01170999999999</v>
      </c>
      <c r="P72" s="13">
        <f>+'WP 1 2023 usage gallons'!O76*0.133681</f>
        <v>404.51870600000001</v>
      </c>
    </row>
    <row r="73" spans="3:16" x14ac:dyDescent="0.25">
      <c r="C73">
        <f>+'WP 1 2023 usage gallons'!C77</f>
        <v>1086604</v>
      </c>
      <c r="D73" t="str">
        <f>+'WP 1 2023 usage gallons'!B77</f>
        <v>3/4"</v>
      </c>
      <c r="E73" s="13">
        <f>+'WP 1 2023 usage gallons'!D77*0.133681</f>
        <v>621.21560699999998</v>
      </c>
      <c r="F73" s="13">
        <f>+'WP 1 2023 usage gallons'!E77*0.133681</f>
        <v>660.38414</v>
      </c>
      <c r="G73" s="13">
        <f>+'WP 1 2023 usage gallons'!F77*0.133681</f>
        <v>545.41847999999993</v>
      </c>
      <c r="H73" s="13">
        <f>+'WP 1 2023 usage gallons'!G77*0.133681</f>
        <v>564.13382000000001</v>
      </c>
      <c r="I73" s="13">
        <f>+'WP 1 2023 usage gallons'!H77*0.133681</f>
        <v>744.60316999999998</v>
      </c>
      <c r="J73" s="13">
        <f>+'WP 1 2023 usage gallons'!I77*0.133681</f>
        <v>711.18291999999997</v>
      </c>
      <c r="K73" s="13">
        <f>+'WP 1 2023 usage gallons'!J77*0.133681</f>
        <v>720.54058999999995</v>
      </c>
      <c r="L73" s="13">
        <f>+'WP 1 2023 usage gallons'!K77*0.133681</f>
        <v>946.46147999999994</v>
      </c>
      <c r="M73" s="13">
        <f>+'WP 1 2023 usage gallons'!L77*0.133681</f>
        <v>647.01603999999998</v>
      </c>
      <c r="N73" s="13">
        <f>+'WP 1 2023 usage gallons'!M77*0.133681</f>
        <v>667.06818999999996</v>
      </c>
      <c r="O73" s="13">
        <f>+'WP 1 2023 usage gallons'!N77*0.133681</f>
        <v>711.18291999999997</v>
      </c>
      <c r="P73" s="13">
        <f>+'WP 1 2023 usage gallons'!O77*0.133681</f>
        <v>675.08904999999993</v>
      </c>
    </row>
    <row r="74" spans="3:16" x14ac:dyDescent="0.25">
      <c r="C74">
        <f>+'WP 1 2023 usage gallons'!C78</f>
        <v>1086705</v>
      </c>
      <c r="D74" t="str">
        <f>+'WP 1 2023 usage gallons'!B78</f>
        <v>3/4"</v>
      </c>
      <c r="E74" s="13">
        <f>+'WP 1 2023 usage gallons'!D78*0.133681</f>
        <v>688.45714999999996</v>
      </c>
      <c r="F74" s="13">
        <f>+'WP 1 2023 usage gallons'!E78*0.133681</f>
        <v>1106.87868</v>
      </c>
      <c r="G74" s="13">
        <f>+'WP 1 2023 usage gallons'!F78*0.133681</f>
        <v>946.46147999999994</v>
      </c>
      <c r="H74" s="13">
        <f>+'WP 1 2023 usage gallons'!G78*0.133681</f>
        <v>919.72528</v>
      </c>
      <c r="I74" s="13">
        <f>+'WP 1 2023 usage gallons'!H78*0.133681</f>
        <v>1018.6492199999999</v>
      </c>
      <c r="J74" s="13">
        <f>+'WP 1 2023 usage gallons'!I78*0.133681</f>
        <v>978.54491999999993</v>
      </c>
      <c r="K74" s="13">
        <f>+'WP 1 2023 usage gallons'!J78*0.133681</f>
        <v>951.80871999999999</v>
      </c>
      <c r="L74" s="13">
        <f>+'WP 1 2023 usage gallons'!K78*0.133681</f>
        <v>887.64184</v>
      </c>
      <c r="M74" s="13">
        <f>+'WP 1 2023 usage gallons'!L78*0.133681</f>
        <v>403.71661999999998</v>
      </c>
      <c r="N74" s="13">
        <f>+'WP 1 2023 usage gallons'!M78*0.133681</f>
        <v>748.61360000000002</v>
      </c>
      <c r="O74" s="13">
        <f>+'WP 1 2023 usage gallons'!N78*0.133681</f>
        <v>937.10380999999995</v>
      </c>
      <c r="P74" s="13">
        <f>+'WP 1 2023 usage gallons'!O78*0.133681</f>
        <v>696.47800999999993</v>
      </c>
    </row>
    <row r="75" spans="3:16" x14ac:dyDescent="0.25">
      <c r="C75">
        <f>+'WP 1 2023 usage gallons'!C79</f>
        <v>1086802</v>
      </c>
      <c r="D75" t="str">
        <f>+'WP 1 2023 usage gallons'!B79</f>
        <v>3/4"</v>
      </c>
      <c r="E75" s="13">
        <f>+'WP 1 2023 usage gallons'!D79*0.133681</f>
        <v>288.349917</v>
      </c>
      <c r="F75" s="13">
        <f>+'WP 1 2023 usage gallons'!E79*0.133681</f>
        <v>356.92827</v>
      </c>
      <c r="G75" s="13">
        <f>+'WP 1 2023 usage gallons'!F79*0.133681</f>
        <v>248.64666</v>
      </c>
      <c r="H75" s="13">
        <f>+'WP 1 2023 usage gallons'!G79*0.133681</f>
        <v>326.18163999999996</v>
      </c>
      <c r="I75" s="13">
        <f>+'WP 1 2023 usage gallons'!H79*0.133681</f>
        <v>259.34114</v>
      </c>
      <c r="J75" s="13">
        <f>+'WP 1 2023 usage gallons'!I79*0.133681</f>
        <v>307.46629999999999</v>
      </c>
      <c r="K75" s="13">
        <f>+'WP 1 2023 usage gallons'!J79*0.133681</f>
        <v>319.49759</v>
      </c>
      <c r="L75" s="13">
        <f>+'WP 1 2023 usage gallons'!K79*0.133681</f>
        <v>336.87611999999996</v>
      </c>
      <c r="M75" s="13">
        <f>+'WP 1 2023 usage gallons'!L79*0.133681</f>
        <v>263.35156999999998</v>
      </c>
      <c r="N75" s="13">
        <f>+'WP 1 2023 usage gallons'!M79*0.133681</f>
        <v>344.89697999999999</v>
      </c>
      <c r="O75" s="13">
        <f>+'WP 1 2023 usage gallons'!N79*0.133681</f>
        <v>330.19207</v>
      </c>
      <c r="P75" s="13">
        <f>+'WP 1 2023 usage gallons'!O79*0.133681</f>
        <v>312.81353999999999</v>
      </c>
    </row>
    <row r="76" spans="3:16" x14ac:dyDescent="0.25">
      <c r="C76">
        <f>+'WP 1 2023 usage gallons'!C80</f>
        <v>1086807</v>
      </c>
      <c r="D76" t="str">
        <f>+'WP 1 2023 usage gallons'!B80</f>
        <v>3/4"</v>
      </c>
      <c r="E76" s="13">
        <f>+'WP 1 2023 usage gallons'!D80*0.133681</f>
        <v>313.74930699999999</v>
      </c>
      <c r="F76" s="13">
        <f>+'WP 1 2023 usage gallons'!E80*0.133681</f>
        <v>187.1534</v>
      </c>
      <c r="G76" s="13">
        <f>+'WP 1 2023 usage gallons'!F80*0.133681</f>
        <v>322.17120999999997</v>
      </c>
      <c r="H76" s="13">
        <f>+'WP 1 2023 usage gallons'!G80*0.133681</f>
        <v>270.03561999999999</v>
      </c>
      <c r="I76" s="13">
        <f>+'WP 1 2023 usage gallons'!H80*0.133681</f>
        <v>310.13991999999996</v>
      </c>
      <c r="J76" s="13">
        <f>+'WP 1 2023 usage gallons'!I80*0.133681</f>
        <v>314.15035</v>
      </c>
      <c r="K76" s="13">
        <f>+'WP 1 2023 usage gallons'!J80*0.133681</f>
        <v>274.04604999999998</v>
      </c>
      <c r="L76" s="13">
        <f>+'WP 1 2023 usage gallons'!K80*0.133681</f>
        <v>336.87611999999996</v>
      </c>
      <c r="M76" s="13">
        <f>+'WP 1 2023 usage gallons'!L80*0.133681</f>
        <v>192.50064</v>
      </c>
      <c r="N76" s="13">
        <f>+'WP 1 2023 usage gallons'!M80*0.133681</f>
        <v>207.20554999999999</v>
      </c>
      <c r="O76" s="13">
        <f>+'WP 1 2023 usage gallons'!N80*0.133681</f>
        <v>306.12948999999998</v>
      </c>
      <c r="P76" s="13">
        <f>+'WP 1 2023 usage gallons'!O80*0.133681</f>
        <v>235.27856</v>
      </c>
    </row>
    <row r="77" spans="3:16" x14ac:dyDescent="0.25">
      <c r="C77">
        <f>+'WP 1 2023 usage gallons'!C81</f>
        <v>1086905</v>
      </c>
      <c r="D77" t="str">
        <f>+'WP 1 2023 usage gallons'!B81</f>
        <v>3/4"</v>
      </c>
      <c r="E77" s="13">
        <f>+'WP 1 2023 usage gallons'!D81*0.133681</f>
        <v>499.56589700000001</v>
      </c>
      <c r="F77" s="13">
        <f>+'WP 1 2023 usage gallons'!E81*0.133681</f>
        <v>628.30070000000001</v>
      </c>
      <c r="G77" s="13">
        <f>+'WP 1 2023 usage gallons'!F81*0.133681</f>
        <v>565.47063000000003</v>
      </c>
      <c r="H77" s="13">
        <f>+'WP 1 2023 usage gallons'!G81*0.133681</f>
        <v>600.22768999999994</v>
      </c>
      <c r="I77" s="13">
        <f>+'WP 1 2023 usage gallons'!H81*0.133681</f>
        <v>617.60622000000001</v>
      </c>
      <c r="J77" s="13">
        <f>+'WP 1 2023 usage gallons'!I81*0.133681</f>
        <v>1648.28673</v>
      </c>
      <c r="K77" s="13">
        <f>+'WP 1 2023 usage gallons'!J81*0.133681</f>
        <v>965.17681999999991</v>
      </c>
      <c r="L77" s="13">
        <f>+'WP 1 2023 usage gallons'!K81*0.133681</f>
        <v>1634.9186299999999</v>
      </c>
      <c r="M77" s="13">
        <f>+'WP 1 2023 usage gallons'!L81*0.133681</f>
        <v>143.03867</v>
      </c>
      <c r="N77" s="13">
        <f>+'WP 1 2023 usage gallons'!M81*0.133681</f>
        <v>548.09209999999996</v>
      </c>
      <c r="O77" s="13">
        <f>+'WP 1 2023 usage gallons'!N81*0.133681</f>
        <v>606.91174000000001</v>
      </c>
      <c r="P77" s="13">
        <f>+'WP 1 2023 usage gallons'!O81*0.133681</f>
        <v>432.59171599999996</v>
      </c>
    </row>
    <row r="78" spans="3:16" x14ac:dyDescent="0.25">
      <c r="C78">
        <f>+'WP 1 2023 usage gallons'!C82</f>
        <v>1087003</v>
      </c>
      <c r="D78" t="str">
        <f>+'WP 1 2023 usage gallons'!B82</f>
        <v>3/4"</v>
      </c>
      <c r="E78" s="13">
        <f>+'WP 1 2023 usage gallons'!D82*0.133681</f>
        <v>905.55509399999994</v>
      </c>
      <c r="F78" s="13">
        <f>+'WP 1 2023 usage gallons'!E82*0.133681</f>
        <v>1556.04684</v>
      </c>
      <c r="G78" s="13">
        <f>+'WP 1 2023 usage gallons'!F82*0.133681</f>
        <v>756.63445999999999</v>
      </c>
      <c r="H78" s="13">
        <f>+'WP 1 2023 usage gallons'!G82*0.133681</f>
        <v>592.20682999999997</v>
      </c>
      <c r="I78" s="13">
        <f>+'WP 1 2023 usage gallons'!H82*0.133681</f>
        <v>707.17248999999993</v>
      </c>
      <c r="J78" s="13">
        <f>+'WP 1 2023 usage gallons'!I82*0.133681</f>
        <v>757.97127</v>
      </c>
      <c r="K78" s="13">
        <f>+'WP 1 2023 usage gallons'!J82*0.133681</f>
        <v>486.59884</v>
      </c>
      <c r="L78" s="13">
        <f>+'WP 1 2023 usage gallons'!K82*0.133681</f>
        <v>741.92954999999995</v>
      </c>
      <c r="M78" s="13">
        <f>+'WP 1 2023 usage gallons'!L82*0.133681</f>
        <v>652.36327999999992</v>
      </c>
      <c r="N78" s="13">
        <f>+'WP 1 2023 usage gallons'!M82*0.133681</f>
        <v>131.00737999999998</v>
      </c>
      <c r="O78" s="13">
        <f>+'WP 1 2023 usage gallons'!N82*0.133681</f>
        <v>1159.0142699999999</v>
      </c>
      <c r="P78" s="13">
        <f>+'WP 1 2023 usage gallons'!O82*0.133681</f>
        <v>647.41708299999993</v>
      </c>
    </row>
    <row r="79" spans="3:16" x14ac:dyDescent="0.25">
      <c r="C79">
        <f>+'WP 1 2023 usage gallons'!C83</f>
        <v>1087004</v>
      </c>
      <c r="D79" t="str">
        <f>+'WP 1 2023 usage gallons'!B83</f>
        <v>3/4"</v>
      </c>
      <c r="E79" s="13">
        <f>+'WP 1 2023 usage gallons'!D83*0.133681</f>
        <v>475.10227399999997</v>
      </c>
      <c r="F79" s="13">
        <f>+'WP 1 2023 usage gallons'!E83*0.133681</f>
        <v>839.51667999999995</v>
      </c>
      <c r="G79" s="13">
        <f>+'WP 1 2023 usage gallons'!F83*0.133681</f>
        <v>530.71357</v>
      </c>
      <c r="H79" s="13">
        <f>+'WP 1 2023 usage gallons'!G83*0.133681</f>
        <v>637.65836999999999</v>
      </c>
      <c r="I79" s="13">
        <f>+'WP 1 2023 usage gallons'!H83*0.133681</f>
        <v>689.79395999999997</v>
      </c>
      <c r="J79" s="13">
        <f>+'WP 1 2023 usage gallons'!I83*0.133681</f>
        <v>572.15467999999998</v>
      </c>
      <c r="K79" s="13">
        <f>+'WP 1 2023 usage gallons'!J83*0.133681</f>
        <v>764.65531999999996</v>
      </c>
      <c r="L79" s="13">
        <f>+'WP 1 2023 usage gallons'!K83*0.133681</f>
        <v>683.10991000000001</v>
      </c>
      <c r="M79" s="13">
        <f>+'WP 1 2023 usage gallons'!L83*0.133681</f>
        <v>506.65098999999998</v>
      </c>
      <c r="N79" s="13">
        <f>+'WP 1 2023 usage gallons'!M83*0.133681</f>
        <v>644.34241999999995</v>
      </c>
      <c r="O79" s="13">
        <f>+'WP 1 2023 usage gallons'!N83*0.133681</f>
        <v>513.33503999999994</v>
      </c>
      <c r="P79" s="13">
        <f>+'WP 1 2023 usage gallons'!O83*0.133681</f>
        <v>554.77615000000003</v>
      </c>
    </row>
    <row r="80" spans="3:16" x14ac:dyDescent="0.25">
      <c r="C80">
        <f>+'WP 1 2023 usage gallons'!C84</f>
        <v>1087202</v>
      </c>
      <c r="D80" t="str">
        <f>+'WP 1 2023 usage gallons'!B84</f>
        <v>3/4"</v>
      </c>
      <c r="E80" s="13">
        <f>+'WP 1 2023 usage gallons'!D84*0.133681</f>
        <v>839.51667999999995</v>
      </c>
      <c r="F80" s="13">
        <f>+'WP 1 2023 usage gallons'!E84*0.133681</f>
        <v>1034.69094</v>
      </c>
      <c r="G80" s="13">
        <f>+'WP 1 2023 usage gallons'!F84*0.133681</f>
        <v>749.95040999999992</v>
      </c>
      <c r="H80" s="13">
        <f>+'WP 1 2023 usage gallons'!G84*0.133681</f>
        <v>663.05775999999992</v>
      </c>
      <c r="I80" s="13">
        <f>+'WP 1 2023 usage gallons'!H84*0.133681</f>
        <v>5181.4755599999999</v>
      </c>
      <c r="J80" s="13">
        <f>+'WP 1 2023 usage gallons'!I84*0.133681</f>
        <v>806.09642999999994</v>
      </c>
      <c r="K80" s="13">
        <f>+'WP 1 2023 usage gallons'!J84*0.133681</f>
        <v>1060.09033</v>
      </c>
      <c r="L80" s="13">
        <f>+'WP 1 2023 usage gallons'!K84*0.133681</f>
        <v>1150.99341</v>
      </c>
      <c r="M80" s="13">
        <f>+'WP 1 2023 usage gallons'!L84*0.133681</f>
        <v>799.41237999999998</v>
      </c>
      <c r="N80" s="13">
        <f>+'WP 1 2023 usage gallons'!M84*0.133681</f>
        <v>761.98169999999993</v>
      </c>
      <c r="O80" s="13">
        <f>+'WP 1 2023 usage gallons'!N84*0.133681</f>
        <v>810.10685999999998</v>
      </c>
      <c r="P80" s="13">
        <f>+'WP 1 2023 usage gallons'!O84*0.133681</f>
        <v>790.45575299999996</v>
      </c>
    </row>
    <row r="81" spans="3:16" x14ac:dyDescent="0.25">
      <c r="C81">
        <f>+'WP 1 2023 usage gallons'!C85</f>
        <v>1087205</v>
      </c>
      <c r="D81" t="str">
        <f>+'WP 1 2023 usage gallons'!B85</f>
        <v>3/4"</v>
      </c>
      <c r="E81" s="13">
        <f>+'WP 1 2023 usage gallons'!D85*0.133681</f>
        <v>800.34814699999993</v>
      </c>
      <c r="F81" s="13">
        <f>+'WP 1 2023 usage gallons'!E85*0.133681</f>
        <v>867.58969000000002</v>
      </c>
      <c r="G81" s="13">
        <f>+'WP 1 2023 usage gallons'!F85*0.133681</f>
        <v>700.48843999999997</v>
      </c>
      <c r="H81" s="13">
        <f>+'WP 1 2023 usage gallons'!G85*0.133681</f>
        <v>966.51362999999992</v>
      </c>
      <c r="I81" s="13">
        <f>+'WP 1 2023 usage gallons'!H85*0.133681</f>
        <v>705.83568000000002</v>
      </c>
      <c r="J81" s="13">
        <f>+'WP 1 2023 usage gallons'!I85*0.133681</f>
        <v>929.08294999999998</v>
      </c>
      <c r="K81" s="13">
        <f>+'WP 1 2023 usage gallons'!J85*0.133681</f>
        <v>735.24549999999999</v>
      </c>
      <c r="L81" s="13">
        <f>+'WP 1 2023 usage gallons'!K85*0.133681</f>
        <v>894.32588999999996</v>
      </c>
      <c r="M81" s="13">
        <f>+'WP 1 2023 usage gallons'!L85*0.133681</f>
        <v>649.68966</v>
      </c>
      <c r="N81" s="13">
        <f>+'WP 1 2023 usage gallons'!M85*0.133681</f>
        <v>751.28721999999993</v>
      </c>
      <c r="O81" s="13">
        <f>+'WP 1 2023 usage gallons'!N85*0.133681</f>
        <v>823.47496000000001</v>
      </c>
      <c r="P81" s="13">
        <f>+'WP 1 2023 usage gallons'!O85*0.133681</f>
        <v>741.39482599999997</v>
      </c>
    </row>
    <row r="82" spans="3:16" x14ac:dyDescent="0.25">
      <c r="C82">
        <f>+'WP 1 2023 usage gallons'!C86</f>
        <v>1087403</v>
      </c>
      <c r="D82" t="str">
        <f>+'WP 1 2023 usage gallons'!B86</f>
        <v>3/4"</v>
      </c>
      <c r="E82" s="13">
        <f>+'WP 1 2023 usage gallons'!D86*0.133681</f>
        <v>306.66421399999996</v>
      </c>
      <c r="F82" s="13">
        <f>+'WP 1 2023 usage gallons'!E86*0.133681</f>
        <v>681.7731</v>
      </c>
      <c r="G82" s="13">
        <f>+'WP 1 2023 usage gallons'!F86*0.133681</f>
        <v>573.49149</v>
      </c>
      <c r="H82" s="13">
        <f>+'WP 1 2023 usage gallons'!G86*0.133681</f>
        <v>1066.7743800000001</v>
      </c>
      <c r="I82" s="13">
        <f>+'WP 1 2023 usage gallons'!H86*0.133681</f>
        <v>549.42890999999997</v>
      </c>
      <c r="J82" s="13">
        <f>+'WP 1 2023 usage gallons'!I86*0.133681</f>
        <v>659.04732999999999</v>
      </c>
      <c r="K82" s="13">
        <f>+'WP 1 2023 usage gallons'!J86*0.133681</f>
        <v>479.91478999999998</v>
      </c>
      <c r="L82" s="13">
        <f>+'WP 1 2023 usage gallons'!K86*0.133681</f>
        <v>679.09947999999997</v>
      </c>
      <c r="M82" s="13">
        <f>+'WP 1 2023 usage gallons'!L86*0.133681</f>
        <v>660.38414</v>
      </c>
      <c r="N82" s="13">
        <f>+'WP 1 2023 usage gallons'!M86*0.133681</f>
        <v>995.92345</v>
      </c>
      <c r="O82" s="13">
        <f>+'WP 1 2023 usage gallons'!N86*0.133681</f>
        <v>763.31850999999995</v>
      </c>
      <c r="P82" s="13">
        <f>+'WP 1 2023 usage gallons'!O86*0.133681</f>
        <v>806.49747300000001</v>
      </c>
    </row>
    <row r="83" spans="3:16" x14ac:dyDescent="0.25">
      <c r="C83">
        <f>+'WP 1 2023 usage gallons'!C87</f>
        <v>1087404</v>
      </c>
      <c r="D83" t="str">
        <f>+'WP 1 2023 usage gallons'!B87</f>
        <v>3/4"</v>
      </c>
      <c r="E83" s="13">
        <f>+'WP 1 2023 usage gallons'!D87*0.133681</f>
        <v>59.354363999999997</v>
      </c>
      <c r="F83" s="13">
        <f>+'WP 1 2023 usage gallons'!E87*0.133681</f>
        <v>818.12771999999995</v>
      </c>
      <c r="G83" s="13">
        <f>+'WP 1 2023 usage gallons'!F87*0.133681</f>
        <v>403.71661999999998</v>
      </c>
      <c r="H83" s="13">
        <f>+'WP 1 2023 usage gallons'!G87*0.133681</f>
        <v>517.34546999999998</v>
      </c>
      <c r="I83" s="13">
        <f>+'WP 1 2023 usage gallons'!H87*0.133681</f>
        <v>467.88349999999997</v>
      </c>
      <c r="J83" s="13">
        <f>+'WP 1 2023 usage gallons'!I87*0.133681</f>
        <v>449.16816</v>
      </c>
      <c r="K83" s="13">
        <f>+'WP 1 2023 usage gallons'!J87*0.133681</f>
        <v>426.44238999999999</v>
      </c>
      <c r="L83" s="13">
        <f>+'WP 1 2023 usage gallons'!K87*0.133681</f>
        <v>243.29942</v>
      </c>
      <c r="M83" s="13">
        <f>+'WP 1 2023 usage gallons'!L87*0.133681</f>
        <v>637.65836999999999</v>
      </c>
      <c r="N83" s="13">
        <f>+'WP 1 2023 usage gallons'!M87*0.133681</f>
        <v>495.95650999999998</v>
      </c>
      <c r="O83" s="13">
        <f>+'WP 1 2023 usage gallons'!N87*0.133681</f>
        <v>657.71051999999997</v>
      </c>
      <c r="P83" s="13">
        <f>+'WP 1 2023 usage gallons'!O87*0.133681</f>
        <v>597.01934599999993</v>
      </c>
    </row>
    <row r="84" spans="3:16" x14ac:dyDescent="0.25">
      <c r="C84">
        <f>+'WP 1 2023 usage gallons'!C88</f>
        <v>1087505</v>
      </c>
      <c r="D84" t="str">
        <f>+'WP 1 2023 usage gallons'!B88</f>
        <v>3/4"</v>
      </c>
      <c r="E84" s="13">
        <f>+'WP 1 2023 usage gallons'!D88*0.133681</f>
        <v>479.91478999999998</v>
      </c>
      <c r="F84" s="13">
        <f>+'WP 1 2023 usage gallons'!E88*0.133681</f>
        <v>748.61360000000002</v>
      </c>
      <c r="G84" s="13">
        <f>+'WP 1 2023 usage gallons'!F88*0.133681</f>
        <v>612.25897999999995</v>
      </c>
      <c r="H84" s="13">
        <f>+'WP 1 2023 usage gallons'!G88*0.133681</f>
        <v>681.7731</v>
      </c>
      <c r="I84" s="13">
        <f>+'WP 1 2023 usage gallons'!H88*0.133681</f>
        <v>610.92216999999994</v>
      </c>
      <c r="J84" s="13">
        <f>+'WP 1 2023 usage gallons'!I88*0.133681</f>
        <v>691.13076999999998</v>
      </c>
      <c r="K84" s="13">
        <f>+'WP 1 2023 usage gallons'!J88*0.133681</f>
        <v>745.93997999999999</v>
      </c>
      <c r="L84" s="13">
        <f>+'WP 1 2023 usage gallons'!K88*0.133681</f>
        <v>688.45714999999996</v>
      </c>
      <c r="M84" s="13">
        <f>+'WP 1 2023 usage gallons'!L88*0.133681</f>
        <v>672.41543000000001</v>
      </c>
      <c r="N84" s="13">
        <f>+'WP 1 2023 usage gallons'!M88*0.133681</f>
        <v>835.50624999999991</v>
      </c>
      <c r="O84" s="13">
        <f>+'WP 1 2023 usage gallons'!N88*0.133681</f>
        <v>703.16206</v>
      </c>
      <c r="P84" s="13">
        <f>+'WP 1 2023 usage gallons'!O88*0.133681</f>
        <v>736.98335299999997</v>
      </c>
    </row>
    <row r="85" spans="3:16" x14ac:dyDescent="0.25">
      <c r="C85">
        <f>+'WP 1 2023 usage gallons'!C89</f>
        <v>1087602</v>
      </c>
      <c r="D85" t="str">
        <f>+'WP 1 2023 usage gallons'!B89</f>
        <v>3/4"</v>
      </c>
      <c r="E85" s="13">
        <f>+'WP 1 2023 usage gallons'!D89*0.133681</f>
        <v>361.47342399999997</v>
      </c>
      <c r="F85" s="13">
        <f>+'WP 1 2023 usage gallons'!E89*0.133681</f>
        <v>498.63012999999995</v>
      </c>
      <c r="G85" s="13">
        <f>+'WP 1 2023 usage gallons'!F89*0.133681</f>
        <v>112.29204</v>
      </c>
      <c r="H85" s="13">
        <f>+'WP 1 2023 usage gallons'!G89*0.133681</f>
        <v>659.04732999999999</v>
      </c>
      <c r="I85" s="13">
        <f>+'WP 1 2023 usage gallons'!H89*0.133681</f>
        <v>385.00128000000001</v>
      </c>
      <c r="J85" s="13">
        <f>+'WP 1 2023 usage gallons'!I89*0.133681</f>
        <v>441.14729999999997</v>
      </c>
      <c r="K85" s="13">
        <f>+'WP 1 2023 usage gallons'!J89*0.133681</f>
        <v>383.66446999999999</v>
      </c>
      <c r="L85" s="13">
        <f>+'WP 1 2023 usage gallons'!K89*0.133681</f>
        <v>466.54668999999996</v>
      </c>
      <c r="M85" s="13">
        <f>+'WP 1 2023 usage gallons'!L89*0.133681</f>
        <v>394.35894999999999</v>
      </c>
      <c r="N85" s="13">
        <f>+'WP 1 2023 usage gallons'!M89*0.133681</f>
        <v>434.46324999999996</v>
      </c>
      <c r="O85" s="13">
        <f>+'WP 1 2023 usage gallons'!N89*0.133681</f>
        <v>347.57060000000001</v>
      </c>
      <c r="P85" s="13">
        <f>+'WP 1 2023 usage gallons'!O89*0.133681</f>
        <v>392.08637299999998</v>
      </c>
    </row>
    <row r="86" spans="3:16" x14ac:dyDescent="0.25">
      <c r="C86">
        <f>+'WP 1 2023 usage gallons'!C90</f>
        <v>1087803</v>
      </c>
      <c r="D86" t="str">
        <f>+'WP 1 2023 usage gallons'!B90</f>
        <v>3/4"</v>
      </c>
      <c r="E86" s="13">
        <f>+'WP 1 2023 usage gallons'!D90*0.133681</f>
        <v>824.00968399999999</v>
      </c>
      <c r="F86" s="13">
        <f>+'WP 1 2023 usage gallons'!E90*0.133681</f>
        <v>561.46019999999999</v>
      </c>
      <c r="G86" s="13">
        <f>+'WP 1 2023 usage gallons'!F90*0.133681</f>
        <v>509.32460999999995</v>
      </c>
      <c r="H86" s="13">
        <f>+'WP 1 2023 usage gallons'!G90*0.133681</f>
        <v>467.88349999999997</v>
      </c>
      <c r="I86" s="13">
        <f>+'WP 1 2023 usage gallons'!H90*0.133681</f>
        <v>671.07862</v>
      </c>
      <c r="J86" s="13">
        <f>+'WP 1 2023 usage gallons'!I90*0.133681</f>
        <v>431.78962999999999</v>
      </c>
      <c r="K86" s="13">
        <f>+'WP 1 2023 usage gallons'!J90*0.133681</f>
        <v>439.81048999999996</v>
      </c>
      <c r="L86" s="13">
        <f>+'WP 1 2023 usage gallons'!K90*0.133681</f>
        <v>775.34979999999996</v>
      </c>
      <c r="M86" s="13">
        <f>+'WP 1 2023 usage gallons'!L90*0.133681</f>
        <v>653.70008999999993</v>
      </c>
      <c r="N86" s="13">
        <f>+'WP 1 2023 usage gallons'!M90*0.133681</f>
        <v>886.30502999999999</v>
      </c>
      <c r="O86" s="13">
        <f>+'WP 1 2023 usage gallons'!N90*0.133681</f>
        <v>463.87306999999998</v>
      </c>
      <c r="P86" s="13">
        <f>+'WP 1 2023 usage gallons'!O90*0.133681</f>
        <v>667.87027599999999</v>
      </c>
    </row>
    <row r="87" spans="3:16" x14ac:dyDescent="0.25">
      <c r="C87">
        <f>+'WP 1 2023 usage gallons'!C91</f>
        <v>1087804</v>
      </c>
      <c r="D87" t="str">
        <f>+'WP 1 2023 usage gallons'!B91</f>
        <v>3/4"</v>
      </c>
      <c r="E87" s="13">
        <f>+'WP 1 2023 usage gallons'!D91*0.133681</f>
        <v>853.41950399999996</v>
      </c>
      <c r="F87" s="13">
        <f>+'WP 1 2023 usage gallons'!E91*0.133681</f>
        <v>614.93259999999998</v>
      </c>
      <c r="G87" s="13">
        <f>+'WP 1 2023 usage gallons'!F91*0.133681</f>
        <v>753.96083999999996</v>
      </c>
      <c r="H87" s="13">
        <f>+'WP 1 2023 usage gallons'!G91*0.133681</f>
        <v>791.39152000000001</v>
      </c>
      <c r="I87" s="13">
        <f>+'WP 1 2023 usage gallons'!H91*0.133681</f>
        <v>684.44671999999991</v>
      </c>
      <c r="J87" s="13">
        <f>+'WP 1 2023 usage gallons'!I91*0.133681</f>
        <v>969.18724999999995</v>
      </c>
      <c r="K87" s="13">
        <f>+'WP 1 2023 usage gallons'!J91*0.133681</f>
        <v>903.68355999999994</v>
      </c>
      <c r="L87" s="13">
        <f>+'WP 1 2023 usage gallons'!K91*0.133681</f>
        <v>1320.76828</v>
      </c>
      <c r="M87" s="13">
        <f>+'WP 1 2023 usage gallons'!L91*0.133681</f>
        <v>963.84001000000001</v>
      </c>
      <c r="N87" s="13">
        <f>+'WP 1 2023 usage gallons'!M91*0.133681</f>
        <v>1788.6517799999999</v>
      </c>
      <c r="O87" s="13">
        <f>+'WP 1 2023 usage gallons'!N91*0.133681</f>
        <v>852.88477999999998</v>
      </c>
      <c r="P87" s="13">
        <f>+'WP 1 2023 usage gallons'!O91*0.133681</f>
        <v>1201.7921899999999</v>
      </c>
    </row>
    <row r="88" spans="3:16" x14ac:dyDescent="0.25">
      <c r="C88">
        <f>+'WP 1 2023 usage gallons'!C92</f>
        <v>1087902</v>
      </c>
      <c r="D88" t="str">
        <f>+'WP 1 2023 usage gallons'!B92</f>
        <v>3/4"</v>
      </c>
      <c r="E88" s="13">
        <f>+'WP 1 2023 usage gallons'!D92*0.133681</f>
        <v>260.27690699999999</v>
      </c>
      <c r="F88" s="13">
        <f>+'WP 1 2023 usage gallons'!E92*0.133681</f>
        <v>370.29636999999997</v>
      </c>
      <c r="G88" s="13">
        <f>+'WP 1 2023 usage gallons'!F92*0.133681</f>
        <v>328.85525999999999</v>
      </c>
      <c r="H88" s="13">
        <f>+'WP 1 2023 usage gallons'!G92*0.133681</f>
        <v>385.00128000000001</v>
      </c>
      <c r="I88" s="13">
        <f>+'WP 1 2023 usage gallons'!H92*0.133681</f>
        <v>489.27245999999997</v>
      </c>
      <c r="J88" s="13">
        <f>+'WP 1 2023 usage gallons'!I92*0.133681</f>
        <v>761.98169999999993</v>
      </c>
      <c r="K88" s="13">
        <f>+'WP 1 2023 usage gallons'!J92*0.133681</f>
        <v>284.74052999999998</v>
      </c>
      <c r="L88" s="13">
        <f>+'WP 1 2023 usage gallons'!K92*0.133681</f>
        <v>318.16077999999999</v>
      </c>
      <c r="M88" s="13">
        <f>+'WP 1 2023 usage gallons'!L92*0.133681</f>
        <v>461.19944999999996</v>
      </c>
      <c r="N88" s="13">
        <f>+'WP 1 2023 usage gallons'!M92*0.133681</f>
        <v>332.86568999999997</v>
      </c>
      <c r="O88" s="13">
        <f>+'WP 1 2023 usage gallons'!N92*0.133681</f>
        <v>324.84483</v>
      </c>
      <c r="P88" s="13">
        <f>+'WP 1 2023 usage gallons'!O92*0.133681</f>
        <v>372.96999</v>
      </c>
    </row>
    <row r="89" spans="3:16" x14ac:dyDescent="0.25">
      <c r="C89">
        <f>+'WP 1 2023 usage gallons'!C93</f>
        <v>1087905</v>
      </c>
      <c r="D89" t="str">
        <f>+'WP 1 2023 usage gallons'!B93</f>
        <v>3/4"</v>
      </c>
      <c r="E89" s="13">
        <f>+'WP 1 2023 usage gallons'!D93*0.133681</f>
        <v>403.31557699999996</v>
      </c>
      <c r="F89" s="13">
        <f>+'WP 1 2023 usage gallons'!E93*0.133681</f>
        <v>533.38719000000003</v>
      </c>
      <c r="G89" s="13">
        <f>+'WP 1 2023 usage gallons'!F93*0.133681</f>
        <v>328.85525999999999</v>
      </c>
      <c r="H89" s="13">
        <f>+'WP 1 2023 usage gallons'!G93*0.133681</f>
        <v>426.44238999999999</v>
      </c>
      <c r="I89" s="13">
        <f>+'WP 1 2023 usage gallons'!H93*0.133681</f>
        <v>335.53931</v>
      </c>
      <c r="J89" s="13">
        <f>+'WP 1 2023 usage gallons'!I93*0.133681</f>
        <v>398.36937999999998</v>
      </c>
      <c r="K89" s="13">
        <f>+'WP 1 2023 usage gallons'!J93*0.133681</f>
        <v>311.47672999999998</v>
      </c>
      <c r="L89" s="13">
        <f>+'WP 1 2023 usage gallons'!K93*0.133681</f>
        <v>382.32765999999998</v>
      </c>
      <c r="M89" s="13">
        <f>+'WP 1 2023 usage gallons'!L93*0.133681</f>
        <v>368.95956000000001</v>
      </c>
      <c r="N89" s="13">
        <f>+'WP 1 2023 usage gallons'!M93*0.133681</f>
        <v>364.94912999999997</v>
      </c>
      <c r="O89" s="13">
        <f>+'WP 1 2023 usage gallons'!N93*0.133681</f>
        <v>442.48410999999999</v>
      </c>
      <c r="P89" s="13">
        <f>+'WP 1 2023 usage gallons'!O93*0.133681</f>
        <v>392.08637299999998</v>
      </c>
    </row>
    <row r="90" spans="3:16" x14ac:dyDescent="0.25">
      <c r="C90">
        <f>+'WP 1 2023 usage gallons'!C94</f>
        <v>1088003</v>
      </c>
      <c r="D90" t="str">
        <f>+'WP 1 2023 usage gallons'!B94</f>
        <v>3/4"</v>
      </c>
      <c r="E90" s="13">
        <f>+'WP 1 2023 usage gallons'!D94*0.133681</f>
        <v>426.04134699999997</v>
      </c>
      <c r="F90" s="13">
        <f>+'WP 1 2023 usage gallons'!E94*0.133681</f>
        <v>728.56144999999992</v>
      </c>
      <c r="G90" s="13">
        <f>+'WP 1 2023 usage gallons'!F94*0.133681</f>
        <v>707.17248999999993</v>
      </c>
      <c r="H90" s="13">
        <f>+'WP 1 2023 usage gallons'!G94*0.133681</f>
        <v>768.66575</v>
      </c>
      <c r="I90" s="13">
        <f>+'WP 1 2023 usage gallons'!H94*0.133681</f>
        <v>712.51972999999998</v>
      </c>
      <c r="J90" s="13">
        <f>+'WP 1 2023 usage gallons'!I94*0.133681</f>
        <v>1070.7848099999999</v>
      </c>
      <c r="K90" s="13">
        <f>+'WP 1 2023 usage gallons'!J94*0.133681</f>
        <v>771.33936999999992</v>
      </c>
      <c r="L90" s="13">
        <f>+'WP 1 2023 usage gallons'!K94*0.133681</f>
        <v>901.00993999999992</v>
      </c>
      <c r="M90" s="13">
        <f>+'WP 1 2023 usage gallons'!L94*0.133681</f>
        <v>655.03689999999995</v>
      </c>
      <c r="N90" s="13">
        <f>+'WP 1 2023 usage gallons'!M94*0.133681</f>
        <v>636.32155999999998</v>
      </c>
      <c r="O90" s="13">
        <f>+'WP 1 2023 usage gallons'!N94*0.133681</f>
        <v>695.14120000000003</v>
      </c>
      <c r="P90" s="13">
        <f>+'WP 1 2023 usage gallons'!O94*0.133681</f>
        <v>662.12199299999997</v>
      </c>
    </row>
    <row r="91" spans="3:16" x14ac:dyDescent="0.25">
      <c r="C91">
        <f>+'WP 1 2023 usage gallons'!C95</f>
        <v>1088104</v>
      </c>
      <c r="D91" t="str">
        <f>+'WP 1 2023 usage gallons'!B95</f>
        <v>3/4"</v>
      </c>
      <c r="E91" s="13">
        <f>+'WP 1 2023 usage gallons'!D95*0.133681</f>
        <v>385.00128000000001</v>
      </c>
      <c r="F91" s="13">
        <f>+'WP 1 2023 usage gallons'!E95*0.133681</f>
        <v>545.41847999999993</v>
      </c>
      <c r="G91" s="13">
        <f>+'WP 1 2023 usage gallons'!F95*0.133681</f>
        <v>483.92521999999997</v>
      </c>
      <c r="H91" s="13">
        <f>+'WP 1 2023 usage gallons'!G95*0.133681</f>
        <v>688.45714999999996</v>
      </c>
      <c r="I91" s="13">
        <f>+'WP 1 2023 usage gallons'!H95*0.133681</f>
        <v>1219.1707199999998</v>
      </c>
      <c r="J91" s="13">
        <f>+'WP 1 2023 usage gallons'!I95*0.133681</f>
        <v>1188.42409</v>
      </c>
      <c r="K91" s="13">
        <f>+'WP 1 2023 usage gallons'!J95*0.133681</f>
        <v>1117.5731599999999</v>
      </c>
      <c r="L91" s="13">
        <f>+'WP 1 2023 usage gallons'!K95*0.133681</f>
        <v>1486.5327199999999</v>
      </c>
      <c r="M91" s="13">
        <f>+'WP 1 2023 usage gallons'!L95*0.133681</f>
        <v>624.29026999999996</v>
      </c>
      <c r="N91" s="13">
        <f>+'WP 1 2023 usage gallons'!M95*0.133681</f>
        <v>534.72399999999993</v>
      </c>
      <c r="O91" s="13">
        <f>+'WP 1 2023 usage gallons'!N95*0.133681</f>
        <v>582.84915999999998</v>
      </c>
      <c r="P91" s="13">
        <f>+'WP 1 2023 usage gallons'!O95*0.133681</f>
        <v>580.57658300000003</v>
      </c>
    </row>
    <row r="92" spans="3:16" x14ac:dyDescent="0.25">
      <c r="C92">
        <f>+'WP 1 2023 usage gallons'!C96</f>
        <v>1088205</v>
      </c>
      <c r="D92" t="str">
        <f>+'WP 1 2023 usage gallons'!B96</f>
        <v>3/4"</v>
      </c>
      <c r="E92" s="13">
        <f>+'WP 1 2023 usage gallons'!D96*0.133681</f>
        <v>413.609014</v>
      </c>
      <c r="F92" s="13">
        <f>+'WP 1 2023 usage gallons'!E96*0.133681</f>
        <v>429.11600999999996</v>
      </c>
      <c r="G92" s="13">
        <f>+'WP 1 2023 usage gallons'!F96*0.133681</f>
        <v>343.56016999999997</v>
      </c>
      <c r="H92" s="13">
        <f>+'WP 1 2023 usage gallons'!G96*0.133681</f>
        <v>394.35894999999999</v>
      </c>
      <c r="I92" s="13">
        <f>+'WP 1 2023 usage gallons'!H96*0.133681</f>
        <v>474.56754999999998</v>
      </c>
      <c r="J92" s="13">
        <f>+'WP 1 2023 usage gallons'!I96*0.133681</f>
        <v>517.34546999999998</v>
      </c>
      <c r="K92" s="13">
        <f>+'WP 1 2023 usage gallons'!J96*0.133681</f>
        <v>383.66446999999999</v>
      </c>
      <c r="L92" s="13">
        <f>+'WP 1 2023 usage gallons'!K96*0.133681</f>
        <v>609.58535999999992</v>
      </c>
      <c r="M92" s="13">
        <f>+'WP 1 2023 usage gallons'!L96*0.133681</f>
        <v>364.94912999999997</v>
      </c>
      <c r="N92" s="13">
        <f>+'WP 1 2023 usage gallons'!M96*0.133681</f>
        <v>402.37980999999996</v>
      </c>
      <c r="O92" s="13">
        <f>+'WP 1 2023 usage gallons'!N96*0.133681</f>
        <v>426.44238999999999</v>
      </c>
      <c r="P92" s="13">
        <f>+'WP 1 2023 usage gallons'!O96*0.133681</f>
        <v>397.834656</v>
      </c>
    </row>
    <row r="93" spans="3:16" x14ac:dyDescent="0.25">
      <c r="C93">
        <f>+'WP 1 2023 usage gallons'!C97</f>
        <v>1088302</v>
      </c>
      <c r="D93" t="str">
        <f>+'WP 1 2023 usage gallons'!B97</f>
        <v>3/4"</v>
      </c>
      <c r="E93" s="13">
        <f>+'WP 1 2023 usage gallons'!D97*0.133681</f>
        <v>319.49759</v>
      </c>
      <c r="F93" s="13">
        <f>+'WP 1 2023 usage gallons'!E97*0.133681</f>
        <v>502.64055999999999</v>
      </c>
      <c r="G93" s="13">
        <f>+'WP 1 2023 usage gallons'!F97*0.133681</f>
        <v>427.7792</v>
      </c>
      <c r="H93" s="13">
        <f>+'WP 1 2023 usage gallons'!G97*0.133681</f>
        <v>367.62275</v>
      </c>
      <c r="I93" s="13">
        <f>+'WP 1 2023 usage gallons'!H97*0.133681</f>
        <v>580.17553999999996</v>
      </c>
      <c r="J93" s="13">
        <f>+'WP 1 2023 usage gallons'!I97*0.133681</f>
        <v>414.41109999999998</v>
      </c>
      <c r="K93" s="13">
        <f>+'WP 1 2023 usage gallons'!J97*0.133681</f>
        <v>414.41109999999998</v>
      </c>
      <c r="L93" s="13">
        <f>+'WP 1 2023 usage gallons'!K97*0.133681</f>
        <v>521.35590000000002</v>
      </c>
      <c r="M93" s="13">
        <f>+'WP 1 2023 usage gallons'!L97*0.133681</f>
        <v>398.36937999999998</v>
      </c>
      <c r="N93" s="13">
        <f>+'WP 1 2023 usage gallons'!M97*0.133681</f>
        <v>445.15772999999996</v>
      </c>
      <c r="O93" s="13">
        <f>+'WP 1 2023 usage gallons'!N97*0.133681</f>
        <v>489.27245999999997</v>
      </c>
      <c r="P93" s="13">
        <f>+'WP 1 2023 usage gallons'!O97*0.133681</f>
        <v>444.22196299999996</v>
      </c>
    </row>
    <row r="94" spans="3:16" x14ac:dyDescent="0.25">
      <c r="C94">
        <f>+'WP 1 2023 usage gallons'!C98</f>
        <v>1088503</v>
      </c>
      <c r="D94" t="str">
        <f>+'WP 1 2023 usage gallons'!B98</f>
        <v>3/4"</v>
      </c>
      <c r="E94" s="13">
        <f>+'WP 1 2023 usage gallons'!D98*0.133681</f>
        <v>557.04872699999999</v>
      </c>
      <c r="F94" s="13">
        <f>+'WP 1 2023 usage gallons'!E98*0.133681</f>
        <v>743.26635999999996</v>
      </c>
      <c r="G94" s="13">
        <f>+'WP 1 2023 usage gallons'!F98*0.133681</f>
        <v>602.90130999999997</v>
      </c>
      <c r="H94" s="13">
        <f>+'WP 1 2023 usage gallons'!G98*0.133681</f>
        <v>776.68660999999997</v>
      </c>
      <c r="I94" s="13">
        <f>+'WP 1 2023 usage gallons'!H98*0.133681</f>
        <v>713.85654</v>
      </c>
      <c r="J94" s="13">
        <f>+'WP 1 2023 usage gallons'!I98*0.133681</f>
        <v>850.21115999999995</v>
      </c>
      <c r="K94" s="13">
        <f>+'WP 1 2023 usage gallons'!J98*0.133681</f>
        <v>1157.6774599999999</v>
      </c>
      <c r="L94" s="13">
        <f>+'WP 1 2023 usage gallons'!K98*0.133681</f>
        <v>1110.8891099999998</v>
      </c>
      <c r="M94" s="13">
        <f>+'WP 1 2023 usage gallons'!L98*0.133681</f>
        <v>675.08904999999993</v>
      </c>
      <c r="N94" s="13">
        <f>+'WP 1 2023 usage gallons'!M98*0.133681</f>
        <v>945.12466999999992</v>
      </c>
      <c r="O94" s="13">
        <f>+'WP 1 2023 usage gallons'!N98*0.133681</f>
        <v>701.82524999999998</v>
      </c>
      <c r="P94" s="13">
        <f>+'WP 1 2023 usage gallons'!O98*0.133681</f>
        <v>774.01298999999995</v>
      </c>
    </row>
    <row r="95" spans="3:16" x14ac:dyDescent="0.25">
      <c r="C95">
        <f>+'WP 1 2023 usage gallons'!C99</f>
        <v>1088604</v>
      </c>
      <c r="D95" t="str">
        <f>+'WP 1 2023 usage gallons'!B99</f>
        <v>3/4"</v>
      </c>
      <c r="E95" s="13">
        <f>+'WP 1 2023 usage gallons'!D99*0.133681</f>
        <v>384.19919399999998</v>
      </c>
      <c r="F95" s="13">
        <f>+'WP 1 2023 usage gallons'!E99*0.133681</f>
        <v>502.64055999999999</v>
      </c>
      <c r="G95" s="13">
        <f>+'WP 1 2023 usage gallons'!F99*0.133681</f>
        <v>401.04300000000001</v>
      </c>
      <c r="H95" s="13">
        <f>+'WP 1 2023 usage gallons'!G99*0.133681</f>
        <v>418.42152999999996</v>
      </c>
      <c r="I95" s="13">
        <f>+'WP 1 2023 usage gallons'!H99*0.133681</f>
        <v>411.73748000000001</v>
      </c>
      <c r="J95" s="13">
        <f>+'WP 1 2023 usage gallons'!I99*0.133681</f>
        <v>573.49149</v>
      </c>
      <c r="K95" s="13">
        <f>+'WP 1 2023 usage gallons'!J99*0.133681</f>
        <v>1273.97993</v>
      </c>
      <c r="L95" s="13">
        <f>+'WP 1 2023 usage gallons'!K99*0.133681</f>
        <v>892.98907999999994</v>
      </c>
      <c r="M95" s="13">
        <f>+'WP 1 2023 usage gallons'!L99*0.133681</f>
        <v>414.41109999999998</v>
      </c>
      <c r="N95" s="13">
        <f>+'WP 1 2023 usage gallons'!M99*0.133681</f>
        <v>465.20988</v>
      </c>
      <c r="O95" s="13">
        <f>+'WP 1 2023 usage gallons'!N99*0.133681</f>
        <v>481.2516</v>
      </c>
      <c r="P95" s="13">
        <f>+'WP 1 2023 usage gallons'!O99*0.133681</f>
        <v>453.579633</v>
      </c>
    </row>
    <row r="96" spans="3:16" x14ac:dyDescent="0.25">
      <c r="C96">
        <f>+'WP 1 2023 usage gallons'!C100</f>
        <v>1088705</v>
      </c>
      <c r="D96" t="str">
        <f>+'WP 1 2023 usage gallons'!B100</f>
        <v>3/4"</v>
      </c>
      <c r="E96" s="13">
        <f>+'WP 1 2023 usage gallons'!D100*0.133681</f>
        <v>383.66446999999999</v>
      </c>
      <c r="F96" s="13">
        <f>+'WP 1 2023 usage gallons'!E100*0.133681</f>
        <v>546.75528999999995</v>
      </c>
      <c r="G96" s="13">
        <f>+'WP 1 2023 usage gallons'!F100*0.133681</f>
        <v>421.09514999999999</v>
      </c>
      <c r="H96" s="13">
        <f>+'WP 1 2023 usage gallons'!G100*0.133681</f>
        <v>425.10557999999997</v>
      </c>
      <c r="I96" s="13">
        <f>+'WP 1 2023 usage gallons'!H100*0.133681</f>
        <v>463.87306999999998</v>
      </c>
      <c r="J96" s="13">
        <f>+'WP 1 2023 usage gallons'!I100*0.133681</f>
        <v>536.06080999999995</v>
      </c>
      <c r="K96" s="13">
        <f>+'WP 1 2023 usage gallons'!J100*0.133681</f>
        <v>391.68532999999996</v>
      </c>
      <c r="L96" s="13">
        <f>+'WP 1 2023 usage gallons'!K100*0.133681</f>
        <v>524.02951999999993</v>
      </c>
      <c r="M96" s="13">
        <f>+'WP 1 2023 usage gallons'!L100*0.133681</f>
        <v>478.57797999999997</v>
      </c>
      <c r="N96" s="13">
        <f>+'WP 1 2023 usage gallons'!M100*0.133681</f>
        <v>450.50496999999996</v>
      </c>
      <c r="O96" s="13">
        <f>+'WP 1 2023 usage gallons'!N100*0.133681</f>
        <v>503.97736999999995</v>
      </c>
      <c r="P96" s="13">
        <f>+'WP 1 2023 usage gallons'!O100*0.133681</f>
        <v>477.64221299999997</v>
      </c>
    </row>
    <row r="97" spans="3:16" x14ac:dyDescent="0.25">
      <c r="C97">
        <f>+'WP 1 2023 usage gallons'!C101</f>
        <v>1088802</v>
      </c>
      <c r="D97" t="str">
        <f>+'WP 1 2023 usage gallons'!B101</f>
        <v>3/4"</v>
      </c>
      <c r="E97" s="13">
        <f>+'WP 1 2023 usage gallons'!D101*0.133681</f>
        <v>1073.0573870000001</v>
      </c>
      <c r="F97" s="13">
        <f>+'WP 1 2023 usage gallons'!E101*0.133681</f>
        <v>1332.7995699999999</v>
      </c>
      <c r="G97" s="13">
        <f>+'WP 1 2023 usage gallons'!F101*0.133681</f>
        <v>943.78785999999991</v>
      </c>
      <c r="H97" s="13">
        <f>+'WP 1 2023 usage gallons'!G101*0.133681</f>
        <v>1225.8547699999999</v>
      </c>
      <c r="I97" s="13">
        <f>+'WP 1 2023 usage gallons'!H101*0.133681</f>
        <v>1057.41671</v>
      </c>
      <c r="J97" s="13">
        <f>+'WP 1 2023 usage gallons'!I101*0.133681</f>
        <v>1310.0737999999999</v>
      </c>
      <c r="K97" s="13">
        <f>+'WP 1 2023 usage gallons'!J101*0.133681</f>
        <v>1284.6744099999999</v>
      </c>
      <c r="L97" s="13">
        <f>+'WP 1 2023 usage gallons'!K101*0.133681</f>
        <v>1455.7860899999998</v>
      </c>
      <c r="M97" s="13">
        <f>+'WP 1 2023 usage gallons'!L101*0.133681</f>
        <v>1013.30198</v>
      </c>
      <c r="N97" s="13">
        <f>+'WP 1 2023 usage gallons'!M101*0.133681</f>
        <v>1181.7400399999999</v>
      </c>
      <c r="O97" s="13">
        <f>+'WP 1 2023 usage gallons'!N101*0.133681</f>
        <v>1260.6118300000001</v>
      </c>
      <c r="P97" s="13">
        <f>+'WP 1 2023 usage gallons'!O101*0.133681</f>
        <v>1151.795496</v>
      </c>
    </row>
    <row r="98" spans="3:16" x14ac:dyDescent="0.25">
      <c r="C98">
        <f>+'WP 1 2023 usage gallons'!C102</f>
        <v>1113003</v>
      </c>
      <c r="D98" t="str">
        <f>+'WP 1 2023 usage gallons'!B102</f>
        <v>3/4"</v>
      </c>
      <c r="E98" s="13">
        <f>+'WP 1 2023 usage gallons'!D102*0.133681</f>
        <v>441.68202399999996</v>
      </c>
      <c r="F98" s="13">
        <f>+'WP 1 2023 usage gallons'!E102*0.133681</f>
        <v>630.97431999999992</v>
      </c>
      <c r="G98" s="13">
        <f>+'WP 1 2023 usage gallons'!F102*0.133681</f>
        <v>510.66141999999996</v>
      </c>
      <c r="H98" s="13">
        <f>+'WP 1 2023 usage gallons'!G102*0.133681</f>
        <v>443.82092</v>
      </c>
      <c r="I98" s="13">
        <f>+'WP 1 2023 usage gallons'!H102*0.133681</f>
        <v>534.72399999999993</v>
      </c>
      <c r="J98" s="13">
        <f>+'WP 1 2023 usage gallons'!I102*0.133681</f>
        <v>634.98474999999996</v>
      </c>
      <c r="K98" s="13">
        <f>+'WP 1 2023 usage gallons'!J102*0.133681</f>
        <v>502.64055999999999</v>
      </c>
      <c r="L98" s="13">
        <f>+'WP 1 2023 usage gallons'!K102*0.133681</f>
        <v>668.40499999999997</v>
      </c>
      <c r="M98" s="13">
        <f>+'WP 1 2023 usage gallons'!L102*0.133681</f>
        <v>569.48105999999996</v>
      </c>
      <c r="N98" s="13">
        <f>+'WP 1 2023 usage gallons'!M102*0.133681</f>
        <v>549.42890999999997</v>
      </c>
      <c r="O98" s="13">
        <f>+'WP 1 2023 usage gallons'!N102*0.133681</f>
        <v>548.09209999999996</v>
      </c>
      <c r="P98" s="13">
        <f>+'WP 1 2023 usage gallons'!O102*0.133681</f>
        <v>555.57823599999995</v>
      </c>
    </row>
    <row r="99" spans="3:16" x14ac:dyDescent="0.25">
      <c r="C99">
        <f>+'WP 1 2023 usage gallons'!C103</f>
        <v>1113205</v>
      </c>
      <c r="D99" t="str">
        <f>+'WP 1 2023 usage gallons'!B103</f>
        <v>3/4"</v>
      </c>
      <c r="E99" s="13">
        <f>+'WP 1 2023 usage gallons'!D103*0.133681</f>
        <v>421.09514999999999</v>
      </c>
      <c r="F99" s="13">
        <f>+'WP 1 2023 usage gallons'!E103*0.133681</f>
        <v>511.99822999999998</v>
      </c>
      <c r="G99" s="13">
        <f>+'WP 1 2023 usage gallons'!F103*0.133681</f>
        <v>417.08472</v>
      </c>
      <c r="H99" s="13">
        <f>+'WP 1 2023 usage gallons'!G103*0.133681</f>
        <v>430.45281999999997</v>
      </c>
      <c r="I99" s="13">
        <f>+'WP 1 2023 usage gallons'!H103*0.133681</f>
        <v>443.82092</v>
      </c>
      <c r="J99" s="13">
        <f>+'WP 1 2023 usage gallons'!I103*0.133681</f>
        <v>292.76139000000001</v>
      </c>
      <c r="K99" s="13">
        <f>+'WP 1 2023 usage gallons'!J103*0.133681</f>
        <v>505.31417999999996</v>
      </c>
      <c r="L99" s="13">
        <f>+'WP 1 2023 usage gallons'!K103*0.133681</f>
        <v>497.29331999999999</v>
      </c>
      <c r="M99" s="13">
        <f>+'WP 1 2023 usage gallons'!L103*0.133681</f>
        <v>323.50801999999999</v>
      </c>
      <c r="N99" s="13">
        <f>+'WP 1 2023 usage gallons'!M103*0.133681</f>
        <v>507.98779999999999</v>
      </c>
      <c r="O99" s="13">
        <f>+'WP 1 2023 usage gallons'!N103*0.133681</f>
        <v>431.78962999999999</v>
      </c>
      <c r="P99" s="13">
        <f>+'WP 1 2023 usage gallons'!O103*0.133681</f>
        <v>421.09514999999999</v>
      </c>
    </row>
    <row r="100" spans="3:16" x14ac:dyDescent="0.25">
      <c r="C100">
        <f>+'WP 1 2023 usage gallons'!C104</f>
        <v>1113403</v>
      </c>
      <c r="D100" t="str">
        <f>+'WP 1 2023 usage gallons'!B104</f>
        <v>3/4"</v>
      </c>
      <c r="E100" s="13">
        <f>+'WP 1 2023 usage gallons'!D104*0.133681</f>
        <v>218.434754</v>
      </c>
      <c r="F100" s="13">
        <f>+'WP 1 2023 usage gallons'!E104*0.133681</f>
        <v>245.97304</v>
      </c>
      <c r="G100" s="13">
        <f>+'WP 1 2023 usage gallons'!F104*0.133681</f>
        <v>252.65708999999998</v>
      </c>
      <c r="H100" s="13">
        <f>+'WP 1 2023 usage gallons'!G104*0.133681</f>
        <v>237.95218</v>
      </c>
      <c r="I100" s="13">
        <f>+'WP 1 2023 usage gallons'!H104*0.133681</f>
        <v>253.9939</v>
      </c>
      <c r="J100" s="13">
        <f>+'WP 1 2023 usage gallons'!I104*0.133681</f>
        <v>284.74052999999998</v>
      </c>
      <c r="K100" s="13">
        <f>+'WP 1 2023 usage gallons'!J104*0.133681</f>
        <v>253.9939</v>
      </c>
      <c r="L100" s="13">
        <f>+'WP 1 2023 usage gallons'!K104*0.133681</f>
        <v>303.45587</v>
      </c>
      <c r="M100" s="13">
        <f>+'WP 1 2023 usage gallons'!L104*0.133681</f>
        <v>255.33070999999998</v>
      </c>
      <c r="N100" s="13">
        <f>+'WP 1 2023 usage gallons'!M104*0.133681</f>
        <v>252.65708999999998</v>
      </c>
      <c r="O100" s="13">
        <f>+'WP 1 2023 usage gallons'!N104*0.133681</f>
        <v>248.64666</v>
      </c>
      <c r="P100" s="13">
        <f>+'WP 1 2023 usage gallons'!O104*0.133681</f>
        <v>252.122366</v>
      </c>
    </row>
    <row r="101" spans="3:16" x14ac:dyDescent="0.25">
      <c r="C101">
        <f>+'WP 1 2023 usage gallons'!C105</f>
        <v>1113605</v>
      </c>
      <c r="D101" t="str">
        <f>+'WP 1 2023 usage gallons'!B105</f>
        <v>3/4"</v>
      </c>
      <c r="E101" s="13">
        <f>+'WP 1 2023 usage gallons'!D105*0.133681</f>
        <v>887.64184</v>
      </c>
      <c r="F101" s="13">
        <f>+'WP 1 2023 usage gallons'!E105*0.133681</f>
        <v>1519.9529699999998</v>
      </c>
      <c r="G101" s="13">
        <f>+'WP 1 2023 usage gallons'!F105*0.133681</f>
        <v>1410.33455</v>
      </c>
      <c r="H101" s="13">
        <f>+'WP 1 2023 usage gallons'!G105*0.133681</f>
        <v>1629.5713899999998</v>
      </c>
      <c r="I101" s="13">
        <f>+'WP 1 2023 usage gallons'!H105*0.133681</f>
        <v>1846.1346099999998</v>
      </c>
      <c r="J101" s="13">
        <f>+'WP 1 2023 usage gallons'!I105*0.133681</f>
        <v>1582.78304</v>
      </c>
      <c r="K101" s="13">
        <f>+'WP 1 2023 usage gallons'!J105*0.133681</f>
        <v>1501.2376299999999</v>
      </c>
      <c r="L101" s="13">
        <f>+'WP 1 2023 usage gallons'!K105*0.133681</f>
        <v>1036.02775</v>
      </c>
      <c r="M101" s="13">
        <f>+'WP 1 2023 usage gallons'!L105*0.133681</f>
        <v>1253.92778</v>
      </c>
      <c r="N101" s="13">
        <f>+'WP 1 2023 usage gallons'!M105*0.133681</f>
        <v>1467.81738</v>
      </c>
      <c r="O101" s="13">
        <f>+'WP 1 2023 usage gallons'!N105*0.133681</f>
        <v>1322.10509</v>
      </c>
      <c r="P101" s="13">
        <f>+'WP 1 2023 usage gallons'!O105*0.133681</f>
        <v>1347.9055229999999</v>
      </c>
    </row>
    <row r="102" spans="3:16" x14ac:dyDescent="0.25">
      <c r="C102">
        <f>+'WP 1 2023 usage gallons'!C106</f>
        <v>1113703</v>
      </c>
      <c r="D102" t="str">
        <f>+'WP 1 2023 usage gallons'!B106</f>
        <v>3/4"</v>
      </c>
      <c r="E102" s="13">
        <f>+'WP 1 2023 usage gallons'!D106*0.133681</f>
        <v>352.516797</v>
      </c>
      <c r="F102" s="13">
        <f>+'WP 1 2023 usage gallons'!E106*0.133681</f>
        <v>438.47368</v>
      </c>
      <c r="G102" s="13">
        <f>+'WP 1 2023 usage gallons'!F106*0.133681</f>
        <v>352.91784000000001</v>
      </c>
      <c r="H102" s="13">
        <f>+'WP 1 2023 usage gallons'!G106*0.133681</f>
        <v>334.20249999999999</v>
      </c>
      <c r="I102" s="13">
        <f>+'WP 1 2023 usage gallons'!H106*0.133681</f>
        <v>389.01170999999999</v>
      </c>
      <c r="J102" s="13">
        <f>+'WP 1 2023 usage gallons'!I106*0.133681</f>
        <v>122.98652</v>
      </c>
      <c r="K102" s="13">
        <f>+'WP 1 2023 usage gallons'!J106*0.133681</f>
        <v>582.84915999999998</v>
      </c>
      <c r="L102" s="13">
        <f>+'WP 1 2023 usage gallons'!K106*0.133681</f>
        <v>338.21292999999997</v>
      </c>
      <c r="M102" s="13">
        <f>+'WP 1 2023 usage gallons'!L106*0.133681</f>
        <v>339.54973999999999</v>
      </c>
      <c r="N102" s="13">
        <f>+'WP 1 2023 usage gallons'!M106*0.133681</f>
        <v>376.98041999999998</v>
      </c>
      <c r="O102" s="13">
        <f>+'WP 1 2023 usage gallons'!N106*0.133681</f>
        <v>403.71661999999998</v>
      </c>
      <c r="P102" s="13">
        <f>+'WP 1 2023 usage gallons'!O106*0.133681</f>
        <v>373.37103300000001</v>
      </c>
    </row>
    <row r="103" spans="3:16" x14ac:dyDescent="0.25">
      <c r="C103">
        <f>+'WP 1 2023 usage gallons'!C107</f>
        <v>1115102</v>
      </c>
      <c r="D103" t="str">
        <f>+'WP 1 2023 usage gallons'!B107</f>
        <v>3/4"</v>
      </c>
      <c r="E103" s="13">
        <f>+'WP 1 2023 usage gallons'!D107*0.133681</f>
        <v>1905.8900169999999</v>
      </c>
      <c r="F103" s="13">
        <f>+'WP 1 2023 usage gallons'!E107*0.133681</f>
        <v>1764.5891999999999</v>
      </c>
      <c r="G103" s="13">
        <f>+'WP 1 2023 usage gallons'!F107*0.133681</f>
        <v>1534.65788</v>
      </c>
      <c r="H103" s="13">
        <f>+'WP 1 2023 usage gallons'!G107*0.133681</f>
        <v>1890.2493399999998</v>
      </c>
      <c r="I103" s="13">
        <f>+'WP 1 2023 usage gallons'!H107*0.133681</f>
        <v>2733.7764499999998</v>
      </c>
      <c r="J103" s="13">
        <f>+'WP 1 2023 usage gallons'!I107*0.133681</f>
        <v>3308.60475</v>
      </c>
      <c r="K103" s="13">
        <f>+'WP 1 2023 usage gallons'!J107*0.133681</f>
        <v>2213.7573600000001</v>
      </c>
      <c r="L103" s="13">
        <f>+'WP 1 2023 usage gallons'!K107*0.133681</f>
        <v>3128.1353999999997</v>
      </c>
      <c r="M103" s="13">
        <f>+'WP 1 2023 usage gallons'!L107*0.133681</f>
        <v>2256.5352800000001</v>
      </c>
      <c r="N103" s="13">
        <f>+'WP 1 2023 usage gallons'!M107*0.133681</f>
        <v>2495.8242700000001</v>
      </c>
      <c r="O103" s="13">
        <f>+'WP 1 2023 usage gallons'!N107*0.133681</f>
        <v>2148.2536700000001</v>
      </c>
      <c r="P103" s="13">
        <f>+'WP 1 2023 usage gallons'!O107*0.133681</f>
        <v>2300.1152859999997</v>
      </c>
    </row>
    <row r="104" spans="3:16" x14ac:dyDescent="0.25">
      <c r="C104">
        <f>+'WP 1 2023 usage gallons'!C108</f>
        <v>1115304</v>
      </c>
      <c r="D104" t="str">
        <f>+'WP 1 2023 usage gallons'!B108</f>
        <v>3/4"</v>
      </c>
      <c r="E104" s="13">
        <f>+'WP 1 2023 usage gallons'!D108*0.133681</f>
        <v>710.38083399999994</v>
      </c>
      <c r="F104" s="13">
        <f>+'WP 1 2023 usage gallons'!E108*0.133681</f>
        <v>669.74180999999999</v>
      </c>
      <c r="G104" s="13">
        <f>+'WP 1 2023 usage gallons'!F108*0.133681</f>
        <v>594.88045</v>
      </c>
      <c r="H104" s="13">
        <f>+'WP 1 2023 usage gallons'!G108*0.133681</f>
        <v>737.91912000000002</v>
      </c>
      <c r="I104" s="13">
        <f>+'WP 1 2023 usage gallons'!H108*0.133681</f>
        <v>820.80133999999998</v>
      </c>
      <c r="J104" s="13">
        <f>+'WP 1 2023 usage gallons'!I108*0.133681</f>
        <v>1638.9290599999999</v>
      </c>
      <c r="K104" s="13">
        <f>+'WP 1 2023 usage gallons'!J108*0.133681</f>
        <v>820.80133999999998</v>
      </c>
      <c r="L104" s="13">
        <f>+'WP 1 2023 usage gallons'!K108*0.133681</f>
        <v>1064.10076</v>
      </c>
      <c r="M104" s="13">
        <f>+'WP 1 2023 usage gallons'!L108*0.133681</f>
        <v>566.80743999999993</v>
      </c>
      <c r="N104" s="13">
        <f>+'WP 1 2023 usage gallons'!M108*0.133681</f>
        <v>810.10685999999998</v>
      </c>
      <c r="O104" s="13">
        <f>+'WP 1 2023 usage gallons'!N108*0.133681</f>
        <v>835.50624999999991</v>
      </c>
      <c r="P104" s="13">
        <f>+'WP 1 2023 usage gallons'!O108*0.133681</f>
        <v>737.38439599999992</v>
      </c>
    </row>
    <row r="105" spans="3:16" x14ac:dyDescent="0.25">
      <c r="C105">
        <f>+'WP 1 2023 usage gallons'!C109</f>
        <v>1115502</v>
      </c>
      <c r="D105" t="str">
        <f>+'WP 1 2023 usage gallons'!B109</f>
        <v>3/4"</v>
      </c>
      <c r="E105" s="13">
        <f>+'WP 1 2023 usage gallons'!D109*0.133681</f>
        <v>536.06080999999995</v>
      </c>
      <c r="F105" s="13">
        <f>+'WP 1 2023 usage gallons'!E109*0.133681</f>
        <v>761.98169999999993</v>
      </c>
      <c r="G105" s="13">
        <f>+'WP 1 2023 usage gallons'!F109*0.133681</f>
        <v>481.2516</v>
      </c>
      <c r="H105" s="13">
        <f>+'WP 1 2023 usage gallons'!G109*0.133681</f>
        <v>602.90130999999997</v>
      </c>
      <c r="I105" s="13">
        <f>+'WP 1 2023 usage gallons'!H109*0.133681</f>
        <v>598.89087999999992</v>
      </c>
      <c r="J105" s="13">
        <f>+'WP 1 2023 usage gallons'!I109*0.133681</f>
        <v>771.33936999999992</v>
      </c>
      <c r="K105" s="13">
        <f>+'WP 1 2023 usage gallons'!J109*0.133681</f>
        <v>729.89825999999994</v>
      </c>
      <c r="L105" s="13">
        <f>+'WP 1 2023 usage gallons'!K109*0.133681</f>
        <v>1007.9547399999999</v>
      </c>
      <c r="M105" s="13">
        <f>+'WP 1 2023 usage gallons'!L109*0.133681</f>
        <v>633.64793999999995</v>
      </c>
      <c r="N105" s="13">
        <f>+'WP 1 2023 usage gallons'!M109*0.133681</f>
        <v>939.77742999999998</v>
      </c>
      <c r="O105" s="13">
        <f>+'WP 1 2023 usage gallons'!N109*0.133681</f>
        <v>1028.0068899999999</v>
      </c>
      <c r="P105" s="13">
        <f>+'WP 1 2023 usage gallons'!O109*0.133681</f>
        <v>867.05496599999992</v>
      </c>
    </row>
    <row r="106" spans="3:16" x14ac:dyDescent="0.25">
      <c r="C106">
        <f>+'WP 1 2023 usage gallons'!C110</f>
        <v>1115604</v>
      </c>
      <c r="D106" t="str">
        <f>+'WP 1 2023 usage gallons'!B110</f>
        <v>3/4"</v>
      </c>
      <c r="E106" s="13">
        <f>+'WP 1 2023 usage gallons'!D110*0.133681</f>
        <v>569.48105999999996</v>
      </c>
      <c r="F106" s="13">
        <f>+'WP 1 2023 usage gallons'!E110*0.133681</f>
        <v>937.10380999999995</v>
      </c>
      <c r="G106" s="13">
        <f>+'WP 1 2023 usage gallons'!F110*0.133681</f>
        <v>743.26635999999996</v>
      </c>
      <c r="H106" s="13">
        <f>+'WP 1 2023 usage gallons'!G110*0.133681</f>
        <v>864.91606999999999</v>
      </c>
      <c r="I106" s="13">
        <f>+'WP 1 2023 usage gallons'!H110*0.133681</f>
        <v>844.86392000000001</v>
      </c>
      <c r="J106" s="13">
        <f>+'WP 1 2023 usage gallons'!I110*0.133681</f>
        <v>961.16638999999998</v>
      </c>
      <c r="K106" s="13">
        <f>+'WP 1 2023 usage gallons'!J110*0.133681</f>
        <v>830.15900999999997</v>
      </c>
      <c r="L106" s="13">
        <f>+'WP 1 2023 usage gallons'!K110*0.133681</f>
        <v>1184.4136599999999</v>
      </c>
      <c r="M106" s="13">
        <f>+'WP 1 2023 usage gallons'!L110*0.133681</f>
        <v>612.25897999999995</v>
      </c>
      <c r="N106" s="13">
        <f>+'WP 1 2023 usage gallons'!M110*0.133681</f>
        <v>823.47496000000001</v>
      </c>
      <c r="O106" s="13">
        <f>+'WP 1 2023 usage gallons'!N110*0.133681</f>
        <v>828.82219999999995</v>
      </c>
      <c r="P106" s="13">
        <f>+'WP 1 2023 usage gallons'!O110*0.133681</f>
        <v>754.76292599999999</v>
      </c>
    </row>
    <row r="107" spans="3:16" x14ac:dyDescent="0.25">
      <c r="C107">
        <f>+'WP 1 2023 usage gallons'!C111</f>
        <v>1115703</v>
      </c>
      <c r="D107" t="str">
        <f>+'WP 1 2023 usage gallons'!B111</f>
        <v>3/4"</v>
      </c>
      <c r="E107" s="13">
        <f>+'WP 1 2023 usage gallons'!D111*0.133681</f>
        <v>1735.7141039999999</v>
      </c>
      <c r="F107" s="13">
        <f>+'WP 1 2023 usage gallons'!E111*0.133681</f>
        <v>1522.6265899999999</v>
      </c>
      <c r="G107" s="13">
        <f>+'WP 1 2023 usage gallons'!F111*0.133681</f>
        <v>1331.4627599999999</v>
      </c>
      <c r="H107" s="13">
        <f>+'WP 1 2023 usage gallons'!G111*0.133681</f>
        <v>1427.71308</v>
      </c>
      <c r="I107" s="13">
        <f>+'WP 1 2023 usage gallons'!H111*0.133681</f>
        <v>1344.83086</v>
      </c>
      <c r="J107" s="13">
        <f>+'WP 1 2023 usage gallons'!I111*0.133681</f>
        <v>1541.34193</v>
      </c>
      <c r="K107" s="13">
        <f>+'WP 1 2023 usage gallons'!J111*0.133681</f>
        <v>1322.10509</v>
      </c>
      <c r="L107" s="13">
        <f>+'WP 1 2023 usage gallons'!K111*0.133681</f>
        <v>1844.7977999999998</v>
      </c>
      <c r="M107" s="13">
        <f>+'WP 1 2023 usage gallons'!L111*0.133681</f>
        <v>1260.6118300000001</v>
      </c>
      <c r="N107" s="13">
        <f>+'WP 1 2023 usage gallons'!M111*0.133681</f>
        <v>1443.7547999999999</v>
      </c>
      <c r="O107" s="13">
        <f>+'WP 1 2023 usage gallons'!N111*0.133681</f>
        <v>1430.3867</v>
      </c>
      <c r="P107" s="13">
        <f>+'WP 1 2023 usage gallons'!O111*0.133681</f>
        <v>1378.2511099999999</v>
      </c>
    </row>
    <row r="108" spans="3:16" x14ac:dyDescent="0.25">
      <c r="C108">
        <f>+'WP 1 2023 usage gallons'!C112</f>
        <v>1115802</v>
      </c>
      <c r="D108" t="str">
        <f>+'WP 1 2023 usage gallons'!B112</f>
        <v>3/4"</v>
      </c>
      <c r="E108" s="13">
        <f>+'WP 1 2023 usage gallons'!D112*0.133681</f>
        <v>0.13368099999999999</v>
      </c>
      <c r="F108" s="13">
        <f>+'WP 1 2023 usage gallons'!E112*0.133681</f>
        <v>0.13368099999999999</v>
      </c>
      <c r="G108" s="13">
        <f>+'WP 1 2023 usage gallons'!F112*0.133681</f>
        <v>531.78301799999997</v>
      </c>
      <c r="H108" s="13">
        <f>+'WP 1 2023 usage gallons'!G112*0.133681</f>
        <v>588.19639999999993</v>
      </c>
      <c r="I108" s="13">
        <f>+'WP 1 2023 usage gallons'!H112*0.133681</f>
        <v>7039.6414599999998</v>
      </c>
      <c r="J108" s="13">
        <f>+'WP 1 2023 usage gallons'!I112*0.133681</f>
        <v>4460.9349700000002</v>
      </c>
      <c r="K108" s="13">
        <f>+'WP 1 2023 usage gallons'!J112*0.133681</f>
        <v>5117.3086800000001</v>
      </c>
      <c r="L108" s="13">
        <f>+'WP 1 2023 usage gallons'!K112*0.133681</f>
        <v>1783.3045399999999</v>
      </c>
      <c r="M108" s="13">
        <f>+'WP 1 2023 usage gallons'!L112*0.133681</f>
        <v>1066.7743800000001</v>
      </c>
      <c r="N108" s="13">
        <f>+'WP 1 2023 usage gallons'!M112*0.133681</f>
        <v>1196.4449499999998</v>
      </c>
      <c r="O108" s="13">
        <f>+'WP 1 2023 usage gallons'!N112*0.133681</f>
        <v>697.81481999999994</v>
      </c>
      <c r="P108" s="13">
        <f>+'WP 1 2023 usage gallons'!O112*0.133681</f>
        <v>986.96682299999998</v>
      </c>
    </row>
    <row r="109" spans="3:16" x14ac:dyDescent="0.25">
      <c r="C109">
        <f>+'WP 1 2023 usage gallons'!C113</f>
        <v>1115901</v>
      </c>
      <c r="D109" t="str">
        <f>+'WP 1 2023 usage gallons'!B113</f>
        <v>3/4"</v>
      </c>
      <c r="E109" s="13">
        <f>+'WP 1 2023 usage gallons'!D113*0.133681</f>
        <v>628.83542399999999</v>
      </c>
      <c r="F109" s="13">
        <f>+'WP 1 2023 usage gallons'!E113*0.133681</f>
        <v>675.08904999999993</v>
      </c>
      <c r="G109" s="13">
        <f>+'WP 1 2023 usage gallons'!F113*0.133681</f>
        <v>784.70746999999994</v>
      </c>
      <c r="H109" s="13">
        <f>+'WP 1 2023 usage gallons'!G113*0.133681</f>
        <v>819.46452999999997</v>
      </c>
      <c r="I109" s="13">
        <f>+'WP 1 2023 usage gallons'!H113*0.133681</f>
        <v>593.54363999999998</v>
      </c>
      <c r="J109" s="13">
        <f>+'WP 1 2023 usage gallons'!I113*0.133681</f>
        <v>943.78785999999991</v>
      </c>
      <c r="K109" s="13">
        <f>+'WP 1 2023 usage gallons'!J113*0.133681</f>
        <v>728.56144999999992</v>
      </c>
      <c r="L109" s="13">
        <f>+'WP 1 2023 usage gallons'!K113*0.133681</f>
        <v>648.35284999999999</v>
      </c>
      <c r="M109" s="13">
        <f>+'WP 1 2023 usage gallons'!L113*0.133681</f>
        <v>651.02647000000002</v>
      </c>
      <c r="N109" s="13">
        <f>+'WP 1 2023 usage gallons'!M113*0.133681</f>
        <v>320.83439999999996</v>
      </c>
      <c r="O109" s="13">
        <f>+'WP 1 2023 usage gallons'!N113*0.133681</f>
        <v>707.17248999999993</v>
      </c>
      <c r="P109" s="13">
        <f>+'WP 1 2023 usage gallons'!O113*0.133681</f>
        <v>559.58866599999999</v>
      </c>
    </row>
    <row r="110" spans="3:16" x14ac:dyDescent="0.25">
      <c r="C110">
        <f>+'WP 1 2023 usage gallons'!C114</f>
        <v>1116004</v>
      </c>
      <c r="D110" t="str">
        <f>+'WP 1 2023 usage gallons'!B114</f>
        <v>3/4"</v>
      </c>
      <c r="E110" s="13">
        <f>+'WP 1 2023 usage gallons'!D114*0.133681</f>
        <v>0.13368099999999999</v>
      </c>
      <c r="F110" s="13">
        <f>+'WP 1 2023 usage gallons'!E114*0.133681</f>
        <v>0.13368099999999999</v>
      </c>
      <c r="G110" s="13">
        <f>+'WP 1 2023 usage gallons'!F114*0.133681</f>
        <v>159.748795</v>
      </c>
      <c r="H110" s="13">
        <f>+'WP 1 2023 usage gallons'!G114*0.133681</f>
        <v>438.47368</v>
      </c>
      <c r="I110" s="13">
        <f>+'WP 1 2023 usage gallons'!H114*0.133681</f>
        <v>422.43196</v>
      </c>
      <c r="J110" s="13">
        <f>+'WP 1 2023 usage gallons'!I114*0.133681</f>
        <v>536.06080999999995</v>
      </c>
      <c r="K110" s="13">
        <f>+'WP 1 2023 usage gallons'!J114*0.133681</f>
        <v>683.10991000000001</v>
      </c>
      <c r="L110" s="13">
        <f>+'WP 1 2023 usage gallons'!K114*0.133681</f>
        <v>1211.14986</v>
      </c>
      <c r="M110" s="13">
        <f>+'WP 1 2023 usage gallons'!L114*0.133681</f>
        <v>350.24421999999998</v>
      </c>
      <c r="N110" s="13">
        <f>+'WP 1 2023 usage gallons'!M114*0.133681</f>
        <v>497.29331999999999</v>
      </c>
      <c r="O110" s="13">
        <f>+'WP 1 2023 usage gallons'!N114*0.133681</f>
        <v>344.89697999999999</v>
      </c>
      <c r="P110" s="13">
        <f>+'WP 1 2023 usage gallons'!O114*0.133681</f>
        <v>397.43361299999998</v>
      </c>
    </row>
    <row r="111" spans="3:16" x14ac:dyDescent="0.25">
      <c r="C111">
        <f>+'WP 1 2023 usage gallons'!C115</f>
        <v>1116103</v>
      </c>
      <c r="D111" t="str">
        <f>+'WP 1 2023 usage gallons'!B115</f>
        <v>3/4"</v>
      </c>
      <c r="E111" s="13">
        <f>+'WP 1 2023 usage gallons'!D115*0.133681</f>
        <v>591.80578700000001</v>
      </c>
      <c r="F111" s="13">
        <f>+'WP 1 2023 usage gallons'!E115*0.133681</f>
        <v>727.22464000000002</v>
      </c>
      <c r="G111" s="13">
        <f>+'WP 1 2023 usage gallons'!F115*0.133681</f>
        <v>727.22464000000002</v>
      </c>
      <c r="H111" s="13">
        <f>+'WP 1 2023 usage gallons'!G115*0.133681</f>
        <v>856.89521000000002</v>
      </c>
      <c r="I111" s="13">
        <f>+'WP 1 2023 usage gallons'!H115*0.133681</f>
        <v>779.36023</v>
      </c>
      <c r="J111" s="13">
        <f>+'WP 1 2023 usage gallons'!I115*0.133681</f>
        <v>876.94736</v>
      </c>
      <c r="K111" s="13">
        <f>+'WP 1 2023 usage gallons'!J115*0.133681</f>
        <v>753.96083999999996</v>
      </c>
      <c r="L111" s="13">
        <f>+'WP 1 2023 usage gallons'!K115*0.133681</f>
        <v>696.47800999999993</v>
      </c>
      <c r="M111" s="13">
        <f>+'WP 1 2023 usage gallons'!L115*0.133681</f>
        <v>732.57187999999996</v>
      </c>
      <c r="N111" s="13">
        <f>+'WP 1 2023 usage gallons'!M115*0.133681</f>
        <v>775.34979999999996</v>
      </c>
      <c r="O111" s="13">
        <f>+'WP 1 2023 usage gallons'!N115*0.133681</f>
        <v>629.63751000000002</v>
      </c>
      <c r="P111" s="13">
        <f>+'WP 1 2023 usage gallons'!O115*0.133681</f>
        <v>712.51972999999998</v>
      </c>
    </row>
    <row r="112" spans="3:16" x14ac:dyDescent="0.25">
      <c r="C112">
        <f>+'WP 1 2023 usage gallons'!C116</f>
        <v>1116202</v>
      </c>
      <c r="D112" t="str">
        <f>+'WP 1 2023 usage gallons'!B116</f>
        <v>3/4"</v>
      </c>
      <c r="E112" s="13">
        <f>+'WP 1 2023 usage gallons'!D116*0.133681</f>
        <v>705.03359399999999</v>
      </c>
      <c r="F112" s="13">
        <f>+'WP 1 2023 usage gallons'!E116*0.133681</f>
        <v>850.21115999999995</v>
      </c>
      <c r="G112" s="13">
        <f>+'WP 1 2023 usage gallons'!F116*0.133681</f>
        <v>700.48843999999997</v>
      </c>
      <c r="H112" s="13">
        <f>+'WP 1 2023 usage gallons'!G116*0.133681</f>
        <v>1216.4971</v>
      </c>
      <c r="I112" s="13">
        <f>+'WP 1 2023 usage gallons'!H116*0.133681</f>
        <v>947.79828999999995</v>
      </c>
      <c r="J112" s="13">
        <f>+'WP 1 2023 usage gallons'!I116*0.133681</f>
        <v>1372.9038699999999</v>
      </c>
      <c r="K112" s="13">
        <f>+'WP 1 2023 usage gallons'!J116*0.133681</f>
        <v>1144.30936</v>
      </c>
      <c r="L112" s="13">
        <f>+'WP 1 2023 usage gallons'!K116*0.133681</f>
        <v>2256.5352800000001</v>
      </c>
      <c r="M112" s="13">
        <f>+'WP 1 2023 usage gallons'!L116*0.133681</f>
        <v>1204.4658099999999</v>
      </c>
      <c r="N112" s="13">
        <f>+'WP 1 2023 usage gallons'!M116*0.133681</f>
        <v>937.10380999999995</v>
      </c>
      <c r="O112" s="13">
        <f>+'WP 1 2023 usage gallons'!N116*0.133681</f>
        <v>808.77004999999997</v>
      </c>
      <c r="P112" s="13">
        <f>+'WP 1 2023 usage gallons'!O116*0.133681</f>
        <v>983.35743600000001</v>
      </c>
    </row>
    <row r="113" spans="3:16" x14ac:dyDescent="0.25">
      <c r="C113">
        <f>+'WP 1 2023 usage gallons'!C117</f>
        <v>1116401</v>
      </c>
      <c r="D113" t="str">
        <f>+'WP 1 2023 usage gallons'!B117</f>
        <v>3/4"</v>
      </c>
      <c r="E113" s="13">
        <f>+'WP 1 2023 usage gallons'!D117*0.133681</f>
        <v>574.02621399999998</v>
      </c>
      <c r="F113" s="13">
        <f>+'WP 1 2023 usage gallons'!E117*0.133681</f>
        <v>680.43628999999999</v>
      </c>
      <c r="G113" s="13">
        <f>+'WP 1 2023 usage gallons'!F117*0.133681</f>
        <v>752.62402999999995</v>
      </c>
      <c r="H113" s="13">
        <f>+'WP 1 2023 usage gallons'!G117*0.133681</f>
        <v>689.79395999999997</v>
      </c>
      <c r="I113" s="13">
        <f>+'WP 1 2023 usage gallons'!H117*0.133681</f>
        <v>657.71051999999997</v>
      </c>
      <c r="J113" s="13">
        <f>+'WP 1 2023 usage gallons'!I117*0.133681</f>
        <v>955.81914999999992</v>
      </c>
      <c r="K113" s="13">
        <f>+'WP 1 2023 usage gallons'!J117*0.133681</f>
        <v>787.38108999999997</v>
      </c>
      <c r="L113" s="13">
        <f>+'WP 1 2023 usage gallons'!K117*0.133681</f>
        <v>1343.49405</v>
      </c>
      <c r="M113" s="13">
        <f>+'WP 1 2023 usage gallons'!L117*0.133681</f>
        <v>796.73875999999996</v>
      </c>
      <c r="N113" s="13">
        <f>+'WP 1 2023 usage gallons'!M117*0.133681</f>
        <v>883.63140999999996</v>
      </c>
      <c r="O113" s="13">
        <f>+'WP 1 2023 usage gallons'!N117*0.133681</f>
        <v>819.46452999999997</v>
      </c>
      <c r="P113" s="13">
        <f>+'WP 1 2023 usage gallons'!O117*0.133681</f>
        <v>833.23367299999995</v>
      </c>
    </row>
    <row r="114" spans="3:16" x14ac:dyDescent="0.25">
      <c r="C114">
        <f>+'WP 1 2023 usage gallons'!C118</f>
        <v>1116503</v>
      </c>
      <c r="D114" t="str">
        <f>+'WP 1 2023 usage gallons'!B118</f>
        <v>3/4"</v>
      </c>
      <c r="E114" s="13">
        <f>+'WP 1 2023 usage gallons'!D118*0.133681</f>
        <v>372.56894699999998</v>
      </c>
      <c r="F114" s="13">
        <f>+'WP 1 2023 usage gallons'!E118*0.133681</f>
        <v>584.18597</v>
      </c>
      <c r="G114" s="13">
        <f>+'WP 1 2023 usage gallons'!F118*0.133681</f>
        <v>459.86264</v>
      </c>
      <c r="H114" s="13">
        <f>+'WP 1 2023 usage gallons'!G118*0.133681</f>
        <v>510.66141999999996</v>
      </c>
      <c r="I114" s="13">
        <f>+'WP 1 2023 usage gallons'!H118*0.133681</f>
        <v>630.97431999999992</v>
      </c>
      <c r="J114" s="13">
        <f>+'WP 1 2023 usage gallons'!I118*0.133681</f>
        <v>725.88783000000001</v>
      </c>
      <c r="K114" s="13">
        <f>+'WP 1 2023 usage gallons'!J118*0.133681</f>
        <v>612.25897999999995</v>
      </c>
      <c r="L114" s="13">
        <f>+'WP 1 2023 usage gallons'!K118*0.133681</f>
        <v>878.28417000000002</v>
      </c>
      <c r="M114" s="13">
        <f>+'WP 1 2023 usage gallons'!L118*0.133681</f>
        <v>561.46019999999999</v>
      </c>
      <c r="N114" s="13">
        <f>+'WP 1 2023 usage gallons'!M118*0.133681</f>
        <v>538.73442999999997</v>
      </c>
      <c r="O114" s="13">
        <f>+'WP 1 2023 usage gallons'!N118*0.133681</f>
        <v>687.12033999999994</v>
      </c>
      <c r="P114" s="13">
        <f>+'WP 1 2023 usage gallons'!O118*0.133681</f>
        <v>595.68253600000003</v>
      </c>
    </row>
    <row r="115" spans="3:16" x14ac:dyDescent="0.25">
      <c r="C115" t="str">
        <f>+'WP 1 2023 usage gallons'!C119</f>
        <v>1116503J</v>
      </c>
      <c r="D115" t="str">
        <f>+'WP 1 2023 usage gallons'!B119</f>
        <v>3/4"</v>
      </c>
      <c r="E115" s="13">
        <f>+'WP 1 2023 usage gallons'!D119*0.133681</f>
        <v>344.49593699999997</v>
      </c>
      <c r="F115" s="13">
        <f>+'WP 1 2023 usage gallons'!E119*0.133681</f>
        <v>602.90130999999997</v>
      </c>
      <c r="G115" s="13">
        <f>+'WP 1 2023 usage gallons'!F119*0.133681</f>
        <v>520.01909000000001</v>
      </c>
      <c r="H115" s="13">
        <f>+'WP 1 2023 usage gallons'!G119*0.133681</f>
        <v>624.29026999999996</v>
      </c>
      <c r="I115" s="13">
        <f>+'WP 1 2023 usage gallons'!H119*0.133681</f>
        <v>3900.81158</v>
      </c>
      <c r="J115" s="13">
        <f>+'WP 1 2023 usage gallons'!I119*0.133681</f>
        <v>1662.99164</v>
      </c>
      <c r="K115" s="13">
        <f>+'WP 1 2023 usage gallons'!J119*0.133681</f>
        <v>1515.94254</v>
      </c>
      <c r="L115" s="13">
        <f>+'WP 1 2023 usage gallons'!K119*0.133681</f>
        <v>1109.5523000000001</v>
      </c>
      <c r="M115" s="13">
        <f>+'WP 1 2023 usage gallons'!L119*0.133681</f>
        <v>584.18597</v>
      </c>
      <c r="N115" s="13">
        <f>+'WP 1 2023 usage gallons'!M119*0.133681</f>
        <v>705.83568000000002</v>
      </c>
      <c r="O115" s="13">
        <f>+'WP 1 2023 usage gallons'!N119*0.133681</f>
        <v>625.62707999999998</v>
      </c>
      <c r="P115" s="13">
        <f>+'WP 1 2023 usage gallons'!O119*0.133681</f>
        <v>638.46045600000002</v>
      </c>
    </row>
    <row r="116" spans="3:16" x14ac:dyDescent="0.25">
      <c r="C116">
        <f>+'WP 1 2023 usage gallons'!C120</f>
        <v>1116602</v>
      </c>
      <c r="D116" t="str">
        <f>+'WP 1 2023 usage gallons'!B120</f>
        <v>3/4"</v>
      </c>
      <c r="E116" s="13">
        <f>+'WP 1 2023 usage gallons'!D120*0.133681</f>
        <v>479.91478999999998</v>
      </c>
      <c r="F116" s="13">
        <f>+'WP 1 2023 usage gallons'!E120*0.133681</f>
        <v>397.03256999999996</v>
      </c>
      <c r="G116" s="13">
        <f>+'WP 1 2023 usage gallons'!F120*0.133681</f>
        <v>348.90740999999997</v>
      </c>
      <c r="H116" s="13">
        <f>+'WP 1 2023 usage gallons'!G120*0.133681</f>
        <v>368.95956000000001</v>
      </c>
      <c r="I116" s="13">
        <f>+'WP 1 2023 usage gallons'!H120*0.133681</f>
        <v>598.89087999999992</v>
      </c>
      <c r="J116" s="13">
        <f>+'WP 1 2023 usage gallons'!I120*0.133681</f>
        <v>453.17858999999999</v>
      </c>
      <c r="K116" s="13">
        <f>+'WP 1 2023 usage gallons'!J120*0.133681</f>
        <v>319.49759</v>
      </c>
      <c r="L116" s="13">
        <f>+'WP 1 2023 usage gallons'!K120*0.133681</f>
        <v>386.33808999999997</v>
      </c>
      <c r="M116" s="13">
        <f>+'WP 1 2023 usage gallons'!L120*0.133681</f>
        <v>276.71967000000001</v>
      </c>
      <c r="N116" s="13">
        <f>+'WP 1 2023 usage gallons'!M120*0.133681</f>
        <v>378.31723</v>
      </c>
      <c r="O116" s="13">
        <f>+'WP 1 2023 usage gallons'!N120*0.133681</f>
        <v>346.23379</v>
      </c>
      <c r="P116" s="13">
        <f>+'WP 1 2023 usage gallons'!O120*0.133681</f>
        <v>333.667776</v>
      </c>
    </row>
    <row r="117" spans="3:16" x14ac:dyDescent="0.25">
      <c r="C117" t="str">
        <f>+'WP 1 2023 usage gallons'!C121</f>
        <v>1116701C</v>
      </c>
      <c r="D117" t="str">
        <f>+'WP 1 2023 usage gallons'!B121</f>
        <v>3/4"</v>
      </c>
      <c r="E117" s="13">
        <f>+'WP 1 2023 usage gallons'!D121*0.133681</f>
        <v>0.13368099999999999</v>
      </c>
      <c r="F117" s="13">
        <f>+'WP 1 2023 usage gallons'!E121*0.133681</f>
        <v>569.34737899999993</v>
      </c>
      <c r="G117" s="13">
        <f>+'WP 1 2023 usage gallons'!F121*0.133681</f>
        <v>749.95040999999992</v>
      </c>
      <c r="H117" s="13">
        <f>+'WP 1 2023 usage gallons'!G121*0.133681</f>
        <v>3645.4808699999999</v>
      </c>
      <c r="I117" s="13">
        <f>+'WP 1 2023 usage gallons'!H121*0.133681</f>
        <v>3678.90112</v>
      </c>
      <c r="J117" s="13">
        <f>+'WP 1 2023 usage gallons'!I121*0.133681</f>
        <v>2955.6869099999999</v>
      </c>
      <c r="K117" s="13">
        <f>+'WP 1 2023 usage gallons'!J121*0.133681</f>
        <v>1568.0781299999999</v>
      </c>
      <c r="L117" s="13">
        <f>+'WP 1 2023 usage gallons'!K121*0.133681</f>
        <v>2235.1463199999998</v>
      </c>
      <c r="M117" s="13">
        <f>+'WP 1 2023 usage gallons'!L121*0.133681</f>
        <v>1355.5253399999999</v>
      </c>
      <c r="N117" s="13">
        <f>+'WP 1 2023 usage gallons'!M121*0.133681</f>
        <v>588.19639999999993</v>
      </c>
      <c r="O117" s="13">
        <f>+'WP 1 2023 usage gallons'!N121*0.133681</f>
        <v>806.09642999999994</v>
      </c>
      <c r="P117" s="13">
        <f>+'WP 1 2023 usage gallons'!O121*0.133681</f>
        <v>916.51693599999999</v>
      </c>
    </row>
    <row r="118" spans="3:16" x14ac:dyDescent="0.25">
      <c r="C118" t="str">
        <f>+'WP 1 2023 usage gallons'!C122</f>
        <v>1116701J</v>
      </c>
      <c r="D118" t="str">
        <f>+'WP 1 2023 usage gallons'!B122</f>
        <v>3/4"</v>
      </c>
      <c r="E118" s="13">
        <f>+'WP 1 2023 usage gallons'!D122*0.133681</f>
        <v>486.59884</v>
      </c>
      <c r="F118" s="13">
        <f>+'WP 1 2023 usage gallons'!E122*0.133681</f>
        <v>711.18291999999997</v>
      </c>
      <c r="G118" s="13">
        <f>+'WP 1 2023 usage gallons'!F122*0.133681</f>
        <v>592.20682999999997</v>
      </c>
      <c r="H118" s="13">
        <f>+'WP 1 2023 usage gallons'!G122*0.133681</f>
        <v>696.47800999999993</v>
      </c>
      <c r="I118" s="13">
        <f>+'WP 1 2023 usage gallons'!H122*0.133681</f>
        <v>804.75961999999993</v>
      </c>
      <c r="J118" s="13">
        <f>+'WP 1 2023 usage gallons'!I122*0.133681</f>
        <v>1350.1780999999999</v>
      </c>
      <c r="K118" s="13">
        <f>+'WP 1 2023 usage gallons'!J122*0.133681</f>
        <v>1269.9694999999999</v>
      </c>
      <c r="L118" s="13">
        <f>+'WP 1 2023 usage gallons'!K122*0.133681</f>
        <v>1437.0707499999999</v>
      </c>
      <c r="M118" s="13">
        <f>+'WP 1 2023 usage gallons'!L122*0.133681</f>
        <v>701.82524999999998</v>
      </c>
      <c r="N118" s="13">
        <f>+'WP 1 2023 usage gallons'!M122*0.133681</f>
        <v>715.19335000000001</v>
      </c>
      <c r="O118" s="13">
        <f>+'WP 1 2023 usage gallons'!N122*0.133681</f>
        <v>503.97736999999995</v>
      </c>
      <c r="P118" s="13">
        <f>+'WP 1 2023 usage gallons'!O122*0.133681</f>
        <v>640.33199000000002</v>
      </c>
    </row>
    <row r="119" spans="3:16" x14ac:dyDescent="0.25">
      <c r="C119">
        <f>+'WP 1 2023 usage gallons'!C123</f>
        <v>1116903</v>
      </c>
      <c r="D119" t="str">
        <f>+'WP 1 2023 usage gallons'!B123</f>
        <v>3/4"</v>
      </c>
      <c r="E119" s="13">
        <f>+'WP 1 2023 usage gallons'!D123*0.133681</f>
        <v>644.87714399999993</v>
      </c>
      <c r="F119" s="13">
        <f>+'WP 1 2023 usage gallons'!E123*0.133681</f>
        <v>683.10991000000001</v>
      </c>
      <c r="G119" s="13">
        <f>+'WP 1 2023 usage gallons'!F123*0.133681</f>
        <v>593.54363999999998</v>
      </c>
      <c r="H119" s="13">
        <f>+'WP 1 2023 usage gallons'!G123*0.133681</f>
        <v>620.27983999999992</v>
      </c>
      <c r="I119" s="13">
        <f>+'WP 1 2023 usage gallons'!H123*0.133681</f>
        <v>411.73748000000001</v>
      </c>
      <c r="J119" s="13">
        <f>+'WP 1 2023 usage gallons'!I123*0.133681</f>
        <v>593.54363999999998</v>
      </c>
      <c r="K119" s="13">
        <f>+'WP 1 2023 usage gallons'!J123*0.133681</f>
        <v>370.29636999999997</v>
      </c>
      <c r="L119" s="13">
        <f>+'WP 1 2023 usage gallons'!K123*0.133681</f>
        <v>669.74180999999999</v>
      </c>
      <c r="M119" s="13">
        <f>+'WP 1 2023 usage gallons'!L123*0.133681</f>
        <v>506.65098999999998</v>
      </c>
      <c r="N119" s="13">
        <f>+'WP 1 2023 usage gallons'!M123*0.133681</f>
        <v>673.75223999999992</v>
      </c>
      <c r="O119" s="13">
        <f>+'WP 1 2023 usage gallons'!N123*0.133681</f>
        <v>602.90130999999997</v>
      </c>
      <c r="P119" s="13">
        <f>+'WP 1 2023 usage gallons'!O123*0.133681</f>
        <v>594.34572600000001</v>
      </c>
    </row>
    <row r="120" spans="3:16" x14ac:dyDescent="0.25">
      <c r="C120" t="str">
        <f>+'WP 1 2023 usage gallons'!C124</f>
        <v>1116903C</v>
      </c>
      <c r="D120" t="str">
        <f>+'WP 1 2023 usage gallons'!B124</f>
        <v>3/4"</v>
      </c>
      <c r="E120" s="13">
        <f>+'WP 1 2023 usage gallons'!D124*0.133681</f>
        <v>0.13368099999999999</v>
      </c>
      <c r="F120" s="13">
        <f>+'WP 1 2023 usage gallons'!E124*0.133681</f>
        <v>433.92852599999998</v>
      </c>
      <c r="G120" s="13">
        <f>+'WP 1 2023 usage gallons'!F124*0.133681</f>
        <v>1037.36456</v>
      </c>
      <c r="H120" s="13">
        <f>+'WP 1 2023 usage gallons'!G124*0.133681</f>
        <v>638.99518</v>
      </c>
      <c r="I120" s="13">
        <f>+'WP 1 2023 usage gallons'!H124*0.133681</f>
        <v>498.63012999999995</v>
      </c>
      <c r="J120" s="13">
        <f>+'WP 1 2023 usage gallons'!I124*0.133681</f>
        <v>1384.93516</v>
      </c>
      <c r="K120" s="13">
        <f>+'WP 1 2023 usage gallons'!J124*0.133681</f>
        <v>995.92345</v>
      </c>
      <c r="L120" s="13">
        <f>+'WP 1 2023 usage gallons'!K124*0.133681</f>
        <v>1023.99646</v>
      </c>
      <c r="M120" s="13">
        <f>+'WP 1 2023 usage gallons'!L124*0.133681</f>
        <v>422.43196</v>
      </c>
      <c r="N120" s="13">
        <f>+'WP 1 2023 usage gallons'!M124*0.133681</f>
        <v>736.58231000000001</v>
      </c>
      <c r="O120" s="13">
        <f>+'WP 1 2023 usage gallons'!N124*0.133681</f>
        <v>419.75833999999998</v>
      </c>
      <c r="P120" s="13">
        <f>+'WP 1 2023 usage gallons'!O124*0.133681</f>
        <v>526.16841599999998</v>
      </c>
    </row>
    <row r="121" spans="3:16" x14ac:dyDescent="0.25">
      <c r="C121">
        <f>+'WP 1 2023 usage gallons'!C125</f>
        <v>1117001</v>
      </c>
      <c r="D121" t="str">
        <f>+'WP 1 2023 usage gallons'!B125</f>
        <v>3/4"</v>
      </c>
      <c r="E121" s="13">
        <f>+'WP 1 2023 usage gallons'!D125*0.133681</f>
        <v>430.98754399999996</v>
      </c>
      <c r="F121" s="13">
        <f>+'WP 1 2023 usage gallons'!E125*0.133681</f>
        <v>425.10557999999997</v>
      </c>
      <c r="G121" s="13">
        <f>+'WP 1 2023 usage gallons'!F125*0.133681</f>
        <v>350.24421999999998</v>
      </c>
      <c r="H121" s="13">
        <f>+'WP 1 2023 usage gallons'!G125*0.133681</f>
        <v>443.82092</v>
      </c>
      <c r="I121" s="13">
        <f>+'WP 1 2023 usage gallons'!H125*0.133681</f>
        <v>374.30680000000001</v>
      </c>
      <c r="J121" s="13">
        <f>+'WP 1 2023 usage gallons'!I125*0.133681</f>
        <v>327.51844999999997</v>
      </c>
      <c r="K121" s="13">
        <f>+'WP 1 2023 usage gallons'!J125*0.133681</f>
        <v>366.28593999999998</v>
      </c>
      <c r="L121" s="13">
        <f>+'WP 1 2023 usage gallons'!K125*0.133681</f>
        <v>287.41415000000001</v>
      </c>
      <c r="M121" s="13">
        <f>+'WP 1 2023 usage gallons'!L125*0.133681</f>
        <v>276.71967000000001</v>
      </c>
      <c r="N121" s="13">
        <f>+'WP 1 2023 usage gallons'!M125*0.133681</f>
        <v>336.87611999999996</v>
      </c>
      <c r="O121" s="13">
        <f>+'WP 1 2023 usage gallons'!N125*0.133681</f>
        <v>461.19944999999996</v>
      </c>
      <c r="P121" s="13">
        <f>+'WP 1 2023 usage gallons'!O125*0.133681</f>
        <v>358.26508000000001</v>
      </c>
    </row>
    <row r="122" spans="3:16" x14ac:dyDescent="0.25">
      <c r="C122">
        <f>+'WP 1 2023 usage gallons'!C126</f>
        <v>1117103</v>
      </c>
      <c r="D122" t="str">
        <f>+'WP 1 2023 usage gallons'!B126</f>
        <v>3/4"</v>
      </c>
      <c r="E122" s="13">
        <f>+'WP 1 2023 usage gallons'!D126*0.133681</f>
        <v>694.74015699999995</v>
      </c>
      <c r="F122" s="13">
        <f>+'WP 1 2023 usage gallons'!E126*0.133681</f>
        <v>860.90563999999995</v>
      </c>
      <c r="G122" s="13">
        <f>+'WP 1 2023 usage gallons'!F126*0.133681</f>
        <v>716.53016000000002</v>
      </c>
      <c r="H122" s="13">
        <f>+'WP 1 2023 usage gallons'!G126*0.133681</f>
        <v>778.02341999999999</v>
      </c>
      <c r="I122" s="13">
        <f>+'WP 1 2023 usage gallons'!H126*0.133681</f>
        <v>1048.0590399999999</v>
      </c>
      <c r="J122" s="13">
        <f>+'WP 1 2023 usage gallons'!I126*0.133681</f>
        <v>901.00993999999992</v>
      </c>
      <c r="K122" s="13">
        <f>+'WP 1 2023 usage gallons'!J126*0.133681</f>
        <v>1023.99646</v>
      </c>
      <c r="L122" s="13">
        <f>+'WP 1 2023 usage gallons'!K126*0.133681</f>
        <v>1014.63879</v>
      </c>
      <c r="M122" s="13">
        <f>+'WP 1 2023 usage gallons'!L126*0.133681</f>
        <v>528.03994999999998</v>
      </c>
      <c r="N122" s="13">
        <f>+'WP 1 2023 usage gallons'!M126*0.133681</f>
        <v>669.74180999999999</v>
      </c>
      <c r="O122" s="13">
        <f>+'WP 1 2023 usage gallons'!N126*0.133681</f>
        <v>616.26940999999999</v>
      </c>
      <c r="P122" s="13">
        <f>+'WP 1 2023 usage gallons'!O126*0.133681</f>
        <v>604.63916299999994</v>
      </c>
    </row>
    <row r="123" spans="3:16" x14ac:dyDescent="0.25">
      <c r="C123">
        <f>+'WP 1 2023 usage gallons'!C127</f>
        <v>1117104</v>
      </c>
      <c r="D123" t="str">
        <f>+'WP 1 2023 usage gallons'!B127</f>
        <v>3/4"</v>
      </c>
      <c r="E123" s="13">
        <f>+'WP 1 2023 usage gallons'!D127*0.133681</f>
        <v>205.86874</v>
      </c>
      <c r="F123" s="13">
        <f>+'WP 1 2023 usage gallons'!E127*0.133681</f>
        <v>414.41109999999998</v>
      </c>
      <c r="G123" s="13">
        <f>+'WP 1 2023 usage gallons'!F127*0.133681</f>
        <v>316.82396999999997</v>
      </c>
      <c r="H123" s="13">
        <f>+'WP 1 2023 usage gallons'!G127*0.133681</f>
        <v>274.04604999999998</v>
      </c>
      <c r="I123" s="13">
        <f>+'WP 1 2023 usage gallons'!H127*0.133681</f>
        <v>259.34114</v>
      </c>
      <c r="J123" s="13">
        <f>+'WP 1 2023 usage gallons'!I127*0.133681</f>
        <v>267.36199999999997</v>
      </c>
      <c r="K123" s="13">
        <f>+'WP 1 2023 usage gallons'!J127*0.133681</f>
        <v>252.65708999999998</v>
      </c>
      <c r="L123" s="13">
        <f>+'WP 1 2023 usage gallons'!K127*0.133681</f>
        <v>397.03256999999996</v>
      </c>
      <c r="M123" s="13">
        <f>+'WP 1 2023 usage gallons'!L127*0.133681</f>
        <v>260.67795000000001</v>
      </c>
      <c r="N123" s="13">
        <f>+'WP 1 2023 usage gallons'!M127*0.133681</f>
        <v>411.73748000000001</v>
      </c>
      <c r="O123" s="13">
        <f>+'WP 1 2023 usage gallons'!N127*0.133681</f>
        <v>318.16077999999999</v>
      </c>
      <c r="P123" s="13">
        <f>+'WP 1 2023 usage gallons'!O127*0.133681</f>
        <v>330.19207</v>
      </c>
    </row>
    <row r="124" spans="3:16" x14ac:dyDescent="0.25">
      <c r="C124">
        <f>+'WP 1 2023 usage gallons'!C128</f>
        <v>1117203</v>
      </c>
      <c r="D124" t="str">
        <f>+'WP 1 2023 usage gallons'!B128</f>
        <v>3/4"</v>
      </c>
      <c r="E124" s="13">
        <f>+'WP 1 2023 usage gallons'!D128*0.133681</f>
        <v>527.63890700000002</v>
      </c>
      <c r="F124" s="13">
        <f>+'WP 1 2023 usage gallons'!E128*0.133681</f>
        <v>438.47368</v>
      </c>
      <c r="G124" s="13">
        <f>+'WP 1 2023 usage gallons'!F128*0.133681</f>
        <v>339.54973999999999</v>
      </c>
      <c r="H124" s="13">
        <f>+'WP 1 2023 usage gallons'!G128*0.133681</f>
        <v>367.62275</v>
      </c>
      <c r="I124" s="13">
        <f>+'WP 1 2023 usage gallons'!H128*0.133681</f>
        <v>867.58969000000002</v>
      </c>
      <c r="J124" s="13">
        <f>+'WP 1 2023 usage gallons'!I128*0.133681</f>
        <v>828.82219999999995</v>
      </c>
      <c r="K124" s="13">
        <f>+'WP 1 2023 usage gallons'!J128*0.133681</f>
        <v>835.50624999999991</v>
      </c>
      <c r="L124" s="13">
        <f>+'WP 1 2023 usage gallons'!K128*0.133681</f>
        <v>895.66269999999997</v>
      </c>
      <c r="M124" s="13">
        <f>+'WP 1 2023 usage gallons'!L128*0.133681</f>
        <v>399.70618999999999</v>
      </c>
      <c r="N124" s="13">
        <f>+'WP 1 2023 usage gallons'!M128*0.133681</f>
        <v>239.28898999999998</v>
      </c>
      <c r="O124" s="13">
        <f>+'WP 1 2023 usage gallons'!N128*0.133681</f>
        <v>581.51234999999997</v>
      </c>
      <c r="P124" s="13">
        <f>+'WP 1 2023 usage gallons'!O128*0.133681</f>
        <v>406.79128299999996</v>
      </c>
    </row>
    <row r="125" spans="3:16" x14ac:dyDescent="0.25">
      <c r="C125">
        <f>+'WP 1 2023 usage gallons'!C129</f>
        <v>11174603</v>
      </c>
      <c r="D125" t="str">
        <f>+'WP 1 2023 usage gallons'!B129</f>
        <v>3/4"</v>
      </c>
      <c r="E125" s="13">
        <f>+'WP 1 2023 usage gallons'!D129*0.133681</f>
        <v>228.86187199999998</v>
      </c>
      <c r="F125" s="13">
        <f>+'WP 1 2023 usage gallons'!E129*0.133681</f>
        <v>86.892650000000003</v>
      </c>
      <c r="G125" s="13">
        <f>+'WP 1 2023 usage gallons'!F129*0.133681</f>
        <v>54.80921</v>
      </c>
      <c r="H125" s="13">
        <f>+'WP 1 2023 usage gallons'!G129*0.133681</f>
        <v>41.441109999999995</v>
      </c>
      <c r="I125" s="13">
        <f>+'WP 1 2023 usage gallons'!H129*0.133681</f>
        <v>69.514119999999991</v>
      </c>
      <c r="J125" s="13">
        <f>+'WP 1 2023 usage gallons'!I129*0.133681</f>
        <v>116.30247</v>
      </c>
      <c r="K125" s="13">
        <f>+'WP 1 2023 usage gallons'!J129*0.133681</f>
        <v>30.74663</v>
      </c>
      <c r="L125" s="13">
        <f>+'WP 1 2023 usage gallons'!K129*0.133681</f>
        <v>108.28161</v>
      </c>
      <c r="M125" s="13">
        <f>+'WP 1 2023 usage gallons'!L129*0.133681</f>
        <v>93.576700000000002</v>
      </c>
      <c r="N125" s="13">
        <f>+'WP 1 2023 usage gallons'!M129*0.133681</f>
        <v>92.239890000000003</v>
      </c>
      <c r="O125" s="13">
        <f>+'WP 1 2023 usage gallons'!N129*0.133681</f>
        <v>143.03867</v>
      </c>
      <c r="P125" s="13">
        <f>+'WP 1 2023 usage gallons'!O129*0.133681</f>
        <v>109.61842</v>
      </c>
    </row>
    <row r="126" spans="3:16" x14ac:dyDescent="0.25">
      <c r="C126">
        <f>+'WP 1 2023 usage gallons'!C130</f>
        <v>11175501</v>
      </c>
      <c r="D126" t="str">
        <f>+'WP 1 2023 usage gallons'!B130</f>
        <v>3/4"</v>
      </c>
      <c r="E126" s="13">
        <f>+'WP 1 2023 usage gallons'!D130*0.133681</f>
        <v>505.848904</v>
      </c>
      <c r="F126" s="13">
        <f>+'WP 1 2023 usage gallons'!E130*0.133681</f>
        <v>506.65098999999998</v>
      </c>
      <c r="G126" s="13">
        <f>+'WP 1 2023 usage gallons'!F130*0.133681</f>
        <v>525.36632999999995</v>
      </c>
      <c r="H126" s="13">
        <f>+'WP 1 2023 usage gallons'!G130*0.133681</f>
        <v>430.45281999999997</v>
      </c>
      <c r="I126" s="13">
        <f>+'WP 1 2023 usage gallons'!H130*0.133681</f>
        <v>576.16511000000003</v>
      </c>
      <c r="J126" s="13">
        <f>+'WP 1 2023 usage gallons'!I130*0.133681</f>
        <v>538.73442999999997</v>
      </c>
      <c r="K126" s="13">
        <f>+'WP 1 2023 usage gallons'!J130*0.133681</f>
        <v>536.06080999999995</v>
      </c>
      <c r="L126" s="13">
        <f>+'WP 1 2023 usage gallons'!K130*0.133681</f>
        <v>629.63751000000002</v>
      </c>
      <c r="M126" s="13">
        <f>+'WP 1 2023 usage gallons'!L130*0.133681</f>
        <v>503.97736999999995</v>
      </c>
      <c r="N126" s="13">
        <f>+'WP 1 2023 usage gallons'!M130*0.133681</f>
        <v>423.76876999999996</v>
      </c>
      <c r="O126" s="13">
        <f>+'WP 1 2023 usage gallons'!N130*0.133681</f>
        <v>417.08472</v>
      </c>
      <c r="P126" s="13">
        <f>+'WP 1 2023 usage gallons'!O130*0.133681</f>
        <v>448.232393</v>
      </c>
    </row>
    <row r="127" spans="3:16" x14ac:dyDescent="0.25">
      <c r="C127">
        <f>+'WP 1 2023 usage gallons'!C131</f>
        <v>11175604</v>
      </c>
      <c r="D127" t="str">
        <f>+'WP 1 2023 usage gallons'!B131</f>
        <v>3/4"</v>
      </c>
      <c r="E127" s="13">
        <f>+'WP 1 2023 usage gallons'!D131*0.133681</f>
        <v>1491.4789169999999</v>
      </c>
      <c r="F127" s="13">
        <f>+'WP 1 2023 usage gallons'!E131*0.133681</f>
        <v>1407.66093</v>
      </c>
      <c r="G127" s="13">
        <f>+'WP 1 2023 usage gallons'!F131*0.133681</f>
        <v>1256.6014</v>
      </c>
      <c r="H127" s="13">
        <f>+'WP 1 2023 usage gallons'!G131*0.133681</f>
        <v>1306.0633699999998</v>
      </c>
      <c r="I127" s="13">
        <f>+'WP 1 2023 usage gallons'!H131*0.133681</f>
        <v>1240.5596799999998</v>
      </c>
      <c r="J127" s="13">
        <f>+'WP 1 2023 usage gallons'!I131*0.133681</f>
        <v>1303.38975</v>
      </c>
      <c r="K127" s="13">
        <f>+'WP 1 2023 usage gallons'!J131*0.133681</f>
        <v>963.84001000000001</v>
      </c>
      <c r="L127" s="13">
        <f>+'WP 1 2023 usage gallons'!K131*0.133681</f>
        <v>1224.5179599999999</v>
      </c>
      <c r="M127" s="13">
        <f>+'WP 1 2023 usage gallons'!L131*0.133681</f>
        <v>930.41976</v>
      </c>
      <c r="N127" s="13">
        <f>+'WP 1 2023 usage gallons'!M131*0.133681</f>
        <v>1326.1155199999998</v>
      </c>
      <c r="O127" s="13">
        <f>+'WP 1 2023 usage gallons'!N131*0.133681</f>
        <v>1227.1915799999999</v>
      </c>
      <c r="P127" s="13">
        <f>+'WP 1 2023 usage gallons'!O131*0.133681</f>
        <v>1161.1531660000001</v>
      </c>
    </row>
    <row r="128" spans="3:16" x14ac:dyDescent="0.25">
      <c r="C128">
        <f>+'WP 1 2023 usage gallons'!C132</f>
        <v>11175703</v>
      </c>
      <c r="D128" t="str">
        <f>+'WP 1 2023 usage gallons'!B132</f>
        <v>3/4"</v>
      </c>
      <c r="E128" s="13">
        <f>+'WP 1 2023 usage gallons'!D132*0.133681</f>
        <v>308.40206699999999</v>
      </c>
      <c r="F128" s="13">
        <f>+'WP 1 2023 usage gallons'!E132*0.133681</f>
        <v>473.23073999999997</v>
      </c>
      <c r="G128" s="13">
        <f>+'WP 1 2023 usage gallons'!F132*0.133681</f>
        <v>331.52887999999996</v>
      </c>
      <c r="H128" s="13">
        <f>+'WP 1 2023 usage gallons'!G132*0.133681</f>
        <v>296.77181999999999</v>
      </c>
      <c r="I128" s="13">
        <f>+'WP 1 2023 usage gallons'!H132*0.133681</f>
        <v>318.16077999999999</v>
      </c>
      <c r="J128" s="13">
        <f>+'WP 1 2023 usage gallons'!I132*0.133681</f>
        <v>374.30680000000001</v>
      </c>
      <c r="K128" s="13">
        <f>+'WP 1 2023 usage gallons'!J132*0.133681</f>
        <v>292.76139000000001</v>
      </c>
      <c r="L128" s="13">
        <f>+'WP 1 2023 usage gallons'!K132*0.133681</f>
        <v>351.58103</v>
      </c>
      <c r="M128" s="13">
        <f>+'WP 1 2023 usage gallons'!L132*0.133681</f>
        <v>330.19207</v>
      </c>
      <c r="N128" s="13">
        <f>+'WP 1 2023 usage gallons'!M132*0.133681</f>
        <v>355.59145999999998</v>
      </c>
      <c r="O128" s="13">
        <f>+'WP 1 2023 usage gallons'!N132*0.133681</f>
        <v>335.53931</v>
      </c>
      <c r="P128" s="13">
        <f>+'WP 1 2023 usage gallons'!O132*0.133681</f>
        <v>340.35182599999996</v>
      </c>
    </row>
    <row r="129" spans="3:16" x14ac:dyDescent="0.25">
      <c r="C129">
        <f>+'WP 1 2023 usage gallons'!C133</f>
        <v>11175802</v>
      </c>
      <c r="D129" t="str">
        <f>+'WP 1 2023 usage gallons'!B133</f>
        <v>3/4"</v>
      </c>
      <c r="E129" s="13">
        <f>+'WP 1 2023 usage gallons'!D133*0.133681</f>
        <v>556.11295999999993</v>
      </c>
      <c r="F129" s="13">
        <f>+'WP 1 2023 usage gallons'!E133*0.133681</f>
        <v>653.70008999999993</v>
      </c>
      <c r="G129" s="13">
        <f>+'WP 1 2023 usage gallons'!F133*0.133681</f>
        <v>613.59578999999997</v>
      </c>
      <c r="H129" s="13">
        <f>+'WP 1 2023 usage gallons'!G133*0.133681</f>
        <v>614.93259999999998</v>
      </c>
      <c r="I129" s="13">
        <f>+'WP 1 2023 usage gallons'!H133*0.133681</f>
        <v>716.53016000000002</v>
      </c>
      <c r="J129" s="13">
        <f>+'WP 1 2023 usage gallons'!I133*0.133681</f>
        <v>1003.94431</v>
      </c>
      <c r="K129" s="13">
        <f>+'WP 1 2023 usage gallons'!J133*0.133681</f>
        <v>732.57187999999996</v>
      </c>
      <c r="L129" s="13">
        <f>+'WP 1 2023 usage gallons'!K133*0.133681</f>
        <v>1112.2259199999999</v>
      </c>
      <c r="M129" s="13">
        <f>+'WP 1 2023 usage gallons'!L133*0.133681</f>
        <v>2013.23586</v>
      </c>
      <c r="N129" s="13">
        <f>+'WP 1 2023 usage gallons'!M133*0.133681</f>
        <v>712.51972999999998</v>
      </c>
      <c r="O129" s="13">
        <f>+'WP 1 2023 usage gallons'!N133*0.133681</f>
        <v>556.11295999999993</v>
      </c>
      <c r="P129" s="13">
        <f>+'WP 1 2023 usage gallons'!O133*0.133681</f>
        <v>796.73875999999996</v>
      </c>
    </row>
    <row r="130" spans="3:16" x14ac:dyDescent="0.25">
      <c r="C130">
        <f>+'WP 1 2023 usage gallons'!C134</f>
        <v>11176002</v>
      </c>
      <c r="D130" t="str">
        <f>+'WP 1 2023 usage gallons'!B134</f>
        <v>3/4"</v>
      </c>
      <c r="E130" s="13">
        <f>+'WP 1 2023 usage gallons'!D134*0.133681</f>
        <v>921.59681399999999</v>
      </c>
      <c r="F130" s="13">
        <f>+'WP 1 2023 usage gallons'!E134*0.133681</f>
        <v>998.59706999999992</v>
      </c>
      <c r="G130" s="13">
        <f>+'WP 1 2023 usage gallons'!F134*0.133681</f>
        <v>907.69398999999999</v>
      </c>
      <c r="H130" s="13">
        <f>+'WP 1 2023 usage gallons'!G134*0.133681</f>
        <v>1184.4136599999999</v>
      </c>
      <c r="I130" s="13">
        <f>+'WP 1 2023 usage gallons'!H134*0.133681</f>
        <v>1649.6235399999998</v>
      </c>
      <c r="J130" s="13">
        <f>+'WP 1 2023 usage gallons'!I134*0.133681</f>
        <v>3268.50045</v>
      </c>
      <c r="K130" s="13">
        <f>+'WP 1 2023 usage gallons'!J134*0.133681</f>
        <v>3538.5360699999997</v>
      </c>
      <c r="L130" s="13">
        <f>+'WP 1 2023 usage gallons'!K134*0.133681</f>
        <v>395.69576000000001</v>
      </c>
      <c r="M130" s="13">
        <f>+'WP 1 2023 usage gallons'!L134*0.133681</f>
        <v>288.75095999999996</v>
      </c>
      <c r="N130" s="13">
        <f>+'WP 1 2023 usage gallons'!M134*0.133681</f>
        <v>606.91174000000001</v>
      </c>
      <c r="O130" s="13">
        <f>+'WP 1 2023 usage gallons'!N134*0.133681</f>
        <v>771.33936999999992</v>
      </c>
      <c r="P130" s="13">
        <f>+'WP 1 2023 usage gallons'!O134*0.133681</f>
        <v>555.57823599999995</v>
      </c>
    </row>
    <row r="131" spans="3:16" x14ac:dyDescent="0.25">
      <c r="C131">
        <f>+'WP 1 2023 usage gallons'!C135</f>
        <v>11176004</v>
      </c>
      <c r="D131" t="str">
        <f>+'WP 1 2023 usage gallons'!B135</f>
        <v>3/4"</v>
      </c>
      <c r="E131" s="13">
        <f>+'WP 1 2023 usage gallons'!D135*0.133681</f>
        <v>505.31417999999996</v>
      </c>
      <c r="F131" s="13">
        <f>+'WP 1 2023 usage gallons'!E135*0.133681</f>
        <v>691.13076999999998</v>
      </c>
      <c r="G131" s="13">
        <f>+'WP 1 2023 usage gallons'!F135*0.133681</f>
        <v>609.58535999999992</v>
      </c>
      <c r="H131" s="13">
        <f>+'WP 1 2023 usage gallons'!G135*0.133681</f>
        <v>842.19029999999998</v>
      </c>
      <c r="I131" s="13">
        <f>+'WP 1 2023 usage gallons'!H135*0.133681</f>
        <v>1503.9112499999999</v>
      </c>
      <c r="J131" s="13">
        <f>+'WP 1 2023 usage gallons'!I135*0.133681</f>
        <v>951.80871999999999</v>
      </c>
      <c r="K131" s="13">
        <f>+'WP 1 2023 usage gallons'!J135*0.133681</f>
        <v>990.57620999999995</v>
      </c>
      <c r="L131" s="13">
        <f>+'WP 1 2023 usage gallons'!K135*0.133681</f>
        <v>1082.8161</v>
      </c>
      <c r="M131" s="13">
        <f>+'WP 1 2023 usage gallons'!L135*0.133681</f>
        <v>669.74180999999999</v>
      </c>
      <c r="N131" s="13">
        <f>+'WP 1 2023 usage gallons'!M135*0.133681</f>
        <v>736.58231000000001</v>
      </c>
      <c r="O131" s="13">
        <f>+'WP 1 2023 usage gallons'!N135*0.133681</f>
        <v>638.99518</v>
      </c>
      <c r="P131" s="13">
        <f>+'WP 1 2023 usage gallons'!O135*0.133681</f>
        <v>681.7731</v>
      </c>
    </row>
    <row r="132" spans="3:16" x14ac:dyDescent="0.25">
      <c r="C132">
        <f>+'WP 1 2023 usage gallons'!C136</f>
        <v>11176101</v>
      </c>
      <c r="D132" t="str">
        <f>+'WP 1 2023 usage gallons'!B136</f>
        <v>3/4"</v>
      </c>
      <c r="E132" s="13">
        <f>+'WP 1 2023 usage gallons'!D136*0.133681</f>
        <v>353.85360700000001</v>
      </c>
      <c r="F132" s="13">
        <f>+'WP 1 2023 usage gallons'!E136*0.133681</f>
        <v>637.65836999999999</v>
      </c>
      <c r="G132" s="13">
        <f>+'WP 1 2023 usage gallons'!F136*0.133681</f>
        <v>597.55407000000002</v>
      </c>
      <c r="H132" s="13">
        <f>+'WP 1 2023 usage gallons'!G136*0.133681</f>
        <v>640.33199000000002</v>
      </c>
      <c r="I132" s="13">
        <f>+'WP 1 2023 usage gallons'!H136*0.133681</f>
        <v>669.74180999999999</v>
      </c>
      <c r="J132" s="13">
        <f>+'WP 1 2023 usage gallons'!I136*0.133681</f>
        <v>898.33632</v>
      </c>
      <c r="K132" s="13">
        <f>+'WP 1 2023 usage gallons'!J136*0.133681</f>
        <v>1379.5879199999999</v>
      </c>
      <c r="L132" s="13">
        <f>+'WP 1 2023 usage gallons'!K136*0.133681</f>
        <v>716.53016000000002</v>
      </c>
      <c r="M132" s="13">
        <f>+'WP 1 2023 usage gallons'!L136*0.133681</f>
        <v>558.78657999999996</v>
      </c>
      <c r="N132" s="13">
        <f>+'WP 1 2023 usage gallons'!M136*0.133681</f>
        <v>664.39456999999993</v>
      </c>
      <c r="O132" s="13">
        <f>+'WP 1 2023 usage gallons'!N136*0.133681</f>
        <v>564.13382000000001</v>
      </c>
      <c r="P132" s="13">
        <f>+'WP 1 2023 usage gallons'!O136*0.133681</f>
        <v>595.68253600000003</v>
      </c>
    </row>
    <row r="133" spans="3:16" x14ac:dyDescent="0.25">
      <c r="C133">
        <f>+'WP 1 2023 usage gallons'!C137</f>
        <v>11176202</v>
      </c>
      <c r="D133" t="str">
        <f>+'WP 1 2023 usage gallons'!B137</f>
        <v>3/4"</v>
      </c>
      <c r="E133" s="13">
        <f>+'WP 1 2023 usage gallons'!D137*0.133681</f>
        <v>493.28288999999995</v>
      </c>
      <c r="F133" s="13">
        <f>+'WP 1 2023 usage gallons'!E137*0.133681</f>
        <v>843.52710999999999</v>
      </c>
      <c r="G133" s="13">
        <f>+'WP 1 2023 usage gallons'!F137*0.133681</f>
        <v>763.31850999999995</v>
      </c>
      <c r="H133" s="13">
        <f>+'WP 1 2023 usage gallons'!G137*0.133681</f>
        <v>835.50624999999991</v>
      </c>
      <c r="I133" s="13">
        <f>+'WP 1 2023 usage gallons'!H137*0.133681</f>
        <v>1303.38975</v>
      </c>
      <c r="J133" s="13">
        <f>+'WP 1 2023 usage gallons'!I137*0.133681</f>
        <v>1122.9204</v>
      </c>
      <c r="K133" s="13">
        <f>+'WP 1 2023 usage gallons'!J137*0.133681</f>
        <v>2792.59609</v>
      </c>
      <c r="L133" s="13">
        <f>+'WP 1 2023 usage gallons'!K137*0.133681</f>
        <v>1093.5105799999999</v>
      </c>
      <c r="M133" s="13">
        <f>+'WP 1 2023 usage gallons'!L137*0.133681</f>
        <v>655.03689999999995</v>
      </c>
      <c r="N133" s="13">
        <f>+'WP 1 2023 usage gallons'!M137*0.133681</f>
        <v>761.98169999999993</v>
      </c>
      <c r="O133" s="13">
        <f>+'WP 1 2023 usage gallons'!N137*0.133681</f>
        <v>715.19335000000001</v>
      </c>
      <c r="P133" s="13">
        <f>+'WP 1 2023 usage gallons'!O137*0.133681</f>
        <v>710.64819599999998</v>
      </c>
    </row>
    <row r="134" spans="3:16" x14ac:dyDescent="0.25">
      <c r="C134">
        <f>+'WP 1 2023 usage gallons'!C138</f>
        <v>11176204</v>
      </c>
      <c r="D134" t="str">
        <f>+'WP 1 2023 usage gallons'!B138</f>
        <v>3/4"</v>
      </c>
      <c r="E134" s="13">
        <f>+'WP 1 2023 usage gallons'!D138*0.133681</f>
        <v>0.13368099999999999</v>
      </c>
      <c r="F134" s="13">
        <f>+'WP 1 2023 usage gallons'!E138*0.133681</f>
        <v>0.13368099999999999</v>
      </c>
      <c r="G134" s="13">
        <f>+'WP 1 2023 usage gallons'!F138*0.133681</f>
        <v>0.13368099999999999</v>
      </c>
      <c r="H134" s="13">
        <f>+'WP 1 2023 usage gallons'!G138*0.133681</f>
        <v>935.76699999999994</v>
      </c>
      <c r="I134" s="13">
        <f>+'WP 1 2023 usage gallons'!H138*0.133681</f>
        <v>935.76699999999994</v>
      </c>
      <c r="J134" s="13">
        <f>+'WP 1 2023 usage gallons'!I138*0.133681</f>
        <v>0.13368099999999999</v>
      </c>
      <c r="K134" s="13">
        <f>+'WP 1 2023 usage gallons'!J138*0.133681</f>
        <v>401.04300000000001</v>
      </c>
      <c r="L134" s="13">
        <f>+'WP 1 2023 usage gallons'!K138*0.133681</f>
        <v>438.47368</v>
      </c>
      <c r="M134" s="13">
        <f>+'WP 1 2023 usage gallons'!L138*0.133681</f>
        <v>418.42152999999996</v>
      </c>
      <c r="N134" s="13">
        <f>+'WP 1 2023 usage gallons'!M138*0.133681</f>
        <v>159.08038999999999</v>
      </c>
      <c r="O134" s="13">
        <f>+'WP 1 2023 usage gallons'!N138*0.133681</f>
        <v>1.3368099999999998</v>
      </c>
      <c r="P134" s="13">
        <f>+'WP 1 2023 usage gallons'!O138*0.133681</f>
        <v>192.90168299999999</v>
      </c>
    </row>
    <row r="135" spans="3:16" x14ac:dyDescent="0.25">
      <c r="C135">
        <f>+'WP 1 2023 usage gallons'!C139</f>
        <v>11176303</v>
      </c>
      <c r="D135" t="str">
        <f>+'WP 1 2023 usage gallons'!B139</f>
        <v>3/4"</v>
      </c>
      <c r="E135" s="13">
        <f>+'WP 1 2023 usage gallons'!D139*0.133681</f>
        <v>115.500384</v>
      </c>
      <c r="F135" s="13">
        <f>+'WP 1 2023 usage gallons'!E139*0.133681</f>
        <v>399.70618999999999</v>
      </c>
      <c r="G135" s="13">
        <f>+'WP 1 2023 usage gallons'!F139*0.133681</f>
        <v>481.2516</v>
      </c>
      <c r="H135" s="13">
        <f>+'WP 1 2023 usage gallons'!G139*0.133681</f>
        <v>442.48410999999999</v>
      </c>
      <c r="I135" s="13">
        <f>+'WP 1 2023 usage gallons'!H139*0.133681</f>
        <v>449.16816</v>
      </c>
      <c r="J135" s="13">
        <f>+'WP 1 2023 usage gallons'!I139*0.133681</f>
        <v>516.00865999999996</v>
      </c>
      <c r="K135" s="13">
        <f>+'WP 1 2023 usage gallons'!J139*0.133681</f>
        <v>359.60188999999997</v>
      </c>
      <c r="L135" s="13">
        <f>+'WP 1 2023 usage gallons'!K139*0.133681</f>
        <v>443.82092</v>
      </c>
      <c r="M135" s="13">
        <f>+'WP 1 2023 usage gallons'!L139*0.133681</f>
        <v>457.18901999999997</v>
      </c>
      <c r="N135" s="13">
        <f>+'WP 1 2023 usage gallons'!M139*0.133681</f>
        <v>451.84177999999997</v>
      </c>
      <c r="O135" s="13">
        <f>+'WP 1 2023 usage gallons'!N139*0.133681</f>
        <v>360.93869999999998</v>
      </c>
      <c r="P135" s="13">
        <f>+'WP 1 2023 usage gallons'!O139*0.133681</f>
        <v>423.23404599999998</v>
      </c>
    </row>
    <row r="136" spans="3:16" x14ac:dyDescent="0.25">
      <c r="C136">
        <f>+'WP 1 2023 usage gallons'!C140</f>
        <v>11176402</v>
      </c>
      <c r="D136" t="str">
        <f>+'WP 1 2023 usage gallons'!B140</f>
        <v>3/4"</v>
      </c>
      <c r="E136" s="13">
        <f>+'WP 1 2023 usage gallons'!D140*0.133681</f>
        <v>306.12948999999998</v>
      </c>
      <c r="F136" s="13">
        <f>+'WP 1 2023 usage gallons'!E140*0.133681</f>
        <v>643.00560999999993</v>
      </c>
      <c r="G136" s="13">
        <f>+'WP 1 2023 usage gallons'!F140*0.133681</f>
        <v>489.27245999999997</v>
      </c>
      <c r="H136" s="13">
        <f>+'WP 1 2023 usage gallons'!G140*0.133681</f>
        <v>542.74486000000002</v>
      </c>
      <c r="I136" s="13">
        <f>+'WP 1 2023 usage gallons'!H140*0.133681</f>
        <v>850.21115999999995</v>
      </c>
      <c r="J136" s="13">
        <f>+'WP 1 2023 usage gallons'!I140*0.133681</f>
        <v>892.98907999999994</v>
      </c>
      <c r="K136" s="13">
        <f>+'WP 1 2023 usage gallons'!J140*0.133681</f>
        <v>1884.9021</v>
      </c>
      <c r="L136" s="13">
        <f>+'WP 1 2023 usage gallons'!K140*0.133681</f>
        <v>1077.4688599999999</v>
      </c>
      <c r="M136" s="13">
        <f>+'WP 1 2023 usage gallons'!L140*0.133681</f>
        <v>545.41847999999993</v>
      </c>
      <c r="N136" s="13">
        <f>+'WP 1 2023 usage gallons'!M140*0.133681</f>
        <v>374.30680000000001</v>
      </c>
      <c r="O136" s="13">
        <f>+'WP 1 2023 usage gallons'!N140*0.133681</f>
        <v>565.47063000000003</v>
      </c>
      <c r="P136" s="13">
        <f>+'WP 1 2023 usage gallons'!O140*0.133681</f>
        <v>495.02074299999998</v>
      </c>
    </row>
    <row r="137" spans="3:16" x14ac:dyDescent="0.25">
      <c r="C137">
        <f>+'WP 1 2023 usage gallons'!C141</f>
        <v>11176404</v>
      </c>
      <c r="D137" t="str">
        <f>+'WP 1 2023 usage gallons'!B141</f>
        <v>3/4"</v>
      </c>
      <c r="E137" s="13">
        <f>+'WP 1 2023 usage gallons'!D141*0.133681</f>
        <v>195.17426</v>
      </c>
      <c r="F137" s="13">
        <f>+'WP 1 2023 usage gallons'!E141*0.133681</f>
        <v>505.31417999999996</v>
      </c>
      <c r="G137" s="13">
        <f>+'WP 1 2023 usage gallons'!F141*0.133681</f>
        <v>417.08472</v>
      </c>
      <c r="H137" s="13">
        <f>+'WP 1 2023 usage gallons'!G141*0.133681</f>
        <v>395.69576000000001</v>
      </c>
      <c r="I137" s="13">
        <f>+'WP 1 2023 usage gallons'!H141*0.133681</f>
        <v>2411.6052399999999</v>
      </c>
      <c r="J137" s="13">
        <f>+'WP 1 2023 usage gallons'!I141*0.133681</f>
        <v>903.68355999999994</v>
      </c>
      <c r="K137" s="13">
        <f>+'WP 1 2023 usage gallons'!J141*0.133681</f>
        <v>1600.16157</v>
      </c>
      <c r="L137" s="13">
        <f>+'WP 1 2023 usage gallons'!K141*0.133681</f>
        <v>771.33936999999992</v>
      </c>
      <c r="M137" s="13">
        <f>+'WP 1 2023 usage gallons'!L141*0.133681</f>
        <v>708.50929999999994</v>
      </c>
      <c r="N137" s="13">
        <f>+'WP 1 2023 usage gallons'!M141*0.133681</f>
        <v>727.22464000000002</v>
      </c>
      <c r="O137" s="13">
        <f>+'WP 1 2023 usage gallons'!N141*0.133681</f>
        <v>455.85220999999996</v>
      </c>
      <c r="P137" s="13">
        <f>+'WP 1 2023 usage gallons'!O141*0.133681</f>
        <v>630.43959599999994</v>
      </c>
    </row>
    <row r="138" spans="3:16" x14ac:dyDescent="0.25">
      <c r="C138">
        <f>+'WP 1 2023 usage gallons'!C142</f>
        <v>11176501</v>
      </c>
      <c r="D138" t="str">
        <f>+'WP 1 2023 usage gallons'!B142</f>
        <v>3/4"</v>
      </c>
      <c r="E138" s="13">
        <f>+'WP 1 2023 usage gallons'!D142*0.133681</f>
        <v>520.95485699999995</v>
      </c>
      <c r="F138" s="13">
        <f>+'WP 1 2023 usage gallons'!E142*0.133681</f>
        <v>787.38108999999997</v>
      </c>
      <c r="G138" s="13">
        <f>+'WP 1 2023 usage gallons'!F142*0.133681</f>
        <v>602.90130999999997</v>
      </c>
      <c r="H138" s="13">
        <f>+'WP 1 2023 usage gallons'!G142*0.133681</f>
        <v>616.26940999999999</v>
      </c>
      <c r="I138" s="13">
        <f>+'WP 1 2023 usage gallons'!H142*0.133681</f>
        <v>715.19335000000001</v>
      </c>
      <c r="J138" s="13">
        <f>+'WP 1 2023 usage gallons'!I142*0.133681</f>
        <v>1249.9173499999999</v>
      </c>
      <c r="K138" s="13">
        <f>+'WP 1 2023 usage gallons'!J142*0.133681</f>
        <v>609.58535999999992</v>
      </c>
      <c r="L138" s="13">
        <f>+'WP 1 2023 usage gallons'!K142*0.133681</f>
        <v>1935.7008799999999</v>
      </c>
      <c r="M138" s="13">
        <f>+'WP 1 2023 usage gallons'!L142*0.133681</f>
        <v>630.97431999999992</v>
      </c>
      <c r="N138" s="13">
        <f>+'WP 1 2023 usage gallons'!M142*0.133681</f>
        <v>732.57187999999996</v>
      </c>
      <c r="O138" s="13">
        <f>+'WP 1 2023 usage gallons'!N142*0.133681</f>
        <v>803.42280999999991</v>
      </c>
      <c r="P138" s="13">
        <f>+'WP 1 2023 usage gallons'!O142*0.133681</f>
        <v>722.27844299999992</v>
      </c>
    </row>
    <row r="139" spans="3:16" x14ac:dyDescent="0.25">
      <c r="C139">
        <f>+'WP 1 2023 usage gallons'!C143</f>
        <v>11176602</v>
      </c>
      <c r="D139" t="str">
        <f>+'WP 1 2023 usage gallons'!B143</f>
        <v>3/4"</v>
      </c>
      <c r="E139" s="13">
        <f>+'WP 1 2023 usage gallons'!D143*0.133681</f>
        <v>0.13368099999999999</v>
      </c>
      <c r="F139" s="13">
        <f>+'WP 1 2023 usage gallons'!E143*0.133681</f>
        <v>0.13368099999999999</v>
      </c>
      <c r="G139" s="13">
        <f>+'WP 1 2023 usage gallons'!F143*0.133681</f>
        <v>0.13368099999999999</v>
      </c>
      <c r="H139" s="13">
        <f>+'WP 1 2023 usage gallons'!G143*0.133681</f>
        <v>935.76699999999994</v>
      </c>
      <c r="I139" s="13">
        <f>+'WP 1 2023 usage gallons'!H143*0.133681</f>
        <v>647.55076399999996</v>
      </c>
      <c r="J139" s="13">
        <f>+'WP 1 2023 usage gallons'!I143*0.133681</f>
        <v>474.968593</v>
      </c>
      <c r="K139" s="13">
        <f>+'WP 1 2023 usage gallons'!J143*0.133681</f>
        <v>891.65226999999993</v>
      </c>
      <c r="L139" s="13">
        <f>+'WP 1 2023 usage gallons'!K143*0.133681</f>
        <v>921.06209000000001</v>
      </c>
      <c r="M139" s="13">
        <f>+'WP 1 2023 usage gallons'!L143*0.133681</f>
        <v>562.79701</v>
      </c>
      <c r="N139" s="13">
        <f>+'WP 1 2023 usage gallons'!M143*0.133681</f>
        <v>498.63012999999995</v>
      </c>
      <c r="O139" s="13">
        <f>+'WP 1 2023 usage gallons'!N143*0.133681</f>
        <v>330.19207</v>
      </c>
      <c r="P139" s="13">
        <f>+'WP 1 2023 usage gallons'!O143*0.133681</f>
        <v>463.87306999999998</v>
      </c>
    </row>
    <row r="140" spans="3:16" x14ac:dyDescent="0.25">
      <c r="C140">
        <f>+'WP 1 2023 usage gallons'!C144</f>
        <v>11176703</v>
      </c>
      <c r="D140" t="str">
        <f>+'WP 1 2023 usage gallons'!B144</f>
        <v>3/4"</v>
      </c>
      <c r="E140" s="13">
        <f>+'WP 1 2023 usage gallons'!D144*0.133681</f>
        <v>270.57034399999998</v>
      </c>
      <c r="F140" s="13">
        <f>+'WP 1 2023 usage gallons'!E144*0.133681</f>
        <v>322.17120999999997</v>
      </c>
      <c r="G140" s="13">
        <f>+'WP 1 2023 usage gallons'!F144*0.133681</f>
        <v>244.63622999999998</v>
      </c>
      <c r="H140" s="13">
        <f>+'WP 1 2023 usage gallons'!G144*0.133681</f>
        <v>258.00432999999998</v>
      </c>
      <c r="I140" s="13">
        <f>+'WP 1 2023 usage gallons'!H144*0.133681</f>
        <v>291.42457999999999</v>
      </c>
      <c r="J140" s="13">
        <f>+'WP 1 2023 usage gallons'!I144*0.133681</f>
        <v>286.07733999999999</v>
      </c>
      <c r="K140" s="13">
        <f>+'WP 1 2023 usage gallons'!J144*0.133681</f>
        <v>252.65708999999998</v>
      </c>
      <c r="L140" s="13">
        <f>+'WP 1 2023 usage gallons'!K144*0.133681</f>
        <v>371.63317999999998</v>
      </c>
      <c r="M140" s="13">
        <f>+'WP 1 2023 usage gallons'!L144*0.133681</f>
        <v>267.36199999999997</v>
      </c>
      <c r="N140" s="13">
        <f>+'WP 1 2023 usage gallons'!M144*0.133681</f>
        <v>244.63622999999998</v>
      </c>
      <c r="O140" s="13">
        <f>+'WP 1 2023 usage gallons'!N144*0.133681</f>
        <v>253.9939</v>
      </c>
      <c r="P140" s="13">
        <f>+'WP 1 2023 usage gallons'!O144*0.133681</f>
        <v>255.33070999999998</v>
      </c>
    </row>
    <row r="141" spans="3:16" x14ac:dyDescent="0.25">
      <c r="C141">
        <f>+'WP 1 2023 usage gallons'!C145</f>
        <v>11176704</v>
      </c>
      <c r="D141" t="str">
        <f>+'WP 1 2023 usage gallons'!B145</f>
        <v>3/4"</v>
      </c>
      <c r="E141" s="13">
        <f>+'WP 1 2023 usage gallons'!D145*0.133681</f>
        <v>928.68190699999991</v>
      </c>
      <c r="F141" s="13">
        <f>+'WP 1 2023 usage gallons'!E145*0.133681</f>
        <v>1216.4971</v>
      </c>
      <c r="G141" s="13">
        <f>+'WP 1 2023 usage gallons'!F145*0.133681</f>
        <v>1225.8547699999999</v>
      </c>
      <c r="H141" s="13">
        <f>+'WP 1 2023 usage gallons'!G145*0.133681</f>
        <v>1298.04251</v>
      </c>
      <c r="I141" s="13">
        <f>+'WP 1 2023 usage gallons'!H145*0.133681</f>
        <v>1408.99774</v>
      </c>
      <c r="J141" s="13">
        <f>+'WP 1 2023 usage gallons'!I145*0.133681</f>
        <v>2312.6812999999997</v>
      </c>
      <c r="K141" s="13">
        <f>+'WP 1 2023 usage gallons'!J145*0.133681</f>
        <v>1327.4523299999998</v>
      </c>
      <c r="L141" s="13">
        <f>+'WP 1 2023 usage gallons'!K145*0.133681</f>
        <v>2140.23281</v>
      </c>
      <c r="M141" s="13">
        <f>+'WP 1 2023 usage gallons'!L145*0.133681</f>
        <v>1200.4553799999999</v>
      </c>
      <c r="N141" s="13">
        <f>+'WP 1 2023 usage gallons'!M145*0.133681</f>
        <v>1451.77566</v>
      </c>
      <c r="O141" s="13">
        <f>+'WP 1 2023 usage gallons'!N145*0.133681</f>
        <v>1253.92778</v>
      </c>
      <c r="P141" s="13">
        <f>+'WP 1 2023 usage gallons'!O145*0.133681</f>
        <v>1302.05294</v>
      </c>
    </row>
    <row r="142" spans="3:16" x14ac:dyDescent="0.25">
      <c r="C142">
        <f>+'WP 1 2023 usage gallons'!C146</f>
        <v>11176901</v>
      </c>
      <c r="D142" t="str">
        <f>+'WP 1 2023 usage gallons'!B146</f>
        <v>3/4"</v>
      </c>
      <c r="E142" s="13">
        <f>+'WP 1 2023 usage gallons'!D146*0.133681</f>
        <v>604.77284399999996</v>
      </c>
      <c r="F142" s="13">
        <f>+'WP 1 2023 usage gallons'!E146*0.133681</f>
        <v>844.86392000000001</v>
      </c>
      <c r="G142" s="13">
        <f>+'WP 1 2023 usage gallons'!F146*0.133681</f>
        <v>509.32460999999995</v>
      </c>
      <c r="H142" s="13">
        <f>+'WP 1 2023 usage gallons'!G146*0.133681</f>
        <v>689.79395999999997</v>
      </c>
      <c r="I142" s="13">
        <f>+'WP 1 2023 usage gallons'!H146*0.133681</f>
        <v>645.67922999999996</v>
      </c>
      <c r="J142" s="13">
        <f>+'WP 1 2023 usage gallons'!I146*0.133681</f>
        <v>733.90868999999998</v>
      </c>
      <c r="K142" s="13">
        <f>+'WP 1 2023 usage gallons'!J146*0.133681</f>
        <v>618.94303000000002</v>
      </c>
      <c r="L142" s="13">
        <f>+'WP 1 2023 usage gallons'!K146*0.133681</f>
        <v>835.50624999999991</v>
      </c>
      <c r="M142" s="13">
        <f>+'WP 1 2023 usage gallons'!L146*0.133681</f>
        <v>696.47800999999993</v>
      </c>
      <c r="N142" s="13">
        <f>+'WP 1 2023 usage gallons'!M146*0.133681</f>
        <v>687.12033999999994</v>
      </c>
      <c r="O142" s="13">
        <f>+'WP 1 2023 usage gallons'!N146*0.133681</f>
        <v>700.48843999999997</v>
      </c>
      <c r="P142" s="13">
        <f>+'WP 1 2023 usage gallons'!O146*0.133681</f>
        <v>694.60647599999993</v>
      </c>
    </row>
    <row r="143" spans="3:16" x14ac:dyDescent="0.25">
      <c r="C143">
        <f>+'WP 1 2023 usage gallons'!C147</f>
        <v>11177002</v>
      </c>
      <c r="D143" t="str">
        <f>+'WP 1 2023 usage gallons'!B147</f>
        <v>3/4"</v>
      </c>
      <c r="E143" s="13">
        <f>+'WP 1 2023 usage gallons'!D147*0.133681</f>
        <v>237.150094</v>
      </c>
      <c r="F143" s="13">
        <f>+'WP 1 2023 usage gallons'!E147*0.133681</f>
        <v>359.60188999999997</v>
      </c>
      <c r="G143" s="13">
        <f>+'WP 1 2023 usage gallons'!F147*0.133681</f>
        <v>291.42457999999999</v>
      </c>
      <c r="H143" s="13">
        <f>+'WP 1 2023 usage gallons'!G147*0.133681</f>
        <v>338.21292999999997</v>
      </c>
      <c r="I143" s="13">
        <f>+'WP 1 2023 usage gallons'!H147*0.133681</f>
        <v>330.19207</v>
      </c>
      <c r="J143" s="13">
        <f>+'WP 1 2023 usage gallons'!I147*0.133681</f>
        <v>352.91784000000001</v>
      </c>
      <c r="K143" s="13">
        <f>+'WP 1 2023 usage gallons'!J147*0.133681</f>
        <v>292.76139000000001</v>
      </c>
      <c r="L143" s="13">
        <f>+'WP 1 2023 usage gallons'!K147*0.133681</f>
        <v>422.43196</v>
      </c>
      <c r="M143" s="13">
        <f>+'WP 1 2023 usage gallons'!L147*0.133681</f>
        <v>295.43500999999998</v>
      </c>
      <c r="N143" s="13">
        <f>+'WP 1 2023 usage gallons'!M147*0.133681</f>
        <v>382.32765999999998</v>
      </c>
      <c r="O143" s="13">
        <f>+'WP 1 2023 usage gallons'!N147*0.133681</f>
        <v>316.82396999999997</v>
      </c>
      <c r="P143" s="13">
        <f>+'WP 1 2023 usage gallons'!O147*0.133681</f>
        <v>331.52887999999996</v>
      </c>
    </row>
    <row r="144" spans="3:16" x14ac:dyDescent="0.25">
      <c r="C144">
        <f>+'WP 1 2023 usage gallons'!C148</f>
        <v>11177004</v>
      </c>
      <c r="D144" t="str">
        <f>+'WP 1 2023 usage gallons'!B148</f>
        <v>3/4"</v>
      </c>
      <c r="E144" s="13">
        <f>+'WP 1 2023 usage gallons'!D148*0.133681</f>
        <v>398.90410399999996</v>
      </c>
      <c r="F144" s="13">
        <f>+'WP 1 2023 usage gallons'!E148*0.133681</f>
        <v>765.99212999999997</v>
      </c>
      <c r="G144" s="13">
        <f>+'WP 1 2023 usage gallons'!F148*0.133681</f>
        <v>687.12033999999994</v>
      </c>
      <c r="H144" s="13">
        <f>+'WP 1 2023 usage gallons'!G148*0.133681</f>
        <v>637.65836999999999</v>
      </c>
      <c r="I144" s="13">
        <f>+'WP 1 2023 usage gallons'!H148*0.133681</f>
        <v>640.33199000000002</v>
      </c>
      <c r="J144" s="13">
        <f>+'WP 1 2023 usage gallons'!I148*0.133681</f>
        <v>664.39456999999993</v>
      </c>
      <c r="K144" s="13">
        <f>+'WP 1 2023 usage gallons'!J148*0.133681</f>
        <v>640.33199000000002</v>
      </c>
      <c r="L144" s="13">
        <f>+'WP 1 2023 usage gallons'!K148*0.133681</f>
        <v>685.78352999999993</v>
      </c>
      <c r="M144" s="13">
        <f>+'WP 1 2023 usage gallons'!L148*0.133681</f>
        <v>524.02951999999993</v>
      </c>
      <c r="N144" s="13">
        <f>+'WP 1 2023 usage gallons'!M148*0.133681</f>
        <v>659.04732999999999</v>
      </c>
      <c r="O144" s="13">
        <f>+'WP 1 2023 usage gallons'!N148*0.133681</f>
        <v>568.14424999999994</v>
      </c>
      <c r="P144" s="13">
        <f>+'WP 1 2023 usage gallons'!O148*0.133681</f>
        <v>583.65124600000001</v>
      </c>
    </row>
    <row r="145" spans="3:16" x14ac:dyDescent="0.25">
      <c r="C145">
        <f>+'WP 1 2023 usage gallons'!C149</f>
        <v>11177103</v>
      </c>
      <c r="D145" t="str">
        <f>+'WP 1 2023 usage gallons'!B149</f>
        <v>3/4"</v>
      </c>
      <c r="E145" s="13">
        <f>+'WP 1 2023 usage gallons'!D149*0.133681</f>
        <v>603.43603399999995</v>
      </c>
      <c r="F145" s="13">
        <f>+'WP 1 2023 usage gallons'!E149*0.133681</f>
        <v>728.56144999999992</v>
      </c>
      <c r="G145" s="13">
        <f>+'WP 1 2023 usage gallons'!F149*0.133681</f>
        <v>568.14424999999994</v>
      </c>
      <c r="H145" s="13">
        <f>+'WP 1 2023 usage gallons'!G149*0.133681</f>
        <v>719.20377999999994</v>
      </c>
      <c r="I145" s="13">
        <f>+'WP 1 2023 usage gallons'!H149*0.133681</f>
        <v>868.92649999999992</v>
      </c>
      <c r="J145" s="13">
        <f>+'WP 1 2023 usage gallons'!I149*0.133681</f>
        <v>1291.3584599999999</v>
      </c>
      <c r="K145" s="13">
        <f>+'WP 1 2023 usage gallons'!J149*0.133681</f>
        <v>695.14120000000003</v>
      </c>
      <c r="L145" s="13">
        <f>+'WP 1 2023 usage gallons'!K149*0.133681</f>
        <v>804.75961999999993</v>
      </c>
      <c r="M145" s="13">
        <f>+'WP 1 2023 usage gallons'!L149*0.133681</f>
        <v>638.99518</v>
      </c>
      <c r="N145" s="13">
        <f>+'WP 1 2023 usage gallons'!M149*0.133681</f>
        <v>782.03384999999992</v>
      </c>
      <c r="O145" s="13">
        <f>+'WP 1 2023 usage gallons'!N149*0.133681</f>
        <v>637.65836999999999</v>
      </c>
      <c r="P145" s="13">
        <f>+'WP 1 2023 usage gallons'!O149*0.133681</f>
        <v>686.184573</v>
      </c>
    </row>
    <row r="146" spans="3:16" x14ac:dyDescent="0.25">
      <c r="C146">
        <f>+'WP 1 2023 usage gallons'!C150</f>
        <v>11177204</v>
      </c>
      <c r="D146" t="str">
        <f>+'WP 1 2023 usage gallons'!B150</f>
        <v>3/4"</v>
      </c>
      <c r="E146" s="13">
        <f>+'WP 1 2023 usage gallons'!D150*0.133681</f>
        <v>566.80743999999993</v>
      </c>
      <c r="F146" s="13">
        <f>+'WP 1 2023 usage gallons'!E150*0.133681</f>
        <v>783.37065999999993</v>
      </c>
      <c r="G146" s="13">
        <f>+'WP 1 2023 usage gallons'!F150*0.133681</f>
        <v>518.68227999999999</v>
      </c>
      <c r="H146" s="13">
        <f>+'WP 1 2023 usage gallons'!G150*0.133681</f>
        <v>755.29764999999998</v>
      </c>
      <c r="I146" s="13">
        <f>+'WP 1 2023 usage gallons'!H150*0.133681</f>
        <v>728.56144999999992</v>
      </c>
      <c r="J146" s="13">
        <f>+'WP 1 2023 usage gallons'!I150*0.133681</f>
        <v>1062.76395</v>
      </c>
      <c r="K146" s="13">
        <f>+'WP 1 2023 usage gallons'!J150*0.133681</f>
        <v>880.95778999999993</v>
      </c>
      <c r="L146" s="13">
        <f>+'WP 1 2023 usage gallons'!K150*0.133681</f>
        <v>934.43018999999993</v>
      </c>
      <c r="M146" s="13">
        <f>+'WP 1 2023 usage gallons'!L150*0.133681</f>
        <v>637.65836999999999</v>
      </c>
      <c r="N146" s="13">
        <f>+'WP 1 2023 usage gallons'!M150*0.133681</f>
        <v>748.61360000000002</v>
      </c>
      <c r="O146" s="13">
        <f>+'WP 1 2023 usage gallons'!N150*0.133681</f>
        <v>625.62707999999998</v>
      </c>
      <c r="P146" s="13">
        <f>+'WP 1 2023 usage gallons'!O150*0.133681</f>
        <v>670.54389600000002</v>
      </c>
    </row>
    <row r="147" spans="3:16" x14ac:dyDescent="0.25">
      <c r="C147">
        <f>+'WP 1 2023 usage gallons'!C151</f>
        <v>11177301</v>
      </c>
      <c r="D147" t="str">
        <f>+'WP 1 2023 usage gallons'!B151</f>
        <v>3/4"</v>
      </c>
      <c r="E147" s="13">
        <f>+'WP 1 2023 usage gallons'!D151*0.133681</f>
        <v>0.13368099999999999</v>
      </c>
      <c r="F147" s="13">
        <f>+'WP 1 2023 usage gallons'!E151*0.133681</f>
        <v>0.13368099999999999</v>
      </c>
      <c r="G147" s="13">
        <f>+'WP 1 2023 usage gallons'!F151*0.133681</f>
        <v>0.13368099999999999</v>
      </c>
      <c r="H147" s="13">
        <f>+'WP 1 2023 usage gallons'!G151*0.133681</f>
        <v>2739.7920949999998</v>
      </c>
      <c r="I147" s="13">
        <f>+'WP 1 2023 usage gallons'!H151*0.133681</f>
        <v>740.59273999999994</v>
      </c>
      <c r="J147" s="13">
        <f>+'WP 1 2023 usage gallons'!I151*0.133681</f>
        <v>695.67592400000001</v>
      </c>
      <c r="K147" s="13">
        <f>+'WP 1 2023 usage gallons'!J151*0.133681</f>
        <v>981.21853999999996</v>
      </c>
      <c r="L147" s="13">
        <f>+'WP 1 2023 usage gallons'!K151*0.133681</f>
        <v>605.57492999999999</v>
      </c>
      <c r="M147" s="13">
        <f>+'WP 1 2023 usage gallons'!L151*0.133681</f>
        <v>935.76699999999994</v>
      </c>
      <c r="N147" s="13">
        <f>+'WP 1 2023 usage gallons'!M151*0.133681</f>
        <v>811.44367</v>
      </c>
      <c r="O147" s="13">
        <f>+'WP 1 2023 usage gallons'!N151*0.133681</f>
        <v>802.08600000000001</v>
      </c>
      <c r="P147" s="13">
        <f>+'WP 1 2023 usage gallons'!O151*0.133681</f>
        <v>465.20988</v>
      </c>
    </row>
    <row r="148" spans="3:16" x14ac:dyDescent="0.25">
      <c r="C148">
        <f>+'WP 1 2023 usage gallons'!C152</f>
        <v>11177302</v>
      </c>
      <c r="D148" t="str">
        <f>+'WP 1 2023 usage gallons'!B152</f>
        <v>3/4"</v>
      </c>
      <c r="E148" s="13">
        <f>+'WP 1 2023 usage gallons'!D152*0.133681</f>
        <v>426.44238999999999</v>
      </c>
      <c r="F148" s="13">
        <f>+'WP 1 2023 usage gallons'!E152*0.133681</f>
        <v>914.37803999999994</v>
      </c>
      <c r="G148" s="13">
        <f>+'WP 1 2023 usage gallons'!F152*0.133681</f>
        <v>806.09642999999994</v>
      </c>
      <c r="H148" s="13">
        <f>+'WP 1 2023 usage gallons'!G152*0.133681</f>
        <v>503.97736999999995</v>
      </c>
      <c r="I148" s="13">
        <f>+'WP 1 2023 usage gallons'!H152*0.133681</f>
        <v>1076.1320499999999</v>
      </c>
      <c r="J148" s="13">
        <f>+'WP 1 2023 usage gallons'!I152*0.133681</f>
        <v>1511.93211</v>
      </c>
      <c r="K148" s="13">
        <f>+'WP 1 2023 usage gallons'!J152*0.133681</f>
        <v>1701.7591299999999</v>
      </c>
      <c r="L148" s="13">
        <f>+'WP 1 2023 usage gallons'!K152*0.133681</f>
        <v>765.99212999999997</v>
      </c>
      <c r="M148" s="13">
        <f>+'WP 1 2023 usage gallons'!L152*0.133681</f>
        <v>564.13382000000001</v>
      </c>
      <c r="N148" s="13">
        <f>+'WP 1 2023 usage gallons'!M152*0.133681</f>
        <v>597.55407000000002</v>
      </c>
      <c r="O148" s="13">
        <f>+'WP 1 2023 usage gallons'!N152*0.133681</f>
        <v>630.97431999999992</v>
      </c>
      <c r="P148" s="13">
        <f>+'WP 1 2023 usage gallons'!O152*0.133681</f>
        <v>597.55407000000002</v>
      </c>
    </row>
    <row r="149" spans="3:16" x14ac:dyDescent="0.25">
      <c r="C149">
        <f>+'WP 1 2023 usage gallons'!C153</f>
        <v>11177504</v>
      </c>
      <c r="D149" t="str">
        <f>+'WP 1 2023 usage gallons'!B153</f>
        <v>3/4"</v>
      </c>
      <c r="E149" s="13">
        <f>+'WP 1 2023 usage gallons'!D153*0.133681</f>
        <v>318.69550399999997</v>
      </c>
      <c r="F149" s="13">
        <f>+'WP 1 2023 usage gallons'!E153*0.133681</f>
        <v>473.23073999999997</v>
      </c>
      <c r="G149" s="13">
        <f>+'WP 1 2023 usage gallons'!F153*0.133681</f>
        <v>437.13686999999999</v>
      </c>
      <c r="H149" s="13">
        <f>+'WP 1 2023 usage gallons'!G153*0.133681</f>
        <v>451.84177999999997</v>
      </c>
      <c r="I149" s="13">
        <f>+'WP 1 2023 usage gallons'!H153*0.133681</f>
        <v>796.73875999999996</v>
      </c>
      <c r="J149" s="13">
        <f>+'WP 1 2023 usage gallons'!I153*0.133681</f>
        <v>668.40499999999997</v>
      </c>
      <c r="K149" s="13">
        <f>+'WP 1 2023 usage gallons'!J153*0.133681</f>
        <v>700.48843999999997</v>
      </c>
      <c r="L149" s="13">
        <f>+'WP 1 2023 usage gallons'!K153*0.133681</f>
        <v>664.39456999999993</v>
      </c>
      <c r="M149" s="13">
        <f>+'WP 1 2023 usage gallons'!L153*0.133681</f>
        <v>421.09514999999999</v>
      </c>
      <c r="N149" s="13">
        <f>+'WP 1 2023 usage gallons'!M153*0.133681</f>
        <v>606.91174000000001</v>
      </c>
      <c r="O149" s="13">
        <f>+'WP 1 2023 usage gallons'!N153*0.133681</f>
        <v>943.78785999999991</v>
      </c>
      <c r="P149" s="13">
        <f>+'WP 1 2023 usage gallons'!O153*0.133681</f>
        <v>657.17579599999999</v>
      </c>
    </row>
    <row r="150" spans="3:16" x14ac:dyDescent="0.25">
      <c r="C150">
        <f>+'WP 1 2023 usage gallons'!C154</f>
        <v>11178402</v>
      </c>
      <c r="D150" t="str">
        <f>+'WP 1 2023 usage gallons'!B154</f>
        <v>3/4"</v>
      </c>
      <c r="E150" s="13">
        <f>+'WP 1 2023 usage gallons'!D154*0.133681</f>
        <v>963.03792399999998</v>
      </c>
      <c r="F150" s="13">
        <f>+'WP 1 2023 usage gallons'!E154*0.133681</f>
        <v>1145.64617</v>
      </c>
      <c r="G150" s="13">
        <f>+'WP 1 2023 usage gallons'!F154*0.133681</f>
        <v>605.57492999999999</v>
      </c>
      <c r="H150" s="13">
        <f>+'WP 1 2023 usage gallons'!G154*0.133681</f>
        <v>683.10991000000001</v>
      </c>
      <c r="I150" s="13">
        <f>+'WP 1 2023 usage gallons'!H154*0.133681</f>
        <v>703.16206</v>
      </c>
      <c r="J150" s="13">
        <f>+'WP 1 2023 usage gallons'!I154*0.133681</f>
        <v>721.87739999999997</v>
      </c>
      <c r="K150" s="13">
        <f>+'WP 1 2023 usage gallons'!J154*0.133681</f>
        <v>700.48843999999997</v>
      </c>
      <c r="L150" s="13">
        <f>+'WP 1 2023 usage gallons'!K154*0.133681</f>
        <v>925.07251999999994</v>
      </c>
      <c r="M150" s="13">
        <f>+'WP 1 2023 usage gallons'!L154*0.133681</f>
        <v>585.52278000000001</v>
      </c>
      <c r="N150" s="13">
        <f>+'WP 1 2023 usage gallons'!M154*0.133681</f>
        <v>385.00128000000001</v>
      </c>
      <c r="O150" s="13">
        <f>+'WP 1 2023 usage gallons'!N154*0.133681</f>
        <v>296.77181999999999</v>
      </c>
      <c r="P150" s="13">
        <f>+'WP 1 2023 usage gallons'!O154*0.133681</f>
        <v>422.43196</v>
      </c>
    </row>
    <row r="151" spans="3:16" x14ac:dyDescent="0.25">
      <c r="C151">
        <f>+'WP 1 2023 usage gallons'!C155</f>
        <v>11179702</v>
      </c>
      <c r="D151" t="str">
        <f>+'WP 1 2023 usage gallons'!B155</f>
        <v>3/4"</v>
      </c>
      <c r="E151" s="13">
        <f>+'WP 1 2023 usage gallons'!D155*0.133681</f>
        <v>664.39456999999993</v>
      </c>
      <c r="F151" s="13">
        <f>+'WP 1 2023 usage gallons'!E155*0.133681</f>
        <v>906.35717999999997</v>
      </c>
      <c r="G151" s="13">
        <f>+'WP 1 2023 usage gallons'!F155*0.133681</f>
        <v>732.57187999999996</v>
      </c>
      <c r="H151" s="13">
        <f>+'WP 1 2023 usage gallons'!G155*0.133681</f>
        <v>840.85348999999997</v>
      </c>
      <c r="I151" s="13">
        <f>+'WP 1 2023 usage gallons'!H155*0.133681</f>
        <v>643.00560999999993</v>
      </c>
      <c r="J151" s="13">
        <f>+'WP 1 2023 usage gallons'!I155*0.133681</f>
        <v>926.40932999999995</v>
      </c>
      <c r="K151" s="13">
        <f>+'WP 1 2023 usage gallons'!J155*0.133681</f>
        <v>685.78352999999993</v>
      </c>
      <c r="L151" s="13">
        <f>+'WP 1 2023 usage gallons'!K155*0.133681</f>
        <v>973.19767999999999</v>
      </c>
      <c r="M151" s="13">
        <f>+'WP 1 2023 usage gallons'!L155*0.133681</f>
        <v>693.80439000000001</v>
      </c>
      <c r="N151" s="13">
        <f>+'WP 1 2023 usage gallons'!M155*0.133681</f>
        <v>839.51667999999995</v>
      </c>
      <c r="O151" s="13">
        <f>+'WP 1 2023 usage gallons'!N155*0.133681</f>
        <v>751.28721999999993</v>
      </c>
      <c r="P151" s="13">
        <f>+'WP 1 2023 usage gallons'!O155*0.133681</f>
        <v>761.44697599999995</v>
      </c>
    </row>
    <row r="152" spans="3:16" x14ac:dyDescent="0.25">
      <c r="C152">
        <f>+'WP 1 2023 usage gallons'!C156</f>
        <v>11180104</v>
      </c>
      <c r="D152" t="str">
        <f>+'WP 1 2023 usage gallons'!B156</f>
        <v>3/4"</v>
      </c>
      <c r="E152" s="13">
        <f>+'WP 1 2023 usage gallons'!D156*0.133681</f>
        <v>202.79407699999999</v>
      </c>
      <c r="F152" s="13">
        <f>+'WP 1 2023 usage gallons'!E156*0.133681</f>
        <v>180.46934999999999</v>
      </c>
      <c r="G152" s="13">
        <f>+'WP 1 2023 usage gallons'!F156*0.133681</f>
        <v>125.66014</v>
      </c>
      <c r="H152" s="13">
        <f>+'WP 1 2023 usage gallons'!G156*0.133681</f>
        <v>197.84788</v>
      </c>
      <c r="I152" s="13">
        <f>+'WP 1 2023 usage gallons'!H156*0.133681</f>
        <v>100.26075</v>
      </c>
      <c r="J152" s="13">
        <f>+'WP 1 2023 usage gallons'!I156*0.133681</f>
        <v>207.20554999999999</v>
      </c>
      <c r="K152" s="13">
        <f>+'WP 1 2023 usage gallons'!J156*0.133681</f>
        <v>187.1534</v>
      </c>
      <c r="L152" s="13">
        <f>+'WP 1 2023 usage gallons'!K156*0.133681</f>
        <v>169.77486999999999</v>
      </c>
      <c r="M152" s="13">
        <f>+'WP 1 2023 usage gallons'!L156*0.133681</f>
        <v>204.53192999999999</v>
      </c>
      <c r="N152" s="13">
        <f>+'WP 1 2023 usage gallons'!M156*0.133681</f>
        <v>288.75095999999996</v>
      </c>
      <c r="O152" s="13">
        <f>+'WP 1 2023 usage gallons'!N156*0.133681</f>
        <v>252.65708999999998</v>
      </c>
      <c r="P152" s="13">
        <f>+'WP 1 2023 usage gallons'!O156*0.133681</f>
        <v>248.64666</v>
      </c>
    </row>
    <row r="153" spans="3:16" x14ac:dyDescent="0.25">
      <c r="C153">
        <f>+'WP 1 2023 usage gallons'!C157</f>
        <v>1182604</v>
      </c>
      <c r="D153" t="str">
        <f>+'WP 1 2023 usage gallons'!B157</f>
        <v>3/4"</v>
      </c>
      <c r="E153" s="13">
        <f>+'WP 1 2023 usage gallons'!D157*0.133681</f>
        <v>93.175657000000001</v>
      </c>
      <c r="F153" s="13">
        <f>+'WP 1 2023 usage gallons'!E157*0.133681</f>
        <v>510.66141999999996</v>
      </c>
      <c r="G153" s="13">
        <f>+'WP 1 2023 usage gallons'!F157*0.133681</f>
        <v>422.43196</v>
      </c>
      <c r="H153" s="13">
        <f>+'WP 1 2023 usage gallons'!G157*0.133681</f>
        <v>291.42457999999999</v>
      </c>
      <c r="I153" s="13">
        <f>+'WP 1 2023 usage gallons'!H157*0.133681</f>
        <v>1173.7191800000001</v>
      </c>
      <c r="J153" s="13">
        <f>+'WP 1 2023 usage gallons'!I157*0.133681</f>
        <v>528.03994999999998</v>
      </c>
      <c r="K153" s="13">
        <f>+'WP 1 2023 usage gallons'!J157*0.133681</f>
        <v>675.08904999999993</v>
      </c>
      <c r="L153" s="13">
        <f>+'WP 1 2023 usage gallons'!K157*0.133681</f>
        <v>860.90563999999995</v>
      </c>
      <c r="M153" s="13">
        <f>+'WP 1 2023 usage gallons'!L157*0.133681</f>
        <v>410.40066999999999</v>
      </c>
      <c r="N153" s="13">
        <f>+'WP 1 2023 usage gallons'!M157*0.133681</f>
        <v>379.65404000000001</v>
      </c>
      <c r="O153" s="13">
        <f>+'WP 1 2023 usage gallons'!N157*0.133681</f>
        <v>435.80005999999997</v>
      </c>
      <c r="P153" s="13">
        <f>+'WP 1 2023 usage gallons'!O157*0.133681</f>
        <v>408.52913599999999</v>
      </c>
    </row>
    <row r="154" spans="3:16" x14ac:dyDescent="0.25">
      <c r="C154">
        <f>+'WP 1 2023 usage gallons'!C158</f>
        <v>1182805</v>
      </c>
      <c r="D154" t="str">
        <f>+'WP 1 2023 usage gallons'!B158</f>
        <v>3/4"</v>
      </c>
      <c r="E154" s="13">
        <f>+'WP 1 2023 usage gallons'!D158*0.133681</f>
        <v>447.02926399999996</v>
      </c>
      <c r="F154" s="13">
        <f>+'WP 1 2023 usage gallons'!E158*0.133681</f>
        <v>557.44976999999994</v>
      </c>
      <c r="G154" s="13">
        <f>+'WP 1 2023 usage gallons'!F158*0.133681</f>
        <v>457.18901999999997</v>
      </c>
      <c r="H154" s="13">
        <f>+'WP 1 2023 usage gallons'!G158*0.133681</f>
        <v>398.36937999999998</v>
      </c>
      <c r="I154" s="13">
        <f>+'WP 1 2023 usage gallons'!H158*0.133681</f>
        <v>625.62707999999998</v>
      </c>
      <c r="J154" s="13">
        <f>+'WP 1 2023 usage gallons'!I158*0.133681</f>
        <v>839.51667999999995</v>
      </c>
      <c r="K154" s="13">
        <f>+'WP 1 2023 usage gallons'!J158*0.133681</f>
        <v>483.92521999999997</v>
      </c>
      <c r="L154" s="13">
        <f>+'WP 1 2023 usage gallons'!K158*0.133681</f>
        <v>616.26940999999999</v>
      </c>
      <c r="M154" s="13">
        <f>+'WP 1 2023 usage gallons'!L158*0.133681</f>
        <v>439.81048999999996</v>
      </c>
      <c r="N154" s="13">
        <f>+'WP 1 2023 usage gallons'!M158*0.133681</f>
        <v>536.06080999999995</v>
      </c>
      <c r="O154" s="13">
        <f>+'WP 1 2023 usage gallons'!N158*0.133681</f>
        <v>560.12338999999997</v>
      </c>
      <c r="P154" s="13">
        <f>+'WP 1 2023 usage gallons'!O158*0.133681</f>
        <v>511.99822999999998</v>
      </c>
    </row>
    <row r="155" spans="3:16" x14ac:dyDescent="0.25">
      <c r="C155">
        <f>+'WP 1 2023 usage gallons'!C159</f>
        <v>1182906</v>
      </c>
      <c r="D155" t="str">
        <f>+'WP 1 2023 usage gallons'!B159</f>
        <v>3/4"</v>
      </c>
      <c r="E155" s="13">
        <f>+'WP 1 2023 usage gallons'!D159*0.133681</f>
        <v>859.16778699999998</v>
      </c>
      <c r="F155" s="13">
        <f>+'WP 1 2023 usage gallons'!E159*0.133681</f>
        <v>872.93692999999996</v>
      </c>
      <c r="G155" s="13">
        <f>+'WP 1 2023 usage gallons'!F159*0.133681</f>
        <v>721.87739999999997</v>
      </c>
      <c r="H155" s="13">
        <f>+'WP 1 2023 usage gallons'!G159*0.133681</f>
        <v>703.16206</v>
      </c>
      <c r="I155" s="13">
        <f>+'WP 1 2023 usage gallons'!H159*0.133681</f>
        <v>954.48233999999991</v>
      </c>
      <c r="J155" s="13">
        <f>+'WP 1 2023 usage gallons'!I159*0.133681</f>
        <v>1499.9008199999998</v>
      </c>
      <c r="K155" s="13">
        <f>+'WP 1 2023 usage gallons'!J159*0.133681</f>
        <v>1044.0486100000001</v>
      </c>
      <c r="L155" s="13">
        <f>+'WP 1 2023 usage gallons'!K159*0.133681</f>
        <v>1204.4658099999999</v>
      </c>
      <c r="M155" s="13">
        <f>+'WP 1 2023 usage gallons'!L159*0.133681</f>
        <v>693.80439000000001</v>
      </c>
      <c r="N155" s="13">
        <f>+'WP 1 2023 usage gallons'!M159*0.133681</f>
        <v>739.25592999999992</v>
      </c>
      <c r="O155" s="13">
        <f>+'WP 1 2023 usage gallons'!N159*0.133681</f>
        <v>846.20072999999991</v>
      </c>
      <c r="P155" s="13">
        <f>+'WP 1 2023 usage gallons'!O159*0.133681</f>
        <v>759.70912299999998</v>
      </c>
    </row>
    <row r="156" spans="3:16" x14ac:dyDescent="0.25">
      <c r="C156">
        <f>+'WP 1 2023 usage gallons'!C160</f>
        <v>1183003</v>
      </c>
      <c r="D156" t="str">
        <f>+'WP 1 2023 usage gallons'!B160</f>
        <v>3/4"</v>
      </c>
      <c r="E156" s="13">
        <f>+'WP 1 2023 usage gallons'!D160*0.133681</f>
        <v>318.69550399999997</v>
      </c>
      <c r="F156" s="13">
        <f>+'WP 1 2023 usage gallons'!E160*0.133681</f>
        <v>441.14729999999997</v>
      </c>
      <c r="G156" s="13">
        <f>+'WP 1 2023 usage gallons'!F160*0.133681</f>
        <v>430.45281999999997</v>
      </c>
      <c r="H156" s="13">
        <f>+'WP 1 2023 usage gallons'!G160*0.133681</f>
        <v>411.73748000000001</v>
      </c>
      <c r="I156" s="13">
        <f>+'WP 1 2023 usage gallons'!H160*0.133681</f>
        <v>917.05165999999997</v>
      </c>
      <c r="J156" s="13">
        <f>+'WP 1 2023 usage gallons'!I160*0.133681</f>
        <v>557.44976999999994</v>
      </c>
      <c r="K156" s="13">
        <f>+'WP 1 2023 usage gallons'!J160*0.133681</f>
        <v>458.52582999999998</v>
      </c>
      <c r="L156" s="13">
        <f>+'WP 1 2023 usage gallons'!K160*0.133681</f>
        <v>594.88045</v>
      </c>
      <c r="M156" s="13">
        <f>+'WP 1 2023 usage gallons'!L160*0.133681</f>
        <v>413.07428999999996</v>
      </c>
      <c r="N156" s="13">
        <f>+'WP 1 2023 usage gallons'!M160*0.133681</f>
        <v>621.61664999999994</v>
      </c>
      <c r="O156" s="13">
        <f>+'WP 1 2023 usage gallons'!N160*0.133681</f>
        <v>518.68227999999999</v>
      </c>
      <c r="P156" s="13">
        <f>+'WP 1 2023 usage gallons'!O160*0.133681</f>
        <v>517.74651299999994</v>
      </c>
    </row>
    <row r="157" spans="3:16" x14ac:dyDescent="0.25">
      <c r="C157">
        <f>+'WP 1 2023 usage gallons'!C161</f>
        <v>1183104</v>
      </c>
      <c r="D157" t="str">
        <f>+'WP 1 2023 usage gallons'!B161</f>
        <v>3/4"</v>
      </c>
      <c r="E157" s="13">
        <f>+'WP 1 2023 usage gallons'!D161*0.133681</f>
        <v>491.14399399999996</v>
      </c>
      <c r="F157" s="13">
        <f>+'WP 1 2023 usage gallons'!E161*0.133681</f>
        <v>594.88045</v>
      </c>
      <c r="G157" s="13">
        <f>+'WP 1 2023 usage gallons'!F161*0.133681</f>
        <v>509.32460999999995</v>
      </c>
      <c r="H157" s="13">
        <f>+'WP 1 2023 usage gallons'!G161*0.133681</f>
        <v>1303.38975</v>
      </c>
      <c r="I157" s="13">
        <f>+'WP 1 2023 usage gallons'!H161*0.133681</f>
        <v>685.78352999999993</v>
      </c>
      <c r="J157" s="13">
        <f>+'WP 1 2023 usage gallons'!I161*0.133681</f>
        <v>550.76571999999999</v>
      </c>
      <c r="K157" s="13">
        <f>+'WP 1 2023 usage gallons'!J161*0.133681</f>
        <v>554.77615000000003</v>
      </c>
      <c r="L157" s="13">
        <f>+'WP 1 2023 usage gallons'!K161*0.133681</f>
        <v>879.62097999999992</v>
      </c>
      <c r="M157" s="13">
        <f>+'WP 1 2023 usage gallons'!L161*0.133681</f>
        <v>705.83568000000002</v>
      </c>
      <c r="N157" s="13">
        <f>+'WP 1 2023 usage gallons'!M161*0.133681</f>
        <v>669.74180999999999</v>
      </c>
      <c r="O157" s="13">
        <f>+'WP 1 2023 usage gallons'!N161*0.133681</f>
        <v>625.62707999999998</v>
      </c>
      <c r="P157" s="13">
        <f>+'WP 1 2023 usage gallons'!O161*0.133681</f>
        <v>667.06818999999996</v>
      </c>
    </row>
    <row r="158" spans="3:16" x14ac:dyDescent="0.25">
      <c r="C158">
        <f>+'WP 1 2023 usage gallons'!C162</f>
        <v>1183205</v>
      </c>
      <c r="D158" t="str">
        <f>+'WP 1 2023 usage gallons'!B162</f>
        <v>3/4"</v>
      </c>
      <c r="E158" s="13">
        <f>+'WP 1 2023 usage gallons'!D162*0.133681</f>
        <v>870.26330999999993</v>
      </c>
      <c r="F158" s="13">
        <f>+'WP 1 2023 usage gallons'!E162*0.133681</f>
        <v>798.07556999999997</v>
      </c>
      <c r="G158" s="13">
        <f>+'WP 1 2023 usage gallons'!F162*0.133681</f>
        <v>1064.10076</v>
      </c>
      <c r="H158" s="13">
        <f>+'WP 1 2023 usage gallons'!G162*0.133681</f>
        <v>855.55840000000001</v>
      </c>
      <c r="I158" s="13">
        <f>+'WP 1 2023 usage gallons'!H162*0.133681</f>
        <v>720.54058999999995</v>
      </c>
      <c r="J158" s="13">
        <f>+'WP 1 2023 usage gallons'!I162*0.133681</f>
        <v>756.63445999999999</v>
      </c>
      <c r="K158" s="13">
        <f>+'WP 1 2023 usage gallons'!J162*0.133681</f>
        <v>647.01603999999998</v>
      </c>
      <c r="L158" s="13">
        <f>+'WP 1 2023 usage gallons'!K162*0.133681</f>
        <v>717.86696999999992</v>
      </c>
      <c r="M158" s="13">
        <f>+'WP 1 2023 usage gallons'!L162*0.133681</f>
        <v>693.80439000000001</v>
      </c>
      <c r="N158" s="13">
        <f>+'WP 1 2023 usage gallons'!M162*0.133681</f>
        <v>831.49581999999998</v>
      </c>
      <c r="O158" s="13">
        <f>+'WP 1 2023 usage gallons'!N162*0.133681</f>
        <v>745.93997999999999</v>
      </c>
      <c r="P158" s="13">
        <f>+'WP 1 2023 usage gallons'!O162*0.133681</f>
        <v>757.03550299999995</v>
      </c>
    </row>
    <row r="159" spans="3:16" x14ac:dyDescent="0.25">
      <c r="C159">
        <f>+'WP 1 2023 usage gallons'!C163</f>
        <v>1183306</v>
      </c>
      <c r="D159" t="str">
        <f>+'WP 1 2023 usage gallons'!B163</f>
        <v>3/4"</v>
      </c>
      <c r="E159" s="13">
        <f>+'WP 1 2023 usage gallons'!D163*0.133681</f>
        <v>447.43030699999997</v>
      </c>
      <c r="F159" s="13">
        <f>+'WP 1 2023 usage gallons'!E163*0.133681</f>
        <v>663.05775999999992</v>
      </c>
      <c r="G159" s="13">
        <f>+'WP 1 2023 usage gallons'!F163*0.133681</f>
        <v>458.52582999999998</v>
      </c>
      <c r="H159" s="13">
        <f>+'WP 1 2023 usage gallons'!G163*0.133681</f>
        <v>441.14729999999997</v>
      </c>
      <c r="I159" s="13">
        <f>+'WP 1 2023 usage gallons'!H163*0.133681</f>
        <v>549.42890999999997</v>
      </c>
      <c r="J159" s="13">
        <f>+'WP 1 2023 usage gallons'!I163*0.133681</f>
        <v>578.83872999999994</v>
      </c>
      <c r="K159" s="13">
        <f>+'WP 1 2023 usage gallons'!J163*0.133681</f>
        <v>735.24549999999999</v>
      </c>
      <c r="L159" s="13">
        <f>+'WP 1 2023 usage gallons'!K163*0.133681</f>
        <v>427.7792</v>
      </c>
      <c r="M159" s="13">
        <f>+'WP 1 2023 usage gallons'!L163*0.133681</f>
        <v>318.16077999999999</v>
      </c>
      <c r="N159" s="13">
        <f>+'WP 1 2023 usage gallons'!M163*0.133681</f>
        <v>462.53625999999997</v>
      </c>
      <c r="O159" s="13">
        <f>+'WP 1 2023 usage gallons'!N163*0.133681</f>
        <v>423.76876999999996</v>
      </c>
      <c r="P159" s="13">
        <f>+'WP 1 2023 usage gallons'!O163*0.133681</f>
        <v>401.44404299999997</v>
      </c>
    </row>
    <row r="160" spans="3:16" x14ac:dyDescent="0.25">
      <c r="C160">
        <f>+'WP 1 2023 usage gallons'!C164</f>
        <v>1183503</v>
      </c>
      <c r="D160" t="str">
        <f>+'WP 1 2023 usage gallons'!B164</f>
        <v>3/4"</v>
      </c>
      <c r="E160" s="13">
        <f>+'WP 1 2023 usage gallons'!D164*0.133681</f>
        <v>391.68532999999996</v>
      </c>
      <c r="F160" s="13">
        <f>+'WP 1 2023 usage gallons'!E164*0.133681</f>
        <v>585.52278000000001</v>
      </c>
      <c r="G160" s="13">
        <f>+'WP 1 2023 usage gallons'!F164*0.133681</f>
        <v>458.52582999999998</v>
      </c>
      <c r="H160" s="13">
        <f>+'WP 1 2023 usage gallons'!G164*0.133681</f>
        <v>278.05647999999997</v>
      </c>
      <c r="I160" s="13">
        <f>+'WP 1 2023 usage gallons'!H164*0.133681</f>
        <v>415.74790999999999</v>
      </c>
      <c r="J160" s="13">
        <f>+'WP 1 2023 usage gallons'!I164*0.133681</f>
        <v>463.87306999999998</v>
      </c>
      <c r="K160" s="13">
        <f>+'WP 1 2023 usage gallons'!J164*0.133681</f>
        <v>435.80005999999997</v>
      </c>
      <c r="L160" s="13">
        <f>+'WP 1 2023 usage gallons'!K164*0.133681</f>
        <v>316.82396999999997</v>
      </c>
      <c r="M160" s="13">
        <f>+'WP 1 2023 usage gallons'!L164*0.133681</f>
        <v>351.58103</v>
      </c>
      <c r="N160" s="13">
        <f>+'WP 1 2023 usage gallons'!M164*0.133681</f>
        <v>415.74790999999999</v>
      </c>
      <c r="O160" s="13">
        <f>+'WP 1 2023 usage gallons'!N164*0.133681</f>
        <v>664.39456999999993</v>
      </c>
      <c r="P160" s="13">
        <f>+'WP 1 2023 usage gallons'!O164*0.133681</f>
        <v>477.24116999999995</v>
      </c>
    </row>
    <row r="161" spans="3:16" x14ac:dyDescent="0.25">
      <c r="C161">
        <f>+'WP 1 2023 usage gallons'!C165</f>
        <v>1183504</v>
      </c>
      <c r="D161" t="str">
        <f>+'WP 1 2023 usage gallons'!B165</f>
        <v>3/4"</v>
      </c>
      <c r="E161" s="13">
        <f>+'WP 1 2023 usage gallons'!D165*0.133681</f>
        <v>60.15645</v>
      </c>
      <c r="F161" s="13">
        <f>+'WP 1 2023 usage gallons'!E165*0.133681</f>
        <v>172.44848999999999</v>
      </c>
      <c r="G161" s="13">
        <f>+'WP 1 2023 usage gallons'!F165*0.133681</f>
        <v>320.83439999999996</v>
      </c>
      <c r="H161" s="13">
        <f>+'WP 1 2023 usage gallons'!G165*0.133681</f>
        <v>183.14296999999999</v>
      </c>
      <c r="I161" s="13">
        <f>+'WP 1 2023 usage gallons'!H165*0.133681</f>
        <v>1.3368099999999998</v>
      </c>
      <c r="J161" s="13">
        <f>+'WP 1 2023 usage gallons'!I165*0.133681</f>
        <v>310.13991999999996</v>
      </c>
      <c r="K161" s="13">
        <f>+'WP 1 2023 usage gallons'!J165*0.133681</f>
        <v>148.38591</v>
      </c>
      <c r="L161" s="13">
        <f>+'WP 1 2023 usage gallons'!K165*0.133681</f>
        <v>165.76443999999998</v>
      </c>
      <c r="M161" s="13">
        <f>+'WP 1 2023 usage gallons'!L165*0.133681</f>
        <v>2.6736199999999997</v>
      </c>
      <c r="N161" s="13">
        <f>+'WP 1 2023 usage gallons'!M165*0.133681</f>
        <v>1.3368099999999998</v>
      </c>
      <c r="O161" s="13">
        <f>+'WP 1 2023 usage gallons'!N165*0.133681</f>
        <v>233.94174999999998</v>
      </c>
      <c r="P161" s="13">
        <f>+'WP 1 2023 usage gallons'!O165*0.133681</f>
        <v>79.272832999999991</v>
      </c>
    </row>
    <row r="162" spans="3:16" x14ac:dyDescent="0.25">
      <c r="C162">
        <f>+'WP 1 2023 usage gallons'!C166</f>
        <v>1183705</v>
      </c>
      <c r="D162" t="str">
        <f>+'WP 1 2023 usage gallons'!B166</f>
        <v>3/4"</v>
      </c>
      <c r="E162" s="13">
        <f>+'WP 1 2023 usage gallons'!D166*0.133681</f>
        <v>302.11905999999999</v>
      </c>
      <c r="F162" s="13">
        <f>+'WP 1 2023 usage gallons'!E166*0.133681</f>
        <v>637.65836999999999</v>
      </c>
      <c r="G162" s="13">
        <f>+'WP 1 2023 usage gallons'!F166*0.133681</f>
        <v>613.59578999999997</v>
      </c>
      <c r="H162" s="13">
        <f>+'WP 1 2023 usage gallons'!G166*0.133681</f>
        <v>438.47368</v>
      </c>
      <c r="I162" s="13">
        <f>+'WP 1 2023 usage gallons'!H166*0.133681</f>
        <v>1427.71308</v>
      </c>
      <c r="J162" s="13">
        <f>+'WP 1 2023 usage gallons'!I166*0.133681</f>
        <v>1150.99341</v>
      </c>
      <c r="K162" s="13">
        <f>+'WP 1 2023 usage gallons'!J166*0.133681</f>
        <v>1009.2915499999999</v>
      </c>
      <c r="L162" s="13">
        <f>+'WP 1 2023 usage gallons'!K166*0.133681</f>
        <v>1499.9008199999998</v>
      </c>
      <c r="M162" s="13">
        <f>+'WP 1 2023 usage gallons'!L166*0.133681</f>
        <v>1156.3406499999999</v>
      </c>
      <c r="N162" s="13">
        <f>+'WP 1 2023 usage gallons'!M166*0.133681</f>
        <v>935.76699999999994</v>
      </c>
      <c r="O162" s="13">
        <f>+'WP 1 2023 usage gallons'!N166*0.133681</f>
        <v>569.48105999999996</v>
      </c>
      <c r="P162" s="13">
        <f>+'WP 1 2023 usage gallons'!O166*0.133681</f>
        <v>887.10711599999991</v>
      </c>
    </row>
    <row r="163" spans="3:16" x14ac:dyDescent="0.25">
      <c r="C163">
        <f>+'WP 1 2023 usage gallons'!C167</f>
        <v>1183706</v>
      </c>
      <c r="D163" t="str">
        <f>+'WP 1 2023 usage gallons'!B167</f>
        <v>3/4"</v>
      </c>
      <c r="E163" s="13">
        <f>+'WP 1 2023 usage gallons'!D167*0.133681</f>
        <v>737.51807699999995</v>
      </c>
      <c r="F163" s="13">
        <f>+'WP 1 2023 usage gallons'!E167*0.133681</f>
        <v>728.56144999999992</v>
      </c>
      <c r="G163" s="13">
        <f>+'WP 1 2023 usage gallons'!F167*0.133681</f>
        <v>586.85959000000003</v>
      </c>
      <c r="H163" s="13">
        <f>+'WP 1 2023 usage gallons'!G167*0.133681</f>
        <v>609.58535999999992</v>
      </c>
      <c r="I163" s="13">
        <f>+'WP 1 2023 usage gallons'!H167*0.133681</f>
        <v>679.09947999999997</v>
      </c>
      <c r="J163" s="13">
        <f>+'WP 1 2023 usage gallons'!I167*0.133681</f>
        <v>632.31112999999993</v>
      </c>
      <c r="K163" s="13">
        <f>+'WP 1 2023 usage gallons'!J167*0.133681</f>
        <v>517.34546999999998</v>
      </c>
      <c r="L163" s="13">
        <f>+'WP 1 2023 usage gallons'!K167*0.133681</f>
        <v>626.96388999999999</v>
      </c>
      <c r="M163" s="13">
        <f>+'WP 1 2023 usage gallons'!L167*0.133681</f>
        <v>514.67184999999995</v>
      </c>
      <c r="N163" s="13">
        <f>+'WP 1 2023 usage gallons'!M167*0.133681</f>
        <v>671.07862</v>
      </c>
      <c r="O163" s="13">
        <f>+'WP 1 2023 usage gallons'!N167*0.133681</f>
        <v>681.7731</v>
      </c>
      <c r="P163" s="13">
        <f>+'WP 1 2023 usage gallons'!O167*0.133681</f>
        <v>622.41873599999997</v>
      </c>
    </row>
    <row r="164" spans="3:16" x14ac:dyDescent="0.25">
      <c r="C164">
        <f>+'WP 1 2023 usage gallons'!C168</f>
        <v>1183804</v>
      </c>
      <c r="D164" t="str">
        <f>+'WP 1 2023 usage gallons'!B168</f>
        <v>3/4"</v>
      </c>
      <c r="E164" s="13">
        <f>+'WP 1 2023 usage gallons'!D168*0.133681</f>
        <v>105.60799</v>
      </c>
      <c r="F164" s="13">
        <f>+'WP 1 2023 usage gallons'!E168*0.133681</f>
        <v>263.35156999999998</v>
      </c>
      <c r="G164" s="13">
        <f>+'WP 1 2023 usage gallons'!F168*0.133681</f>
        <v>164.42762999999999</v>
      </c>
      <c r="H164" s="13">
        <f>+'WP 1 2023 usage gallons'!G168*0.133681</f>
        <v>188.49020999999999</v>
      </c>
      <c r="I164" s="13">
        <f>+'WP 1 2023 usage gallons'!H168*0.133681</f>
        <v>224.58408</v>
      </c>
      <c r="J164" s="13">
        <f>+'WP 1 2023 usage gallons'!I168*0.133681</f>
        <v>131.00737999999998</v>
      </c>
      <c r="K164" s="13">
        <f>+'WP 1 2023 usage gallons'!J168*0.133681</f>
        <v>192.50064</v>
      </c>
      <c r="L164" s="13">
        <f>+'WP 1 2023 usage gallons'!K168*0.133681</f>
        <v>1403.6505</v>
      </c>
      <c r="M164" s="13">
        <f>+'WP 1 2023 usage gallons'!L168*0.133681</f>
        <v>506.65098999999998</v>
      </c>
      <c r="N164" s="13">
        <f>+'WP 1 2023 usage gallons'!M168*0.133681</f>
        <v>163.09081999999998</v>
      </c>
      <c r="O164" s="13">
        <f>+'WP 1 2023 usage gallons'!N168*0.133681</f>
        <v>193.83744999999999</v>
      </c>
      <c r="P164" s="13">
        <f>+'WP 1 2023 usage gallons'!O168*0.133681</f>
        <v>287.81519299999997</v>
      </c>
    </row>
    <row r="165" spans="3:16" x14ac:dyDescent="0.25">
      <c r="C165">
        <f>+'WP 1 2023 usage gallons'!C169</f>
        <v>1183903</v>
      </c>
      <c r="D165" t="str">
        <f>+'WP 1 2023 usage gallons'!B169</f>
        <v>3/4"</v>
      </c>
      <c r="E165" s="13">
        <f>+'WP 1 2023 usage gallons'!D169*0.133681</f>
        <v>415.34686699999997</v>
      </c>
      <c r="F165" s="13">
        <f>+'WP 1 2023 usage gallons'!E169*0.133681</f>
        <v>570.81786999999997</v>
      </c>
      <c r="G165" s="13">
        <f>+'WP 1 2023 usage gallons'!F169*0.133681</f>
        <v>431.78962999999999</v>
      </c>
      <c r="H165" s="13">
        <f>+'WP 1 2023 usage gallons'!G169*0.133681</f>
        <v>300.78224999999998</v>
      </c>
      <c r="I165" s="13">
        <f>+'WP 1 2023 usage gallons'!H169*0.133681</f>
        <v>938.44061999999997</v>
      </c>
      <c r="J165" s="13">
        <f>+'WP 1 2023 usage gallons'!I169*0.133681</f>
        <v>1430.3867</v>
      </c>
      <c r="K165" s="13">
        <f>+'WP 1 2023 usage gallons'!J169*0.133681</f>
        <v>823.47496000000001</v>
      </c>
      <c r="L165" s="13">
        <f>+'WP 1 2023 usage gallons'!K169*0.133681</f>
        <v>2090.7708400000001</v>
      </c>
      <c r="M165" s="13">
        <f>+'WP 1 2023 usage gallons'!L169*0.133681</f>
        <v>151.05953</v>
      </c>
      <c r="N165" s="13">
        <f>+'WP 1 2023 usage gallons'!M169*0.133681</f>
        <v>431.78962999999999</v>
      </c>
      <c r="O165" s="13">
        <f>+'WP 1 2023 usage gallons'!N169*0.133681</f>
        <v>336.87611999999996</v>
      </c>
      <c r="P165" s="13">
        <f>+'WP 1 2023 usage gallons'!O169*0.133681</f>
        <v>306.53053299999999</v>
      </c>
    </row>
    <row r="166" spans="3:16" x14ac:dyDescent="0.25">
      <c r="C166">
        <f>+'WP 1 2023 usage gallons'!C170</f>
        <v>1184106</v>
      </c>
      <c r="D166" t="str">
        <f>+'WP 1 2023 usage gallons'!B170</f>
        <v>3/4"</v>
      </c>
      <c r="E166" s="13">
        <f>+'WP 1 2023 usage gallons'!D170*0.133681</f>
        <v>0.13368099999999999</v>
      </c>
      <c r="F166" s="13">
        <f>+'WP 1 2023 usage gallons'!E170*0.133681</f>
        <v>0.13368099999999999</v>
      </c>
      <c r="G166" s="13">
        <f>+'WP 1 2023 usage gallons'!F170*0.133681</f>
        <v>0.13368099999999999</v>
      </c>
      <c r="H166" s="13">
        <f>+'WP 1 2023 usage gallons'!G170*0.133681</f>
        <v>97.186087000000001</v>
      </c>
      <c r="I166" s="13">
        <f>+'WP 1 2023 usage gallons'!H170*0.133681</f>
        <v>348.90740999999997</v>
      </c>
      <c r="J166" s="13">
        <f>+'WP 1 2023 usage gallons'!I170*0.133681</f>
        <v>514.67184999999995</v>
      </c>
      <c r="K166" s="13">
        <f>+'WP 1 2023 usage gallons'!J170*0.133681</f>
        <v>264.68838</v>
      </c>
      <c r="L166" s="13">
        <f>+'WP 1 2023 usage gallons'!K170*0.133681</f>
        <v>327.51844999999997</v>
      </c>
      <c r="M166" s="13">
        <f>+'WP 1 2023 usage gallons'!L170*0.133681</f>
        <v>264.68838</v>
      </c>
      <c r="N166" s="13">
        <f>+'WP 1 2023 usage gallons'!M170*0.133681</f>
        <v>116.30247</v>
      </c>
      <c r="O166" s="13">
        <f>+'WP 1 2023 usage gallons'!N170*0.133681</f>
        <v>46.788350000000001</v>
      </c>
      <c r="P166" s="13">
        <f>+'WP 1 2023 usage gallons'!O170*0.133681</f>
        <v>142.50394599999998</v>
      </c>
    </row>
    <row r="167" spans="3:16" x14ac:dyDescent="0.25">
      <c r="C167">
        <f>+'WP 1 2023 usage gallons'!C171</f>
        <v>1184205</v>
      </c>
      <c r="D167" t="str">
        <f>+'WP 1 2023 usage gallons'!B171</f>
        <v>3/4"</v>
      </c>
      <c r="E167" s="13">
        <f>+'WP 1 2023 usage gallons'!D171*0.133681</f>
        <v>193.436407</v>
      </c>
      <c r="F167" s="13">
        <f>+'WP 1 2023 usage gallons'!E171*0.133681</f>
        <v>306.12948999999998</v>
      </c>
      <c r="G167" s="13">
        <f>+'WP 1 2023 usage gallons'!F171*0.133681</f>
        <v>268.69880999999998</v>
      </c>
      <c r="H167" s="13">
        <f>+'WP 1 2023 usage gallons'!G171*0.133681</f>
        <v>169.77486999999999</v>
      </c>
      <c r="I167" s="13">
        <f>+'WP 1 2023 usage gallons'!H171*0.133681</f>
        <v>263.35156999999998</v>
      </c>
      <c r="J167" s="13">
        <f>+'WP 1 2023 usage gallons'!I171*0.133681</f>
        <v>573.49149</v>
      </c>
      <c r="K167" s="13">
        <f>+'WP 1 2023 usage gallons'!J171*0.133681</f>
        <v>262.01475999999997</v>
      </c>
      <c r="L167" s="13">
        <f>+'WP 1 2023 usage gallons'!K171*0.133681</f>
        <v>390.34852000000001</v>
      </c>
      <c r="M167" s="13">
        <f>+'WP 1 2023 usage gallons'!L171*0.133681</f>
        <v>217.90002999999999</v>
      </c>
      <c r="N167" s="13">
        <f>+'WP 1 2023 usage gallons'!M171*0.133681</f>
        <v>239.28898999999998</v>
      </c>
      <c r="O167" s="13">
        <f>+'WP 1 2023 usage gallons'!N171*0.133681</f>
        <v>274.04604999999998</v>
      </c>
      <c r="P167" s="13">
        <f>+'WP 1 2023 usage gallons'!O171*0.133681</f>
        <v>243.70046299999998</v>
      </c>
    </row>
    <row r="168" spans="3:16" x14ac:dyDescent="0.25">
      <c r="C168">
        <f>+'WP 1 2023 usage gallons'!C172</f>
        <v>1184304</v>
      </c>
      <c r="D168" t="str">
        <f>+'WP 1 2023 usage gallons'!B172</f>
        <v>3/4"</v>
      </c>
      <c r="E168" s="13">
        <f>+'WP 1 2023 usage gallons'!D172*0.133681</f>
        <v>232.60494</v>
      </c>
      <c r="F168" s="13">
        <f>+'WP 1 2023 usage gallons'!E172*0.133681</f>
        <v>608.24855000000002</v>
      </c>
      <c r="G168" s="13">
        <f>+'WP 1 2023 usage gallons'!F172*0.133681</f>
        <v>589.53320999999994</v>
      </c>
      <c r="H168" s="13">
        <f>+'WP 1 2023 usage gallons'!G172*0.133681</f>
        <v>581.51234999999997</v>
      </c>
      <c r="I168" s="13">
        <f>+'WP 1 2023 usage gallons'!H172*0.133681</f>
        <v>880.95778999999993</v>
      </c>
      <c r="J168" s="13">
        <f>+'WP 1 2023 usage gallons'!I172*0.133681</f>
        <v>1286.0112199999999</v>
      </c>
      <c r="K168" s="13">
        <f>+'WP 1 2023 usage gallons'!J172*0.133681</f>
        <v>1237.88606</v>
      </c>
      <c r="L168" s="13">
        <f>+'WP 1 2023 usage gallons'!K172*0.133681</f>
        <v>954.48233999999991</v>
      </c>
      <c r="M168" s="13">
        <f>+'WP 1 2023 usage gallons'!L172*0.133681</f>
        <v>596.21726000000001</v>
      </c>
      <c r="N168" s="13">
        <f>+'WP 1 2023 usage gallons'!M172*0.133681</f>
        <v>712.51972999999998</v>
      </c>
      <c r="O168" s="13">
        <f>+'WP 1 2023 usage gallons'!N172*0.133681</f>
        <v>921.06209000000001</v>
      </c>
      <c r="P168" s="13">
        <f>+'WP 1 2023 usage gallons'!O172*0.133681</f>
        <v>743.26635999999996</v>
      </c>
    </row>
    <row r="169" spans="3:16" x14ac:dyDescent="0.25">
      <c r="C169">
        <f>+'WP 1 2023 usage gallons'!C173</f>
        <v>1184403</v>
      </c>
      <c r="D169" t="str">
        <f>+'WP 1 2023 usage gallons'!B173</f>
        <v>3/4"</v>
      </c>
      <c r="E169" s="13">
        <f>+'WP 1 2023 usage gallons'!D173*0.133681</f>
        <v>335.53931</v>
      </c>
      <c r="F169" s="13">
        <f>+'WP 1 2023 usage gallons'!E173*0.133681</f>
        <v>526.70313999999996</v>
      </c>
      <c r="G169" s="13">
        <f>+'WP 1 2023 usage gallons'!F173*0.133681</f>
        <v>596.21726000000001</v>
      </c>
      <c r="H169" s="13">
        <f>+'WP 1 2023 usage gallons'!G173*0.133681</f>
        <v>411.73748000000001</v>
      </c>
      <c r="I169" s="13">
        <f>+'WP 1 2023 usage gallons'!H173*0.133681</f>
        <v>638.99518</v>
      </c>
      <c r="J169" s="13">
        <f>+'WP 1 2023 usage gallons'!I173*0.133681</f>
        <v>534.72399999999993</v>
      </c>
      <c r="K169" s="13">
        <f>+'WP 1 2023 usage gallons'!J173*0.133681</f>
        <v>517.34546999999998</v>
      </c>
      <c r="L169" s="13">
        <f>+'WP 1 2023 usage gallons'!K173*0.133681</f>
        <v>474.56754999999998</v>
      </c>
      <c r="M169" s="13">
        <f>+'WP 1 2023 usage gallons'!L173*0.133681</f>
        <v>372.96999</v>
      </c>
      <c r="N169" s="13">
        <f>+'WP 1 2023 usage gallons'!M173*0.133681</f>
        <v>427.7792</v>
      </c>
      <c r="O169" s="13">
        <f>+'WP 1 2023 usage gallons'!N173*0.133681</f>
        <v>425.10557999999997</v>
      </c>
      <c r="P169" s="13">
        <f>+'WP 1 2023 usage gallons'!O173*0.133681</f>
        <v>408.52913599999999</v>
      </c>
    </row>
    <row r="170" spans="3:16" x14ac:dyDescent="0.25">
      <c r="C170">
        <f>+'WP 1 2023 usage gallons'!C174</f>
        <v>1184506</v>
      </c>
      <c r="D170" t="str">
        <f>+'WP 1 2023 usage gallons'!B174</f>
        <v>3/4"</v>
      </c>
      <c r="E170" s="13">
        <f>+'WP 1 2023 usage gallons'!D174*0.133681</f>
        <v>367.22170699999998</v>
      </c>
      <c r="F170" s="13">
        <f>+'WP 1 2023 usage gallons'!E174*0.133681</f>
        <v>676.42585999999994</v>
      </c>
      <c r="G170" s="13">
        <f>+'WP 1 2023 usage gallons'!F174*0.133681</f>
        <v>490.60926999999998</v>
      </c>
      <c r="H170" s="13">
        <f>+'WP 1 2023 usage gallons'!G174*0.133681</f>
        <v>590.87001999999995</v>
      </c>
      <c r="I170" s="13">
        <f>+'WP 1 2023 usage gallons'!H174*0.133681</f>
        <v>703.16206</v>
      </c>
      <c r="J170" s="13">
        <f>+'WP 1 2023 usage gallons'!I174*0.133681</f>
        <v>840.85348999999997</v>
      </c>
      <c r="K170" s="13">
        <f>+'WP 1 2023 usage gallons'!J174*0.133681</f>
        <v>593.54363999999998</v>
      </c>
      <c r="L170" s="13">
        <f>+'WP 1 2023 usage gallons'!K174*0.133681</f>
        <v>752.62402999999995</v>
      </c>
      <c r="M170" s="13">
        <f>+'WP 1 2023 usage gallons'!L174*0.133681</f>
        <v>618.94303000000002</v>
      </c>
      <c r="N170" s="13">
        <f>+'WP 1 2023 usage gallons'!M174*0.133681</f>
        <v>819.46452999999997</v>
      </c>
      <c r="O170" s="13">
        <f>+'WP 1 2023 usage gallons'!N174*0.133681</f>
        <v>705.83568000000002</v>
      </c>
      <c r="P170" s="13">
        <f>+'WP 1 2023 usage gallons'!O174*0.133681</f>
        <v>714.65862599999991</v>
      </c>
    </row>
    <row r="171" spans="3:16" x14ac:dyDescent="0.25">
      <c r="C171">
        <f>+'WP 1 2023 usage gallons'!C175</f>
        <v>1184605</v>
      </c>
      <c r="D171" t="str">
        <f>+'WP 1 2023 usage gallons'!B175</f>
        <v>3/4"</v>
      </c>
      <c r="E171" s="13">
        <f>+'WP 1 2023 usage gallons'!D175*0.133681</f>
        <v>0.13368099999999999</v>
      </c>
      <c r="F171" s="13">
        <f>+'WP 1 2023 usage gallons'!E175*0.133681</f>
        <v>64.033198999999996</v>
      </c>
      <c r="G171" s="13">
        <f>+'WP 1 2023 usage gallons'!F175*0.133681</f>
        <v>258.00432999999998</v>
      </c>
      <c r="H171" s="13">
        <f>+'WP 1 2023 usage gallons'!G175*0.133681</f>
        <v>260.67795000000001</v>
      </c>
      <c r="I171" s="13">
        <f>+'WP 1 2023 usage gallons'!H175*0.133681</f>
        <v>2380.8586099999998</v>
      </c>
      <c r="J171" s="13">
        <f>+'WP 1 2023 usage gallons'!I175*0.133681</f>
        <v>276.71967000000001</v>
      </c>
      <c r="K171" s="13">
        <f>+'WP 1 2023 usage gallons'!J175*0.133681</f>
        <v>455.85220999999996</v>
      </c>
      <c r="L171" s="13">
        <f>+'WP 1 2023 usage gallons'!K175*0.133681</f>
        <v>739.25592999999992</v>
      </c>
      <c r="M171" s="13">
        <f>+'WP 1 2023 usage gallons'!L175*0.133681</f>
        <v>208.54236</v>
      </c>
      <c r="N171" s="13">
        <f>+'WP 1 2023 usage gallons'!M175*0.133681</f>
        <v>314.15035</v>
      </c>
      <c r="O171" s="13">
        <f>+'WP 1 2023 usage gallons'!N175*0.133681</f>
        <v>320.83439999999996</v>
      </c>
      <c r="P171" s="13">
        <f>+'WP 1 2023 usage gallons'!O175*0.133681</f>
        <v>281.13114300000001</v>
      </c>
    </row>
    <row r="172" spans="3:16" x14ac:dyDescent="0.25">
      <c r="C172">
        <f>+'WP 1 2023 usage gallons'!C176</f>
        <v>1184704</v>
      </c>
      <c r="D172" t="str">
        <f>+'WP 1 2023 usage gallons'!B176</f>
        <v>3/4"</v>
      </c>
      <c r="E172" s="13">
        <f>+'WP 1 2023 usage gallons'!D176*0.133681</f>
        <v>189.024934</v>
      </c>
      <c r="F172" s="13">
        <f>+'WP 1 2023 usage gallons'!E176*0.133681</f>
        <v>241.96260999999998</v>
      </c>
      <c r="G172" s="13">
        <f>+'WP 1 2023 usage gallons'!F176*0.133681</f>
        <v>187.1534</v>
      </c>
      <c r="H172" s="13">
        <f>+'WP 1 2023 usage gallons'!G176*0.133681</f>
        <v>136.35461999999998</v>
      </c>
      <c r="I172" s="13">
        <f>+'WP 1 2023 usage gallons'!H176*0.133681</f>
        <v>437.13686999999999</v>
      </c>
      <c r="J172" s="13">
        <f>+'WP 1 2023 usage gallons'!I176*0.133681</f>
        <v>590.87001999999995</v>
      </c>
      <c r="K172" s="13">
        <f>+'WP 1 2023 usage gallons'!J176*0.133681</f>
        <v>728.56144999999992</v>
      </c>
      <c r="L172" s="13">
        <f>+'WP 1 2023 usage gallons'!K176*0.133681</f>
        <v>652.36327999999992</v>
      </c>
      <c r="M172" s="13">
        <f>+'WP 1 2023 usage gallons'!L176*0.133681</f>
        <v>556.11295999999993</v>
      </c>
      <c r="N172" s="13">
        <f>+'WP 1 2023 usage gallons'!M176*0.133681</f>
        <v>216.56322</v>
      </c>
      <c r="O172" s="13">
        <f>+'WP 1 2023 usage gallons'!N176*0.133681</f>
        <v>143.03867</v>
      </c>
      <c r="P172" s="13">
        <f>+'WP 1 2023 usage gallons'!O176*0.133681</f>
        <v>305.19372299999998</v>
      </c>
    </row>
    <row r="173" spans="3:16" x14ac:dyDescent="0.25">
      <c r="C173">
        <f>+'WP 1 2023 usage gallons'!C177</f>
        <v>1184803</v>
      </c>
      <c r="D173" t="str">
        <f>+'WP 1 2023 usage gallons'!B177</f>
        <v>3/4"</v>
      </c>
      <c r="E173" s="13">
        <f>+'WP 1 2023 usage gallons'!D177*0.133681</f>
        <v>118.174004</v>
      </c>
      <c r="F173" s="13">
        <f>+'WP 1 2023 usage gallons'!E177*0.133681</f>
        <v>324.84483</v>
      </c>
      <c r="G173" s="13">
        <f>+'WP 1 2023 usage gallons'!F177*0.133681</f>
        <v>151.05953</v>
      </c>
      <c r="H173" s="13">
        <f>+'WP 1 2023 usage gallons'!G177*0.133681</f>
        <v>200.5215</v>
      </c>
      <c r="I173" s="13">
        <f>+'WP 1 2023 usage gallons'!H177*0.133681</f>
        <v>298.10863000000001</v>
      </c>
      <c r="J173" s="13">
        <f>+'WP 1 2023 usage gallons'!I177*0.133681</f>
        <v>403.71661999999998</v>
      </c>
      <c r="K173" s="13">
        <f>+'WP 1 2023 usage gallons'!J177*0.133681</f>
        <v>90.903080000000003</v>
      </c>
      <c r="L173" s="13">
        <f>+'WP 1 2023 usage gallons'!K177*0.133681</f>
        <v>421.09514999999999</v>
      </c>
      <c r="M173" s="13">
        <f>+'WP 1 2023 usage gallons'!L177*0.133681</f>
        <v>275.38285999999999</v>
      </c>
      <c r="N173" s="13">
        <f>+'WP 1 2023 usage gallons'!M177*0.133681</f>
        <v>74.861359999999991</v>
      </c>
      <c r="O173" s="13">
        <f>+'WP 1 2023 usage gallons'!N177*0.133681</f>
        <v>65.503689999999992</v>
      </c>
      <c r="P173" s="13">
        <f>+'WP 1 2023 usage gallons'!O177*0.133681</f>
        <v>138.493516</v>
      </c>
    </row>
    <row r="174" spans="3:16" x14ac:dyDescent="0.25">
      <c r="C174">
        <f>+'WP 1 2023 usage gallons'!C178</f>
        <v>1184905</v>
      </c>
      <c r="D174" t="str">
        <f>+'WP 1 2023 usage gallons'!B178</f>
        <v>3/4"</v>
      </c>
      <c r="E174" s="13">
        <f>+'WP 1 2023 usage gallons'!D178*0.133681</f>
        <v>308.00102399999997</v>
      </c>
      <c r="F174" s="13">
        <f>+'WP 1 2023 usage gallons'!E178*0.133681</f>
        <v>350.24421999999998</v>
      </c>
      <c r="G174" s="13">
        <f>+'WP 1 2023 usage gallons'!F178*0.133681</f>
        <v>0</v>
      </c>
      <c r="H174" s="13">
        <f>+'WP 1 2023 usage gallons'!G178*0.133681</f>
        <v>1045.3854200000001</v>
      </c>
      <c r="I174" s="13">
        <f>+'WP 1 2023 usage gallons'!H178*0.133681</f>
        <v>1037.36456</v>
      </c>
      <c r="J174" s="13">
        <f>+'WP 1 2023 usage gallons'!I178*0.133681</f>
        <v>938.44061999999997</v>
      </c>
      <c r="K174" s="13">
        <f>+'WP 1 2023 usage gallons'!J178*0.133681</f>
        <v>1298.04251</v>
      </c>
      <c r="L174" s="13">
        <f>+'WP 1 2023 usage gallons'!K178*0.133681</f>
        <v>703.16206</v>
      </c>
      <c r="M174" s="13">
        <f>+'WP 1 2023 usage gallons'!L178*0.133681</f>
        <v>510.66141999999996</v>
      </c>
      <c r="N174" s="13">
        <f>+'WP 1 2023 usage gallons'!M178*0.133681</f>
        <v>629.63751000000002</v>
      </c>
      <c r="O174" s="13">
        <f>+'WP 1 2023 usage gallons'!N178*0.133681</f>
        <v>676.42585999999994</v>
      </c>
      <c r="P174" s="13">
        <f>+'WP 1 2023 usage gallons'!O178*0.133681</f>
        <v>605.57492999999999</v>
      </c>
    </row>
    <row r="175" spans="3:16" x14ac:dyDescent="0.25">
      <c r="C175">
        <f>+'WP 1 2023 usage gallons'!C179</f>
        <v>1184906</v>
      </c>
      <c r="D175" t="str">
        <f>+'WP 1 2023 usage gallons'!B179</f>
        <v>3/4"</v>
      </c>
      <c r="E175" s="13">
        <f>+'WP 1 2023 usage gallons'!D179*0.133681</f>
        <v>383.26342699999998</v>
      </c>
      <c r="F175" s="13">
        <f>+'WP 1 2023 usage gallons'!E179*0.133681</f>
        <v>466.54668999999996</v>
      </c>
      <c r="G175" s="13">
        <f>+'WP 1 2023 usage gallons'!F179*0.133681</f>
        <v>477.24116999999995</v>
      </c>
      <c r="H175" s="13">
        <f>+'WP 1 2023 usage gallons'!G179*0.133681</f>
        <v>445.15772999999996</v>
      </c>
      <c r="I175" s="13">
        <f>+'WP 1 2023 usage gallons'!H179*0.133681</f>
        <v>513.33503999999994</v>
      </c>
      <c r="J175" s="13">
        <f>+'WP 1 2023 usage gallons'!I179*0.133681</f>
        <v>520.01909000000001</v>
      </c>
      <c r="K175" s="13">
        <f>+'WP 1 2023 usage gallons'!J179*0.133681</f>
        <v>411.73748000000001</v>
      </c>
      <c r="L175" s="13">
        <f>+'WP 1 2023 usage gallons'!K179*0.133681</f>
        <v>522.69271000000003</v>
      </c>
      <c r="M175" s="13">
        <f>+'WP 1 2023 usage gallons'!L179*0.133681</f>
        <v>490.60926999999998</v>
      </c>
      <c r="N175" s="13">
        <f>+'WP 1 2023 usage gallons'!M179*0.133681</f>
        <v>581.51234999999997</v>
      </c>
      <c r="O175" s="13">
        <f>+'WP 1 2023 usage gallons'!N179*0.133681</f>
        <v>478.57797999999997</v>
      </c>
      <c r="P175" s="13">
        <f>+'WP 1 2023 usage gallons'!O179*0.133681</f>
        <v>516.81074599999999</v>
      </c>
    </row>
    <row r="176" spans="3:16" x14ac:dyDescent="0.25">
      <c r="C176">
        <f>+'WP 1 2023 usage gallons'!C180</f>
        <v>1185103</v>
      </c>
      <c r="D176" t="str">
        <f>+'WP 1 2023 usage gallons'!B180</f>
        <v>3/4"</v>
      </c>
      <c r="E176" s="13">
        <f>+'WP 1 2023 usage gallons'!D180*0.133681</f>
        <v>436.73582699999997</v>
      </c>
      <c r="F176" s="13">
        <f>+'WP 1 2023 usage gallons'!E180*0.133681</f>
        <v>398.36937999999998</v>
      </c>
      <c r="G176" s="13">
        <f>+'WP 1 2023 usage gallons'!F180*0.133681</f>
        <v>326.18163999999996</v>
      </c>
      <c r="H176" s="13">
        <f>+'WP 1 2023 usage gallons'!G180*0.133681</f>
        <v>434.46324999999996</v>
      </c>
      <c r="I176" s="13">
        <f>+'WP 1 2023 usage gallons'!H180*0.133681</f>
        <v>592.20682999999997</v>
      </c>
      <c r="J176" s="13">
        <f>+'WP 1 2023 usage gallons'!I180*0.133681</f>
        <v>689.79395999999997</v>
      </c>
      <c r="K176" s="13">
        <f>+'WP 1 2023 usage gallons'!J180*0.133681</f>
        <v>676.42585999999994</v>
      </c>
      <c r="L176" s="13">
        <f>+'WP 1 2023 usage gallons'!K180*0.133681</f>
        <v>687.12033999999994</v>
      </c>
      <c r="M176" s="13">
        <f>+'WP 1 2023 usage gallons'!L180*0.133681</f>
        <v>411.73748000000001</v>
      </c>
      <c r="N176" s="13">
        <f>+'WP 1 2023 usage gallons'!M180*0.133681</f>
        <v>521.35590000000002</v>
      </c>
      <c r="O176" s="13">
        <f>+'WP 1 2023 usage gallons'!N180*0.133681</f>
        <v>188.49020999999999</v>
      </c>
      <c r="P176" s="13">
        <f>+'WP 1 2023 usage gallons'!O180*0.133681</f>
        <v>373.77207599999997</v>
      </c>
    </row>
    <row r="177" spans="3:16" x14ac:dyDescent="0.25">
      <c r="C177">
        <f>+'WP 1 2023 usage gallons'!C181</f>
        <v>1185104</v>
      </c>
      <c r="D177" t="str">
        <f>+'WP 1 2023 usage gallons'!B181</f>
        <v>3/4"</v>
      </c>
      <c r="E177" s="13">
        <f>+'WP 1 2023 usage gallons'!D181*0.133681</f>
        <v>213.48855699999999</v>
      </c>
      <c r="F177" s="13">
        <f>+'WP 1 2023 usage gallons'!E181*0.133681</f>
        <v>236.61536999999998</v>
      </c>
      <c r="G177" s="13">
        <f>+'WP 1 2023 usage gallons'!F181*0.133681</f>
        <v>207.20554999999999</v>
      </c>
      <c r="H177" s="13">
        <f>+'WP 1 2023 usage gallons'!G181*0.133681</f>
        <v>65.503689999999992</v>
      </c>
      <c r="I177" s="13">
        <f>+'WP 1 2023 usage gallons'!H181*0.133681</f>
        <v>207.20554999999999</v>
      </c>
      <c r="J177" s="13">
        <f>+'WP 1 2023 usage gallons'!I181*0.133681</f>
        <v>290.08776999999998</v>
      </c>
      <c r="K177" s="13">
        <f>+'WP 1 2023 usage gallons'!J181*0.133681</f>
        <v>283.40371999999996</v>
      </c>
      <c r="L177" s="13">
        <f>+'WP 1 2023 usage gallons'!K181*0.133681</f>
        <v>267.36199999999997</v>
      </c>
      <c r="M177" s="13">
        <f>+'WP 1 2023 usage gallons'!L181*0.133681</f>
        <v>179.13254000000001</v>
      </c>
      <c r="N177" s="13">
        <f>+'WP 1 2023 usage gallons'!M181*0.133681</f>
        <v>191.16382999999999</v>
      </c>
      <c r="O177" s="13">
        <f>+'WP 1 2023 usage gallons'!N181*0.133681</f>
        <v>173.78530000000001</v>
      </c>
      <c r="P177" s="13">
        <f>+'WP 1 2023 usage gallons'!O181*0.133681</f>
        <v>181.27143599999999</v>
      </c>
    </row>
    <row r="178" spans="3:16" x14ac:dyDescent="0.25">
      <c r="C178">
        <f>+'WP 1 2023 usage gallons'!C182</f>
        <v>1185306</v>
      </c>
      <c r="D178" t="str">
        <f>+'WP 1 2023 usage gallons'!B182</f>
        <v>3/4"</v>
      </c>
      <c r="E178" s="13">
        <f>+'WP 1 2023 usage gallons'!D182*0.133681</f>
        <v>435.39901699999996</v>
      </c>
      <c r="F178" s="13">
        <f>+'WP 1 2023 usage gallons'!E182*0.133681</f>
        <v>589.53320999999994</v>
      </c>
      <c r="G178" s="13">
        <f>+'WP 1 2023 usage gallons'!F182*0.133681</f>
        <v>437.13686999999999</v>
      </c>
      <c r="H178" s="13">
        <f>+'WP 1 2023 usage gallons'!G182*0.133681</f>
        <v>399.70618999999999</v>
      </c>
      <c r="I178" s="13">
        <f>+'WP 1 2023 usage gallons'!H182*0.133681</f>
        <v>445.15772999999996</v>
      </c>
      <c r="J178" s="13">
        <f>+'WP 1 2023 usage gallons'!I182*0.133681</f>
        <v>495.95650999999998</v>
      </c>
      <c r="K178" s="13">
        <f>+'WP 1 2023 usage gallons'!J182*0.133681</f>
        <v>449.16816</v>
      </c>
      <c r="L178" s="13">
        <f>+'WP 1 2023 usage gallons'!K182*0.133681</f>
        <v>533.38719000000003</v>
      </c>
      <c r="M178" s="13">
        <f>+'WP 1 2023 usage gallons'!L182*0.133681</f>
        <v>503.97736999999995</v>
      </c>
      <c r="N178" s="13">
        <f>+'WP 1 2023 usage gallons'!M182*0.133681</f>
        <v>533.38719000000003</v>
      </c>
      <c r="O178" s="13">
        <f>+'WP 1 2023 usage gallons'!N182*0.133681</f>
        <v>528.03994999999998</v>
      </c>
      <c r="P178" s="13">
        <f>+'WP 1 2023 usage gallons'!O182*0.133681</f>
        <v>521.75694299999998</v>
      </c>
    </row>
    <row r="179" spans="3:16" x14ac:dyDescent="0.25">
      <c r="C179">
        <f>+'WP 1 2023 usage gallons'!C183</f>
        <v>1185405</v>
      </c>
      <c r="D179" t="str">
        <f>+'WP 1 2023 usage gallons'!B183</f>
        <v>3/4"</v>
      </c>
      <c r="E179" s="13">
        <f>+'WP 1 2023 usage gallons'!D183*0.133681</f>
        <v>467.48245699999995</v>
      </c>
      <c r="F179" s="13">
        <f>+'WP 1 2023 usage gallons'!E183*0.133681</f>
        <v>573.49149</v>
      </c>
      <c r="G179" s="13">
        <f>+'WP 1 2023 usage gallons'!F183*0.133681</f>
        <v>422.43196</v>
      </c>
      <c r="H179" s="13">
        <f>+'WP 1 2023 usage gallons'!G183*0.133681</f>
        <v>610.92216999999994</v>
      </c>
      <c r="I179" s="13">
        <f>+'WP 1 2023 usage gallons'!H183*0.133681</f>
        <v>1902.28063</v>
      </c>
      <c r="J179" s="13">
        <f>+'WP 1 2023 usage gallons'!I183*0.133681</f>
        <v>0.13368099999999999</v>
      </c>
      <c r="K179" s="13">
        <f>+'WP 1 2023 usage gallons'!J183*0.133681</f>
        <v>0.13368099999999999</v>
      </c>
      <c r="L179" s="13">
        <f>+'WP 1 2023 usage gallons'!K183*0.133681</f>
        <v>9.3576699999999988</v>
      </c>
      <c r="M179" s="13">
        <f>+'WP 1 2023 usage gallons'!L183*0.133681</f>
        <v>538.73442999999997</v>
      </c>
      <c r="N179" s="13">
        <f>+'WP 1 2023 usage gallons'!M183*0.133681</f>
        <v>644.34241999999995</v>
      </c>
      <c r="O179" s="13">
        <f>+'WP 1 2023 usage gallons'!N183*0.133681</f>
        <v>673.75223999999992</v>
      </c>
      <c r="P179" s="13">
        <f>+'WP 1 2023 usage gallons'!O183*0.133681</f>
        <v>618.94303000000002</v>
      </c>
    </row>
    <row r="180" spans="3:16" x14ac:dyDescent="0.25">
      <c r="C180">
        <f>+'WP 1 2023 usage gallons'!C184</f>
        <v>1185504</v>
      </c>
      <c r="D180" t="str">
        <f>+'WP 1 2023 usage gallons'!B184</f>
        <v>3/4"</v>
      </c>
      <c r="E180" s="13">
        <f>+'WP 1 2023 usage gallons'!D184*0.133681</f>
        <v>644.34241999999995</v>
      </c>
      <c r="F180" s="13">
        <f>+'WP 1 2023 usage gallons'!E184*0.133681</f>
        <v>780.69704000000002</v>
      </c>
      <c r="G180" s="13">
        <f>+'WP 1 2023 usage gallons'!F184*0.133681</f>
        <v>542.74486000000002</v>
      </c>
      <c r="H180" s="13">
        <f>+'WP 1 2023 usage gallons'!G184*0.133681</f>
        <v>640.33199000000002</v>
      </c>
      <c r="I180" s="13">
        <f>+'WP 1 2023 usage gallons'!H184*0.133681</f>
        <v>640.33199000000002</v>
      </c>
      <c r="J180" s="13">
        <f>+'WP 1 2023 usage gallons'!I184*0.133681</f>
        <v>898.33632</v>
      </c>
      <c r="K180" s="13">
        <f>+'WP 1 2023 usage gallons'!J184*0.133681</f>
        <v>624.29026999999996</v>
      </c>
      <c r="L180" s="13">
        <f>+'WP 1 2023 usage gallons'!K184*0.133681</f>
        <v>818.12771999999995</v>
      </c>
      <c r="M180" s="13">
        <f>+'WP 1 2023 usage gallons'!L184*0.133681</f>
        <v>593.54363999999998</v>
      </c>
      <c r="N180" s="13">
        <f>+'WP 1 2023 usage gallons'!M184*0.133681</f>
        <v>725.88783000000001</v>
      </c>
      <c r="O180" s="13">
        <f>+'WP 1 2023 usage gallons'!N184*0.133681</f>
        <v>717.86696999999992</v>
      </c>
      <c r="P180" s="13">
        <f>+'WP 1 2023 usage gallons'!O184*0.133681</f>
        <v>679.09947999999997</v>
      </c>
    </row>
    <row r="181" spans="3:16" x14ac:dyDescent="0.25">
      <c r="C181">
        <f>+'WP 1 2023 usage gallons'!C185</f>
        <v>1185603</v>
      </c>
      <c r="D181" t="str">
        <f>+'WP 1 2023 usage gallons'!B185</f>
        <v>3/4"</v>
      </c>
      <c r="E181" s="13">
        <f>+'WP 1 2023 usage gallons'!D185*0.133681</f>
        <v>282.06691000000001</v>
      </c>
      <c r="F181" s="13">
        <f>+'WP 1 2023 usage gallons'!E185*0.133681</f>
        <v>368.95956000000001</v>
      </c>
      <c r="G181" s="13">
        <f>+'WP 1 2023 usage gallons'!F185*0.133681</f>
        <v>346.23379</v>
      </c>
      <c r="H181" s="13">
        <f>+'WP 1 2023 usage gallons'!G185*0.133681</f>
        <v>346.23379</v>
      </c>
      <c r="I181" s="13">
        <f>+'WP 1 2023 usage gallons'!H185*0.133681</f>
        <v>295.43500999999998</v>
      </c>
      <c r="J181" s="13">
        <f>+'WP 1 2023 usage gallons'!I185*0.133681</f>
        <v>419.75833999999998</v>
      </c>
      <c r="K181" s="13">
        <f>+'WP 1 2023 usage gallons'!J185*0.133681</f>
        <v>351.58103</v>
      </c>
      <c r="L181" s="13">
        <f>+'WP 1 2023 usage gallons'!K185*0.133681</f>
        <v>447.83134999999999</v>
      </c>
      <c r="M181" s="13">
        <f>+'WP 1 2023 usage gallons'!L185*0.133681</f>
        <v>290.08776999999998</v>
      </c>
      <c r="N181" s="13">
        <f>+'WP 1 2023 usage gallons'!M185*0.133681</f>
        <v>326.18163999999996</v>
      </c>
      <c r="O181" s="13">
        <f>+'WP 1 2023 usage gallons'!N185*0.133681</f>
        <v>425.10557999999997</v>
      </c>
      <c r="P181" s="13">
        <f>+'WP 1 2023 usage gallons'!O185*0.133681</f>
        <v>347.03587599999997</v>
      </c>
    </row>
    <row r="182" spans="3:16" x14ac:dyDescent="0.25">
      <c r="C182">
        <f>+'WP 1 2023 usage gallons'!C186</f>
        <v>1210414</v>
      </c>
      <c r="D182" t="str">
        <f>+'WP 1 2023 usage gallons'!B186</f>
        <v>3/4"</v>
      </c>
      <c r="E182" s="13">
        <f>+'WP 1 2023 usage gallons'!D186*0.133681</f>
        <v>990.57620999999995</v>
      </c>
      <c r="F182" s="13">
        <f>+'WP 1 2023 usage gallons'!E186*0.133681</f>
        <v>1358.1989599999999</v>
      </c>
      <c r="G182" s="13">
        <f>+'WP 1 2023 usage gallons'!F186*0.133681</f>
        <v>1069.4479999999999</v>
      </c>
      <c r="H182" s="13">
        <f>+'WP 1 2023 usage gallons'!G186*0.133681</f>
        <v>1155.0038399999999</v>
      </c>
      <c r="I182" s="13">
        <f>+'WP 1 2023 usage gallons'!H186*0.133681</f>
        <v>1144.30936</v>
      </c>
      <c r="J182" s="13">
        <f>+'WP 1 2023 usage gallons'!I186*0.133681</f>
        <v>1100.19463</v>
      </c>
      <c r="K182" s="13">
        <f>+'WP 1 2023 usage gallons'!J186*0.133681</f>
        <v>1314.0842299999999</v>
      </c>
      <c r="L182" s="13">
        <f>+'WP 1 2023 usage gallons'!K186*0.133681</f>
        <v>1330.1259499999999</v>
      </c>
      <c r="M182" s="13">
        <f>+'WP 1 2023 usage gallons'!L186*0.133681</f>
        <v>989.23939999999993</v>
      </c>
      <c r="N182" s="13">
        <f>+'WP 1 2023 usage gallons'!M186*0.133681</f>
        <v>1093.5105799999999</v>
      </c>
      <c r="O182" s="13">
        <f>+'WP 1 2023 usage gallons'!N186*0.133681</f>
        <v>1096.1841999999999</v>
      </c>
      <c r="P182" s="13">
        <f>+'WP 1 2023 usage gallons'!O186*0.133681</f>
        <v>1059.5556059999999</v>
      </c>
    </row>
    <row r="183" spans="3:16" x14ac:dyDescent="0.25">
      <c r="C183">
        <f>+'WP 1 2023 usage gallons'!C187</f>
        <v>1210415</v>
      </c>
      <c r="D183" t="str">
        <f>+'WP 1 2023 usage gallons'!B187</f>
        <v>3/4"</v>
      </c>
      <c r="E183" s="13">
        <f>+'WP 1 2023 usage gallons'!D187*0.133681</f>
        <v>476.43908399999998</v>
      </c>
      <c r="F183" s="13">
        <f>+'WP 1 2023 usage gallons'!E187*0.133681</f>
        <v>421.09514999999999</v>
      </c>
      <c r="G183" s="13">
        <f>+'WP 1 2023 usage gallons'!F187*0.133681</f>
        <v>343.56016999999997</v>
      </c>
      <c r="H183" s="13">
        <f>+'WP 1 2023 usage gallons'!G187*0.133681</f>
        <v>486.59884</v>
      </c>
      <c r="I183" s="13">
        <f>+'WP 1 2023 usage gallons'!H187*0.133681</f>
        <v>687.12033999999994</v>
      </c>
      <c r="J183" s="13">
        <f>+'WP 1 2023 usage gallons'!I187*0.133681</f>
        <v>401.04300000000001</v>
      </c>
      <c r="K183" s="13">
        <f>+'WP 1 2023 usage gallons'!J187*0.133681</f>
        <v>376.98041999999998</v>
      </c>
      <c r="L183" s="13">
        <f>+'WP 1 2023 usage gallons'!K187*0.133681</f>
        <v>445.15772999999996</v>
      </c>
      <c r="M183" s="13">
        <f>+'WP 1 2023 usage gallons'!L187*0.133681</f>
        <v>258.00432999999998</v>
      </c>
      <c r="N183" s="13">
        <f>+'WP 1 2023 usage gallons'!M187*0.133681</f>
        <v>316.82396999999997</v>
      </c>
      <c r="O183" s="13">
        <f>+'WP 1 2023 usage gallons'!N187*0.133681</f>
        <v>366.28593999999998</v>
      </c>
      <c r="P183" s="13">
        <f>+'WP 1 2023 usage gallons'!O187*0.133681</f>
        <v>313.61562599999996</v>
      </c>
    </row>
    <row r="184" spans="3:16" x14ac:dyDescent="0.25">
      <c r="C184">
        <f>+'WP 1 2023 usage gallons'!C188</f>
        <v>1210418</v>
      </c>
      <c r="D184" t="str">
        <f>+'WP 1 2023 usage gallons'!B188</f>
        <v>3/4"</v>
      </c>
      <c r="E184" s="13">
        <f>+'WP 1 2023 usage gallons'!D188*0.133681</f>
        <v>616.80413399999998</v>
      </c>
      <c r="F184" s="13">
        <f>+'WP 1 2023 usage gallons'!E188*0.133681</f>
        <v>784.70746999999994</v>
      </c>
      <c r="G184" s="13">
        <f>+'WP 1 2023 usage gallons'!F188*0.133681</f>
        <v>729.89825999999994</v>
      </c>
      <c r="H184" s="13">
        <f>+'WP 1 2023 usage gallons'!G188*0.133681</f>
        <v>832.83262999999999</v>
      </c>
      <c r="I184" s="13">
        <f>+'WP 1 2023 usage gallons'!H188*0.133681</f>
        <v>906.35717999999997</v>
      </c>
      <c r="J184" s="13">
        <f>+'WP 1 2023 usage gallons'!I188*0.133681</f>
        <v>870.26330999999993</v>
      </c>
      <c r="K184" s="13">
        <f>+'WP 1 2023 usage gallons'!J188*0.133681</f>
        <v>1215.16029</v>
      </c>
      <c r="L184" s="13">
        <f>+'WP 1 2023 usage gallons'!K188*0.133681</f>
        <v>763.31850999999995</v>
      </c>
      <c r="M184" s="13">
        <f>+'WP 1 2023 usage gallons'!L188*0.133681</f>
        <v>3070.6525699999997</v>
      </c>
      <c r="N184" s="13">
        <f>+'WP 1 2023 usage gallons'!M188*0.133681</f>
        <v>688.45714999999996</v>
      </c>
      <c r="O184" s="13">
        <f>+'WP 1 2023 usage gallons'!N188*0.133681</f>
        <v>481.2516</v>
      </c>
      <c r="P184" s="13">
        <f>+'WP 1 2023 usage gallons'!O188*0.133681</f>
        <v>644.34241999999995</v>
      </c>
    </row>
    <row r="185" spans="3:16" x14ac:dyDescent="0.25">
      <c r="C185">
        <f>+'WP 1 2023 usage gallons'!C189</f>
        <v>1210419</v>
      </c>
      <c r="D185" t="str">
        <f>+'WP 1 2023 usage gallons'!B189</f>
        <v>3/4"</v>
      </c>
      <c r="E185" s="13">
        <f>+'WP 1 2023 usage gallons'!D189*0.133681</f>
        <v>211.21598</v>
      </c>
      <c r="F185" s="13">
        <f>+'WP 1 2023 usage gallons'!E189*0.133681</f>
        <v>459.86264</v>
      </c>
      <c r="G185" s="13">
        <f>+'WP 1 2023 usage gallons'!F189*0.133681</f>
        <v>557.44976999999994</v>
      </c>
      <c r="H185" s="13">
        <f>+'WP 1 2023 usage gallons'!G189*0.133681</f>
        <v>367.62275</v>
      </c>
      <c r="I185" s="13">
        <f>+'WP 1 2023 usage gallons'!H189*0.133681</f>
        <v>586.85959000000003</v>
      </c>
      <c r="J185" s="13">
        <f>+'WP 1 2023 usage gallons'!I189*0.133681</f>
        <v>661.72095000000002</v>
      </c>
      <c r="K185" s="13">
        <f>+'WP 1 2023 usage gallons'!J189*0.133681</f>
        <v>601.56449999999995</v>
      </c>
      <c r="L185" s="13">
        <f>+'WP 1 2023 usage gallons'!K189*0.133681</f>
        <v>509.32460999999995</v>
      </c>
      <c r="M185" s="13">
        <f>+'WP 1 2023 usage gallons'!L189*0.133681</f>
        <v>697.81481999999994</v>
      </c>
      <c r="N185" s="13">
        <f>+'WP 1 2023 usage gallons'!M189*0.133681</f>
        <v>363.61232000000001</v>
      </c>
      <c r="O185" s="13">
        <f>+'WP 1 2023 usage gallons'!N189*0.133681</f>
        <v>458.52582999999998</v>
      </c>
      <c r="P185" s="13">
        <f>+'WP 1 2023 usage gallons'!O189*0.133681</f>
        <v>506.65098999999998</v>
      </c>
    </row>
    <row r="186" spans="3:16" x14ac:dyDescent="0.25">
      <c r="C186">
        <f>+'WP 1 2023 usage gallons'!C190</f>
        <v>1210710</v>
      </c>
      <c r="D186" t="str">
        <f>+'WP 1 2023 usage gallons'!B190</f>
        <v>3/4"</v>
      </c>
      <c r="E186" s="13">
        <f>+'WP 1 2023 usage gallons'!D190*0.133681</f>
        <v>895.26165700000001</v>
      </c>
      <c r="F186" s="13">
        <f>+'WP 1 2023 usage gallons'!E190*0.133681</f>
        <v>1148.31979</v>
      </c>
      <c r="G186" s="13">
        <f>+'WP 1 2023 usage gallons'!F190*0.133681</f>
        <v>862.24244999999996</v>
      </c>
      <c r="H186" s="13">
        <f>+'WP 1 2023 usage gallons'!G190*0.133681</f>
        <v>884.96821999999997</v>
      </c>
      <c r="I186" s="13">
        <f>+'WP 1 2023 usage gallons'!H190*0.133681</f>
        <v>995.92345</v>
      </c>
      <c r="J186" s="13">
        <f>+'WP 1 2023 usage gallons'!I190*0.133681</f>
        <v>1073.4584299999999</v>
      </c>
      <c r="K186" s="13">
        <f>+'WP 1 2023 usage gallons'!J190*0.133681</f>
        <v>1184.4136599999999</v>
      </c>
      <c r="L186" s="13">
        <f>+'WP 1 2023 usage gallons'!K190*0.133681</f>
        <v>1049.3958499999999</v>
      </c>
      <c r="M186" s="13">
        <f>+'WP 1 2023 usage gallons'!L190*0.133681</f>
        <v>831.49581999999998</v>
      </c>
      <c r="N186" s="13">
        <f>+'WP 1 2023 usage gallons'!M190*0.133681</f>
        <v>1089.5001499999998</v>
      </c>
      <c r="O186" s="13">
        <f>+'WP 1 2023 usage gallons'!N190*0.133681</f>
        <v>1102.86825</v>
      </c>
      <c r="P186" s="13">
        <f>+'WP 1 2023 usage gallons'!O190*0.133681</f>
        <v>1007.9547399999999</v>
      </c>
    </row>
    <row r="187" spans="3:16" x14ac:dyDescent="0.25">
      <c r="C187">
        <f>+'WP 1 2023 usage gallons'!C191</f>
        <v>1210807</v>
      </c>
      <c r="D187" t="str">
        <f>+'WP 1 2023 usage gallons'!B191</f>
        <v>3/4"</v>
      </c>
      <c r="E187" s="13">
        <f>+'WP 1 2023 usage gallons'!D191*0.133681</f>
        <v>266.55991399999999</v>
      </c>
      <c r="F187" s="13">
        <f>+'WP 1 2023 usage gallons'!E191*0.133681</f>
        <v>382.32765999999998</v>
      </c>
      <c r="G187" s="13">
        <f>+'WP 1 2023 usage gallons'!F191*0.133681</f>
        <v>266.02519000000001</v>
      </c>
      <c r="H187" s="13">
        <f>+'WP 1 2023 usage gallons'!G191*0.133681</f>
        <v>364.94912999999997</v>
      </c>
      <c r="I187" s="13">
        <f>+'WP 1 2023 usage gallons'!H191*0.133681</f>
        <v>374.30680000000001</v>
      </c>
      <c r="J187" s="13">
        <f>+'WP 1 2023 usage gallons'!I191*0.133681</f>
        <v>319.49759</v>
      </c>
      <c r="K187" s="13">
        <f>+'WP 1 2023 usage gallons'!J191*0.133681</f>
        <v>320.83439999999996</v>
      </c>
      <c r="L187" s="13">
        <f>+'WP 1 2023 usage gallons'!K191*0.133681</f>
        <v>343.56016999999997</v>
      </c>
      <c r="M187" s="13">
        <f>+'WP 1 2023 usage gallons'!L191*0.133681</f>
        <v>227.2577</v>
      </c>
      <c r="N187" s="13">
        <f>+'WP 1 2023 usage gallons'!M191*0.133681</f>
        <v>253.9939</v>
      </c>
      <c r="O187" s="13">
        <f>+'WP 1 2023 usage gallons'!N191*0.133681</f>
        <v>259.34114</v>
      </c>
      <c r="P187" s="13">
        <f>+'WP 1 2023 usage gallons'!O191*0.133681</f>
        <v>246.775126</v>
      </c>
    </row>
    <row r="188" spans="3:16" x14ac:dyDescent="0.25">
      <c r="C188">
        <f>+'WP 1 2023 usage gallons'!C192</f>
        <v>1210906</v>
      </c>
      <c r="D188" t="str">
        <f>+'WP 1 2023 usage gallons'!B192</f>
        <v>3/4"</v>
      </c>
      <c r="E188" s="13">
        <f>+'WP 1 2023 usage gallons'!D192*0.133681</f>
        <v>514.27080699999999</v>
      </c>
      <c r="F188" s="13">
        <f>+'WP 1 2023 usage gallons'!E192*0.133681</f>
        <v>779.36023</v>
      </c>
      <c r="G188" s="13">
        <f>+'WP 1 2023 usage gallons'!F192*0.133681</f>
        <v>597.55407000000002</v>
      </c>
      <c r="H188" s="13">
        <f>+'WP 1 2023 usage gallons'!G192*0.133681</f>
        <v>824.81176999999991</v>
      </c>
      <c r="I188" s="13">
        <f>+'WP 1 2023 usage gallons'!H192*0.133681</f>
        <v>756.63445999999999</v>
      </c>
      <c r="J188" s="13">
        <f>+'WP 1 2023 usage gallons'!I192*0.133681</f>
        <v>999.93387999999993</v>
      </c>
      <c r="K188" s="13">
        <f>+'WP 1 2023 usage gallons'!J192*0.133681</f>
        <v>1045.3854200000001</v>
      </c>
      <c r="L188" s="13">
        <f>+'WP 1 2023 usage gallons'!K192*0.133681</f>
        <v>807.43323999999996</v>
      </c>
      <c r="M188" s="13">
        <f>+'WP 1 2023 usage gallons'!L192*0.133681</f>
        <v>693.80439000000001</v>
      </c>
      <c r="N188" s="13">
        <f>+'WP 1 2023 usage gallons'!M192*0.133681</f>
        <v>752.62402999999995</v>
      </c>
      <c r="O188" s="13">
        <f>+'WP 1 2023 usage gallons'!N192*0.133681</f>
        <v>776.68660999999997</v>
      </c>
      <c r="P188" s="13">
        <f>+'WP 1 2023 usage gallons'!O192*0.133681</f>
        <v>740.99378300000001</v>
      </c>
    </row>
    <row r="189" spans="3:16" x14ac:dyDescent="0.25">
      <c r="C189">
        <f>+'WP 1 2023 usage gallons'!C193</f>
        <v>1211003</v>
      </c>
      <c r="D189" t="str">
        <f>+'WP 1 2023 usage gallons'!B193</f>
        <v>3/4"</v>
      </c>
      <c r="E189" s="13">
        <f>+'WP 1 2023 usage gallons'!D193*0.133681</f>
        <v>193.436407</v>
      </c>
      <c r="F189" s="13">
        <f>+'WP 1 2023 usage gallons'!E193*0.133681</f>
        <v>423.76876999999996</v>
      </c>
      <c r="G189" s="13">
        <f>+'WP 1 2023 usage gallons'!F193*0.133681</f>
        <v>287.41415000000001</v>
      </c>
      <c r="H189" s="13">
        <f>+'WP 1 2023 usage gallons'!G193*0.133681</f>
        <v>315.48715999999996</v>
      </c>
      <c r="I189" s="13">
        <f>+'WP 1 2023 usage gallons'!H193*0.133681</f>
        <v>395.69576000000001</v>
      </c>
      <c r="J189" s="13">
        <f>+'WP 1 2023 usage gallons'!I193*0.133681</f>
        <v>414.41109999999998</v>
      </c>
      <c r="K189" s="13">
        <f>+'WP 1 2023 usage gallons'!J193*0.133681</f>
        <v>553.43934000000002</v>
      </c>
      <c r="L189" s="13">
        <f>+'WP 1 2023 usage gallons'!K193*0.133681</f>
        <v>566.80743999999993</v>
      </c>
      <c r="M189" s="13">
        <f>+'WP 1 2023 usage gallons'!L193*0.133681</f>
        <v>248.64666</v>
      </c>
      <c r="N189" s="13">
        <f>+'WP 1 2023 usage gallons'!M193*0.133681</f>
        <v>352.91784000000001</v>
      </c>
      <c r="O189" s="13">
        <f>+'WP 1 2023 usage gallons'!N193*0.133681</f>
        <v>374.30680000000001</v>
      </c>
      <c r="P189" s="13">
        <f>+'WP 1 2023 usage gallons'!O193*0.133681</f>
        <v>325.24587299999996</v>
      </c>
    </row>
    <row r="190" spans="3:16" x14ac:dyDescent="0.25">
      <c r="C190">
        <f>+'WP 1 2023 usage gallons'!C194</f>
        <v>1211102</v>
      </c>
      <c r="D190" t="str">
        <f>+'WP 1 2023 usage gallons'!B194</f>
        <v>3/4"</v>
      </c>
      <c r="E190" s="13">
        <f>+'WP 1 2023 usage gallons'!D194*0.133681</f>
        <v>589.13216699999998</v>
      </c>
      <c r="F190" s="13">
        <f>+'WP 1 2023 usage gallons'!E194*0.133681</f>
        <v>1136.2884999999999</v>
      </c>
      <c r="G190" s="13">
        <f>+'WP 1 2023 usage gallons'!F194*0.133681</f>
        <v>1072.1216199999999</v>
      </c>
      <c r="H190" s="13">
        <f>+'WP 1 2023 usage gallons'!G194*0.133681</f>
        <v>772.67617999999993</v>
      </c>
      <c r="I190" s="13">
        <f>+'WP 1 2023 usage gallons'!H194*0.133681</f>
        <v>1430.3867</v>
      </c>
      <c r="J190" s="13">
        <f>+'WP 1 2023 usage gallons'!I194*0.133681</f>
        <v>1299.37932</v>
      </c>
      <c r="K190" s="13">
        <f>+'WP 1 2023 usage gallons'!J194*0.133681</f>
        <v>1908.9646799999998</v>
      </c>
      <c r="L190" s="13">
        <f>+'WP 1 2023 usage gallons'!K194*0.133681</f>
        <v>2430.3205800000001</v>
      </c>
      <c r="M190" s="13">
        <f>+'WP 1 2023 usage gallons'!L194*0.133681</f>
        <v>967.85043999999994</v>
      </c>
      <c r="N190" s="13">
        <f>+'WP 1 2023 usage gallons'!M194*0.133681</f>
        <v>1010.6283599999999</v>
      </c>
      <c r="O190" s="13">
        <f>+'WP 1 2023 usage gallons'!N194*0.133681</f>
        <v>911.70441999999991</v>
      </c>
      <c r="P190" s="13">
        <f>+'WP 1 2023 usage gallons'!O194*0.133681</f>
        <v>963.30528599999991</v>
      </c>
    </row>
    <row r="191" spans="3:16" x14ac:dyDescent="0.25">
      <c r="C191">
        <f>+'WP 1 2023 usage gallons'!C195</f>
        <v>1314805</v>
      </c>
      <c r="D191" t="str">
        <f>+'WP 1 2023 usage gallons'!B195</f>
        <v>3/4"</v>
      </c>
      <c r="E191" s="13">
        <f>+'WP 1 2023 usage gallons'!D195*0.133681</f>
        <v>377.51514399999996</v>
      </c>
      <c r="F191" s="13">
        <f>+'WP 1 2023 usage gallons'!E195*0.133681</f>
        <v>407.72704999999996</v>
      </c>
      <c r="G191" s="13">
        <f>+'WP 1 2023 usage gallons'!F195*0.133681</f>
        <v>343.56016999999997</v>
      </c>
      <c r="H191" s="13">
        <f>+'WP 1 2023 usage gallons'!G195*0.133681</f>
        <v>403.71661999999998</v>
      </c>
      <c r="I191" s="13">
        <f>+'WP 1 2023 usage gallons'!H195*0.133681</f>
        <v>389.01170999999999</v>
      </c>
      <c r="J191" s="13">
        <f>+'WP 1 2023 usage gallons'!I195*0.133681</f>
        <v>467.88349999999997</v>
      </c>
      <c r="K191" s="13">
        <f>+'WP 1 2023 usage gallons'!J195*0.133681</f>
        <v>418.42152999999996</v>
      </c>
      <c r="L191" s="13">
        <f>+'WP 1 2023 usage gallons'!K195*0.133681</f>
        <v>489.27245999999997</v>
      </c>
      <c r="M191" s="13">
        <f>+'WP 1 2023 usage gallons'!L195*0.133681</f>
        <v>469.22030999999998</v>
      </c>
      <c r="N191" s="13">
        <f>+'WP 1 2023 usage gallons'!M195*0.133681</f>
        <v>430.45281999999997</v>
      </c>
      <c r="O191" s="13">
        <f>+'WP 1 2023 usage gallons'!N195*0.133681</f>
        <v>360.93869999999998</v>
      </c>
      <c r="P191" s="13">
        <f>+'WP 1 2023 usage gallons'!O195*0.133681</f>
        <v>420.15938299999999</v>
      </c>
    </row>
    <row r="192" spans="3:16" x14ac:dyDescent="0.25">
      <c r="C192">
        <f>+'WP 1 2023 usage gallons'!C196</f>
        <v>1314806</v>
      </c>
      <c r="D192" t="str">
        <f>+'WP 1 2023 usage gallons'!B196</f>
        <v>3/4"</v>
      </c>
      <c r="E192" s="13">
        <f>+'WP 1 2023 usage gallons'!D196*0.133681</f>
        <v>734.84445699999992</v>
      </c>
      <c r="F192" s="13">
        <f>+'WP 1 2023 usage gallons'!E196*0.133681</f>
        <v>991.91301999999996</v>
      </c>
      <c r="G192" s="13">
        <f>+'WP 1 2023 usage gallons'!F196*0.133681</f>
        <v>819.46452999999997</v>
      </c>
      <c r="H192" s="13">
        <f>+'WP 1 2023 usage gallons'!G196*0.133681</f>
        <v>828.82219999999995</v>
      </c>
      <c r="I192" s="13">
        <f>+'WP 1 2023 usage gallons'!H196*0.133681</f>
        <v>815.45409999999993</v>
      </c>
      <c r="J192" s="13">
        <f>+'WP 1 2023 usage gallons'!I196*0.133681</f>
        <v>939.77742999999998</v>
      </c>
      <c r="K192" s="13">
        <f>+'WP 1 2023 usage gallons'!J196*0.133681</f>
        <v>660.38414</v>
      </c>
      <c r="L192" s="13">
        <f>+'WP 1 2023 usage gallons'!K196*0.133681</f>
        <v>959.82957999999996</v>
      </c>
      <c r="M192" s="13">
        <f>+'WP 1 2023 usage gallons'!L196*0.133681</f>
        <v>669.74180999999999</v>
      </c>
      <c r="N192" s="13">
        <f>+'WP 1 2023 usage gallons'!M196*0.133681</f>
        <v>803.42280999999991</v>
      </c>
      <c r="O192" s="13">
        <f>+'WP 1 2023 usage gallons'!N196*0.133681</f>
        <v>1072.1216199999999</v>
      </c>
      <c r="P192" s="13">
        <f>+'WP 1 2023 usage gallons'!O196*0.133681</f>
        <v>848.33962599999995</v>
      </c>
    </row>
    <row r="193" spans="3:16" x14ac:dyDescent="0.25">
      <c r="C193">
        <f>+'WP 1 2023 usage gallons'!C197</f>
        <v>1315107</v>
      </c>
      <c r="D193" t="str">
        <f>+'WP 1 2023 usage gallons'!B197</f>
        <v>3/4"</v>
      </c>
      <c r="E193" s="13">
        <f>+'WP 1 2023 usage gallons'!D197*0.133681</f>
        <v>629.23646699999995</v>
      </c>
      <c r="F193" s="13">
        <f>+'WP 1 2023 usage gallons'!E197*0.133681</f>
        <v>802.08600000000001</v>
      </c>
      <c r="G193" s="13">
        <f>+'WP 1 2023 usage gallons'!F197*0.133681</f>
        <v>676.42585999999994</v>
      </c>
      <c r="H193" s="13">
        <f>+'WP 1 2023 usage gallons'!G197*0.133681</f>
        <v>640.33199000000002</v>
      </c>
      <c r="I193" s="13">
        <f>+'WP 1 2023 usage gallons'!H197*0.133681</f>
        <v>740.59273999999994</v>
      </c>
      <c r="J193" s="13">
        <f>+'WP 1 2023 usage gallons'!I197*0.133681</f>
        <v>862.24244999999996</v>
      </c>
      <c r="K193" s="13">
        <f>+'WP 1 2023 usage gallons'!J197*0.133681</f>
        <v>905.02036999999996</v>
      </c>
      <c r="L193" s="13">
        <f>+'WP 1 2023 usage gallons'!K197*0.133681</f>
        <v>1676.3597399999999</v>
      </c>
      <c r="M193" s="13">
        <f>+'WP 1 2023 usage gallons'!L197*0.133681</f>
        <v>986.5657799999999</v>
      </c>
      <c r="N193" s="13">
        <f>+'WP 1 2023 usage gallons'!M197*0.133681</f>
        <v>3009.15931</v>
      </c>
      <c r="O193" s="13">
        <f>+'WP 1 2023 usage gallons'!N197*0.133681</f>
        <v>774.01298999999995</v>
      </c>
      <c r="P193" s="13">
        <f>+'WP 1 2023 usage gallons'!O197*0.133681</f>
        <v>1145.64617</v>
      </c>
    </row>
    <row r="194" spans="3:16" x14ac:dyDescent="0.25">
      <c r="C194">
        <f>+'WP 1 2023 usage gallons'!C198</f>
        <v>1315308</v>
      </c>
      <c r="D194" t="str">
        <f>+'WP 1 2023 usage gallons'!B198</f>
        <v>3/4"</v>
      </c>
      <c r="E194" s="13">
        <f>+'WP 1 2023 usage gallons'!D198*0.133681</f>
        <v>579.774497</v>
      </c>
      <c r="F194" s="13">
        <f>+'WP 1 2023 usage gallons'!E198*0.133681</f>
        <v>626.96388999999999</v>
      </c>
      <c r="G194" s="13">
        <f>+'WP 1 2023 usage gallons'!F198*0.133681</f>
        <v>459.86264</v>
      </c>
      <c r="H194" s="13">
        <f>+'WP 1 2023 usage gallons'!G198*0.133681</f>
        <v>466.54668999999996</v>
      </c>
      <c r="I194" s="13">
        <f>+'WP 1 2023 usage gallons'!H198*0.133681</f>
        <v>700.48843999999997</v>
      </c>
      <c r="J194" s="13">
        <f>+'WP 1 2023 usage gallons'!I198*0.133681</f>
        <v>2981.0862999999999</v>
      </c>
      <c r="K194" s="13">
        <f>+'WP 1 2023 usage gallons'!J198*0.133681</f>
        <v>505.31417999999996</v>
      </c>
      <c r="L194" s="13">
        <f>+'WP 1 2023 usage gallons'!K198*0.133681</f>
        <v>850.21115999999995</v>
      </c>
      <c r="M194" s="13">
        <f>+'WP 1 2023 usage gallons'!L198*0.133681</f>
        <v>413.07428999999996</v>
      </c>
      <c r="N194" s="13">
        <f>+'WP 1 2023 usage gallons'!M198*0.133681</f>
        <v>421.09514999999999</v>
      </c>
      <c r="O194" s="13">
        <f>+'WP 1 2023 usage gallons'!N198*0.133681</f>
        <v>441.14729999999997</v>
      </c>
      <c r="P194" s="13">
        <f>+'WP 1 2023 usage gallons'!O198*0.133681</f>
        <v>425.10557999999997</v>
      </c>
    </row>
    <row r="195" spans="3:16" x14ac:dyDescent="0.25">
      <c r="C195">
        <f>+'WP 1 2023 usage gallons'!C199</f>
        <v>1315509</v>
      </c>
      <c r="D195" t="str">
        <f>+'WP 1 2023 usage gallons'!B199</f>
        <v>3/4"</v>
      </c>
      <c r="E195" s="13">
        <f>+'WP 1 2023 usage gallons'!D199*0.133681</f>
        <v>0.13368099999999999</v>
      </c>
      <c r="F195" s="13">
        <f>+'WP 1 2023 usage gallons'!E199*0.133681</f>
        <v>0.13368099999999999</v>
      </c>
      <c r="G195" s="13">
        <f>+'WP 1 2023 usage gallons'!F199*0.133681</f>
        <v>0.13368099999999999</v>
      </c>
      <c r="H195" s="13">
        <f>+'WP 1 2023 usage gallons'!G199*0.133681</f>
        <v>0.13368099999999999</v>
      </c>
      <c r="I195" s="13">
        <f>+'WP 1 2023 usage gallons'!H199*0.133681</f>
        <v>0.13368099999999999</v>
      </c>
      <c r="J195" s="13">
        <f>+'WP 1 2023 usage gallons'!I199*0.133681</f>
        <v>0</v>
      </c>
      <c r="K195" s="13">
        <f>+'WP 1 2023 usage gallons'!J199*0.133681</f>
        <v>0</v>
      </c>
      <c r="L195" s="13">
        <f>+'WP 1 2023 usage gallons'!K199*0.133681</f>
        <v>0</v>
      </c>
      <c r="M195" s="13">
        <f>+'WP 1 2023 usage gallons'!L199*0.133681</f>
        <v>0</v>
      </c>
      <c r="N195" s="13">
        <f>+'WP 1 2023 usage gallons'!M199*0.133681</f>
        <v>0</v>
      </c>
      <c r="O195" s="13">
        <f>+'WP 1 2023 usage gallons'!N199*0.133681</f>
        <v>0</v>
      </c>
      <c r="P195" s="13">
        <f>+'WP 1 2023 usage gallons'!O199*0.133681</f>
        <v>0</v>
      </c>
    </row>
    <row r="196" spans="3:16" x14ac:dyDescent="0.25">
      <c r="C196">
        <f>+'WP 1 2023 usage gallons'!C200</f>
        <v>1315710</v>
      </c>
      <c r="D196" t="str">
        <f>+'WP 1 2023 usage gallons'!B200</f>
        <v>3/4"</v>
      </c>
      <c r="E196" s="13">
        <f>+'WP 1 2023 usage gallons'!D200*0.133681</f>
        <v>0.13368099999999999</v>
      </c>
      <c r="F196" s="13">
        <f>+'WP 1 2023 usage gallons'!E200*0.133681</f>
        <v>0.13368099999999999</v>
      </c>
      <c r="G196" s="13">
        <f>+'WP 1 2023 usage gallons'!F200*0.133681</f>
        <v>0.13368099999999999</v>
      </c>
      <c r="H196" s="13">
        <f>+'WP 1 2023 usage gallons'!G200*0.133681</f>
        <v>0.13368099999999999</v>
      </c>
      <c r="I196" s="13">
        <f>+'WP 1 2023 usage gallons'!H200*0.133681</f>
        <v>0.13368099999999999</v>
      </c>
      <c r="J196" s="13">
        <f>+'WP 1 2023 usage gallons'!I200*0.133681</f>
        <v>0.13368099999999999</v>
      </c>
      <c r="K196" s="13">
        <f>+'WP 1 2023 usage gallons'!J200*0.133681</f>
        <v>0.13368099999999999</v>
      </c>
      <c r="L196" s="13">
        <f>+'WP 1 2023 usage gallons'!K200*0.133681</f>
        <v>0.13368099999999999</v>
      </c>
      <c r="M196" s="13">
        <f>+'WP 1 2023 usage gallons'!L200*0.133681</f>
        <v>0.13368099999999999</v>
      </c>
      <c r="N196" s="13">
        <f>+'WP 1 2023 usage gallons'!M200*0.133681</f>
        <v>0.13368099999999999</v>
      </c>
      <c r="O196" s="13">
        <f>+'WP 1 2023 usage gallons'!N200*0.133681</f>
        <v>0.13368099999999999</v>
      </c>
      <c r="P196" s="13">
        <f>+'WP 1 2023 usage gallons'!O200*0.133681</f>
        <v>0.13368099999999999</v>
      </c>
    </row>
    <row r="197" spans="3:16" x14ac:dyDescent="0.25">
      <c r="C197">
        <f>+'WP 1 2023 usage gallons'!C201</f>
        <v>1315911</v>
      </c>
      <c r="D197" t="str">
        <f>+'WP 1 2023 usage gallons'!B201</f>
        <v>3/4"</v>
      </c>
      <c r="E197" s="13">
        <f>+'WP 1 2023 usage gallons'!D201*0.133681</f>
        <v>0.13368099999999999</v>
      </c>
      <c r="F197" s="13">
        <f>+'WP 1 2023 usage gallons'!E201*0.133681</f>
        <v>216.02849599999999</v>
      </c>
      <c r="G197" s="13">
        <f>+'WP 1 2023 usage gallons'!F201*0.133681</f>
        <v>314.15035</v>
      </c>
      <c r="H197" s="13">
        <f>+'WP 1 2023 usage gallons'!G201*0.133681</f>
        <v>378.31723</v>
      </c>
      <c r="I197" s="13">
        <f>+'WP 1 2023 usage gallons'!H201*0.133681</f>
        <v>350.24421999999998</v>
      </c>
      <c r="J197" s="13">
        <f>+'WP 1 2023 usage gallons'!I201*0.133681</f>
        <v>681.7731</v>
      </c>
      <c r="K197" s="13">
        <f>+'WP 1 2023 usage gallons'!J201*0.133681</f>
        <v>895.66269999999997</v>
      </c>
      <c r="L197" s="13">
        <f>+'WP 1 2023 usage gallons'!K201*0.133681</f>
        <v>1753.89472</v>
      </c>
      <c r="M197" s="13">
        <f>+'WP 1 2023 usage gallons'!L201*0.133681</f>
        <v>1366.21982</v>
      </c>
      <c r="N197" s="13">
        <f>+'WP 1 2023 usage gallons'!M201*0.133681</f>
        <v>1783.3045399999999</v>
      </c>
      <c r="O197" s="13">
        <f>+'WP 1 2023 usage gallons'!N201*0.133681</f>
        <v>2780.5648000000001</v>
      </c>
      <c r="P197" s="13">
        <f>+'WP 1 2023 usage gallons'!O201*0.133681</f>
        <v>1976.607266</v>
      </c>
    </row>
    <row r="198" spans="3:16" x14ac:dyDescent="0.25">
      <c r="C198">
        <f>+'WP 1 2023 usage gallons'!C202</f>
        <v>1316112</v>
      </c>
      <c r="D198" t="str">
        <f>+'WP 1 2023 usage gallons'!B202</f>
        <v>3/4"</v>
      </c>
      <c r="E198" s="13">
        <f>+'WP 1 2023 usage gallons'!D202*0.133681</f>
        <v>0.13368099999999999</v>
      </c>
      <c r="F198" s="13">
        <f>+'WP 1 2023 usage gallons'!E202*0.133681</f>
        <v>0.13368099999999999</v>
      </c>
      <c r="G198" s="13">
        <f>+'WP 1 2023 usage gallons'!F202*0.133681</f>
        <v>19.383744999999998</v>
      </c>
      <c r="H198" s="13">
        <f>+'WP 1 2023 usage gallons'!G202*0.133681</f>
        <v>76.19816999999999</v>
      </c>
      <c r="I198" s="13">
        <f>+'WP 1 2023 usage gallons'!H202*0.133681</f>
        <v>191.16382999999999</v>
      </c>
      <c r="J198" s="13">
        <f>+'WP 1 2023 usage gallons'!I202*0.133681</f>
        <v>262.01475999999997</v>
      </c>
      <c r="K198" s="13">
        <f>+'WP 1 2023 usage gallons'!J202*0.133681</f>
        <v>340.88655</v>
      </c>
      <c r="L198" s="13">
        <f>+'WP 1 2023 usage gallons'!K202*0.133681</f>
        <v>704.49887000000001</v>
      </c>
      <c r="M198" s="13">
        <f>+'WP 1 2023 usage gallons'!L202*0.133681</f>
        <v>1025.3332699999999</v>
      </c>
      <c r="N198" s="13">
        <f>+'WP 1 2023 usage gallons'!M202*0.133681</f>
        <v>739.25592999999992</v>
      </c>
      <c r="O198" s="13">
        <f>+'WP 1 2023 usage gallons'!N202*0.133681</f>
        <v>919.72528</v>
      </c>
      <c r="P198" s="13">
        <f>+'WP 1 2023 usage gallons'!O202*0.133681</f>
        <v>894.72693299999992</v>
      </c>
    </row>
    <row r="199" spans="3:16" x14ac:dyDescent="0.25">
      <c r="C199">
        <f>+'WP 1 2023 usage gallons'!C203</f>
        <v>1316215</v>
      </c>
      <c r="D199" t="str">
        <f>+'WP 1 2023 usage gallons'!B203</f>
        <v>3/4"</v>
      </c>
      <c r="E199" s="13">
        <f>+'WP 1 2023 usage gallons'!D203*0.133681</f>
        <v>325.37955399999998</v>
      </c>
      <c r="F199" s="13">
        <f>+'WP 1 2023 usage gallons'!E203*0.133681</f>
        <v>431.78962999999999</v>
      </c>
      <c r="G199" s="13">
        <f>+'WP 1 2023 usage gallons'!F203*0.133681</f>
        <v>359.60188999999997</v>
      </c>
      <c r="H199" s="13">
        <f>+'WP 1 2023 usage gallons'!G203*0.133681</f>
        <v>216.56322</v>
      </c>
      <c r="I199" s="13">
        <f>+'WP 1 2023 usage gallons'!H203*0.133681</f>
        <v>354.25464999999997</v>
      </c>
      <c r="J199" s="13">
        <f>+'WP 1 2023 usage gallons'!I203*0.133681</f>
        <v>306.12948999999998</v>
      </c>
      <c r="K199" s="13">
        <f>+'WP 1 2023 usage gallons'!J203*0.133681</f>
        <v>328.85525999999999</v>
      </c>
      <c r="L199" s="13">
        <f>+'WP 1 2023 usage gallons'!K203*0.133681</f>
        <v>330.19207</v>
      </c>
      <c r="M199" s="13">
        <f>+'WP 1 2023 usage gallons'!L203*0.133681</f>
        <v>295.43500999999998</v>
      </c>
      <c r="N199" s="13">
        <f>+'WP 1 2023 usage gallons'!M203*0.133681</f>
        <v>215.22640999999999</v>
      </c>
      <c r="O199" s="13">
        <f>+'WP 1 2023 usage gallons'!N203*0.133681</f>
        <v>387.67489999999998</v>
      </c>
      <c r="P199" s="13">
        <f>+'WP 1 2023 usage gallons'!O203*0.133681</f>
        <v>299.44543999999996</v>
      </c>
    </row>
    <row r="200" spans="3:16" x14ac:dyDescent="0.25">
      <c r="C200">
        <f>+'WP 1 2023 usage gallons'!C204</f>
        <v>1316414</v>
      </c>
      <c r="D200" t="str">
        <f>+'WP 1 2023 usage gallons'!B204</f>
        <v>3/4"</v>
      </c>
      <c r="E200" s="13">
        <f>+'WP 1 2023 usage gallons'!D204*0.133681</f>
        <v>0.13368099999999999</v>
      </c>
      <c r="F200" s="13">
        <f>+'WP 1 2023 usage gallons'!E204*0.133681</f>
        <v>544.88375599999995</v>
      </c>
      <c r="G200" s="13">
        <f>+'WP 1 2023 usage gallons'!F204*0.133681</f>
        <v>624.29026999999996</v>
      </c>
      <c r="H200" s="13">
        <f>+'WP 1 2023 usage gallons'!G204*0.133681</f>
        <v>556.11295999999993</v>
      </c>
      <c r="I200" s="13">
        <f>+'WP 1 2023 usage gallons'!H204*0.133681</f>
        <v>612.25897999999995</v>
      </c>
      <c r="J200" s="13">
        <f>+'WP 1 2023 usage gallons'!I204*0.133681</f>
        <v>780.69704000000002</v>
      </c>
      <c r="K200" s="13">
        <f>+'WP 1 2023 usage gallons'!J204*0.133681</f>
        <v>721.87739999999997</v>
      </c>
      <c r="L200" s="13">
        <f>+'WP 1 2023 usage gallons'!K204*0.133681</f>
        <v>689.79395999999997</v>
      </c>
      <c r="M200" s="13">
        <f>+'WP 1 2023 usage gallons'!L204*0.133681</f>
        <v>544.08167000000003</v>
      </c>
      <c r="N200" s="13">
        <f>+'WP 1 2023 usage gallons'!M204*0.133681</f>
        <v>585.52278000000001</v>
      </c>
      <c r="O200" s="13">
        <f>+'WP 1 2023 usage gallons'!N204*0.133681</f>
        <v>745.93997999999999</v>
      </c>
      <c r="P200" s="13">
        <f>+'WP 1 2023 usage gallons'!O204*0.133681</f>
        <v>625.092356</v>
      </c>
    </row>
    <row r="201" spans="3:16" x14ac:dyDescent="0.25">
      <c r="C201">
        <f>+'WP 1 2023 usage gallons'!C205</f>
        <v>1316616</v>
      </c>
      <c r="D201" t="str">
        <f>+'WP 1 2023 usage gallons'!B205</f>
        <v>3/4"</v>
      </c>
      <c r="E201" s="13">
        <f>+'WP 1 2023 usage gallons'!D205*0.133681</f>
        <v>327.11740700000001</v>
      </c>
      <c r="F201" s="13">
        <f>+'WP 1 2023 usage gallons'!E205*0.133681</f>
        <v>359.60188999999997</v>
      </c>
      <c r="G201" s="13">
        <f>+'WP 1 2023 usage gallons'!F205*0.133681</f>
        <v>296.77181999999999</v>
      </c>
      <c r="H201" s="13">
        <f>+'WP 1 2023 usage gallons'!G205*0.133681</f>
        <v>298.10863000000001</v>
      </c>
      <c r="I201" s="13">
        <f>+'WP 1 2023 usage gallons'!H205*0.133681</f>
        <v>308.80311</v>
      </c>
      <c r="J201" s="13">
        <f>+'WP 1 2023 usage gallons'!I205*0.133681</f>
        <v>231.26812999999999</v>
      </c>
      <c r="K201" s="13">
        <f>+'WP 1 2023 usage gallons'!J205*0.133681</f>
        <v>306.12948999999998</v>
      </c>
      <c r="L201" s="13">
        <f>+'WP 1 2023 usage gallons'!K205*0.133681</f>
        <v>374.30680000000001</v>
      </c>
      <c r="M201" s="13">
        <f>+'WP 1 2023 usage gallons'!L205*0.133681</f>
        <v>299.44543999999996</v>
      </c>
      <c r="N201" s="13">
        <f>+'WP 1 2023 usage gallons'!M205*0.133681</f>
        <v>282.06691000000001</v>
      </c>
      <c r="O201" s="13">
        <f>+'WP 1 2023 usage gallons'!N205*0.133681</f>
        <v>327.51844999999997</v>
      </c>
      <c r="P201" s="13">
        <f>+'WP 1 2023 usage gallons'!O205*0.133681</f>
        <v>302.92114599999996</v>
      </c>
    </row>
    <row r="202" spans="3:16" x14ac:dyDescent="0.25">
      <c r="C202">
        <f>+'WP 1 2023 usage gallons'!C206</f>
        <v>1316717</v>
      </c>
      <c r="D202" t="str">
        <f>+'WP 1 2023 usage gallons'!B206</f>
        <v>3/4"</v>
      </c>
      <c r="E202" s="13">
        <f>+'WP 1 2023 usage gallons'!D206*0.133681</f>
        <v>0.13368099999999999</v>
      </c>
      <c r="F202" s="13">
        <f>+'WP 1 2023 usage gallons'!E206*0.133681</f>
        <v>333.667776</v>
      </c>
      <c r="G202" s="13">
        <f>+'WP 1 2023 usage gallons'!F206*0.133681</f>
        <v>509.32460999999995</v>
      </c>
      <c r="H202" s="13">
        <f>+'WP 1 2023 usage gallons'!G206*0.133681</f>
        <v>371.63317999999998</v>
      </c>
      <c r="I202" s="13">
        <f>+'WP 1 2023 usage gallons'!H206*0.133681</f>
        <v>155.06995999999998</v>
      </c>
      <c r="J202" s="13">
        <f>+'WP 1 2023 usage gallons'!I206*0.133681</f>
        <v>292.76139000000001</v>
      </c>
      <c r="K202" s="13">
        <f>+'WP 1 2023 usage gallons'!J206*0.133681</f>
        <v>326.18163999999996</v>
      </c>
      <c r="L202" s="13">
        <f>+'WP 1 2023 usage gallons'!K206*0.133681</f>
        <v>356.92827</v>
      </c>
      <c r="M202" s="13">
        <f>+'WP 1 2023 usage gallons'!L206*0.133681</f>
        <v>274.04604999999998</v>
      </c>
      <c r="N202" s="13">
        <f>+'WP 1 2023 usage gallons'!M206*0.133681</f>
        <v>290.08776999999998</v>
      </c>
      <c r="O202" s="13">
        <f>+'WP 1 2023 usage gallons'!N206*0.133681</f>
        <v>426.44238999999999</v>
      </c>
      <c r="P202" s="13">
        <f>+'WP 1 2023 usage gallons'!O206*0.133681</f>
        <v>330.19207</v>
      </c>
    </row>
    <row r="203" spans="3:16" x14ac:dyDescent="0.25">
      <c r="C203">
        <f>+'WP 1 2023 usage gallons'!C207</f>
        <v>1410959</v>
      </c>
      <c r="D203" t="str">
        <f>+'WP 1 2023 usage gallons'!B207</f>
        <v>3/4"</v>
      </c>
      <c r="E203" s="13">
        <f>+'WP 1 2023 usage gallons'!D207*0.133681</f>
        <v>661.31990699999994</v>
      </c>
      <c r="F203" s="13">
        <f>+'WP 1 2023 usage gallons'!E207*0.133681</f>
        <v>963.84001000000001</v>
      </c>
      <c r="G203" s="13">
        <f>+'WP 1 2023 usage gallons'!F207*0.133681</f>
        <v>634.98474999999996</v>
      </c>
      <c r="H203" s="13">
        <f>+'WP 1 2023 usage gallons'!G207*0.133681</f>
        <v>581.51234999999997</v>
      </c>
      <c r="I203" s="13">
        <f>+'WP 1 2023 usage gallons'!H207*0.133681</f>
        <v>692.46758</v>
      </c>
      <c r="J203" s="13">
        <f>+'WP 1 2023 usage gallons'!I207*0.133681</f>
        <v>923.73570999999993</v>
      </c>
      <c r="K203" s="13">
        <f>+'WP 1 2023 usage gallons'!J207*0.133681</f>
        <v>987.90258999999992</v>
      </c>
      <c r="L203" s="13">
        <f>+'WP 1 2023 usage gallons'!K207*0.133681</f>
        <v>1275.31674</v>
      </c>
      <c r="M203" s="13">
        <f>+'WP 1 2023 usage gallons'!L207*0.133681</f>
        <v>744.60316999999998</v>
      </c>
      <c r="N203" s="13">
        <f>+'WP 1 2023 usage gallons'!M207*0.133681</f>
        <v>1033.3541299999999</v>
      </c>
      <c r="O203" s="13">
        <f>+'WP 1 2023 usage gallons'!N207*0.133681</f>
        <v>959.82957999999996</v>
      </c>
      <c r="P203" s="13">
        <f>+'WP 1 2023 usage gallons'!O207*0.133681</f>
        <v>912.50650599999994</v>
      </c>
    </row>
    <row r="204" spans="3:16" x14ac:dyDescent="0.25">
      <c r="C204">
        <f>+'WP 1 2023 usage gallons'!C208</f>
        <v>1410960</v>
      </c>
      <c r="D204" t="str">
        <f>+'WP 1 2023 usage gallons'!B208</f>
        <v>3/4"</v>
      </c>
      <c r="E204" s="13">
        <f>+'WP 1 2023 usage gallons'!D208*0.133681</f>
        <v>343.56016999999997</v>
      </c>
      <c r="F204" s="13">
        <f>+'WP 1 2023 usage gallons'!E208*0.133681</f>
        <v>393.02213999999998</v>
      </c>
      <c r="G204" s="13">
        <f>+'WP 1 2023 usage gallons'!F208*0.133681</f>
        <v>383.66446999999999</v>
      </c>
      <c r="H204" s="13">
        <f>+'WP 1 2023 usage gallons'!G208*0.133681</f>
        <v>441.14729999999997</v>
      </c>
      <c r="I204" s="13">
        <f>+'WP 1 2023 usage gallons'!H208*0.133681</f>
        <v>483.92521999999997</v>
      </c>
      <c r="J204" s="13">
        <f>+'WP 1 2023 usage gallons'!I208*0.133681</f>
        <v>449.16816</v>
      </c>
      <c r="K204" s="13">
        <f>+'WP 1 2023 usage gallons'!J208*0.133681</f>
        <v>375.64360999999997</v>
      </c>
      <c r="L204" s="13">
        <f>+'WP 1 2023 usage gallons'!K208*0.133681</f>
        <v>513.33503999999994</v>
      </c>
      <c r="M204" s="13">
        <f>+'WP 1 2023 usage gallons'!L208*0.133681</f>
        <v>346.23379</v>
      </c>
      <c r="N204" s="13">
        <f>+'WP 1 2023 usage gallons'!M208*0.133681</f>
        <v>486.59884</v>
      </c>
      <c r="O204" s="13">
        <f>+'WP 1 2023 usage gallons'!N208*0.133681</f>
        <v>423.76876999999996</v>
      </c>
      <c r="P204" s="13">
        <f>+'WP 1 2023 usage gallons'!O208*0.133681</f>
        <v>418.82257299999998</v>
      </c>
    </row>
    <row r="205" spans="3:16" x14ac:dyDescent="0.25">
      <c r="C205">
        <f>+'WP 1 2023 usage gallons'!C209</f>
        <v>1411055</v>
      </c>
      <c r="D205" t="str">
        <f>+'WP 1 2023 usage gallons'!B209</f>
        <v>3/4"</v>
      </c>
      <c r="E205" s="13">
        <f>+'WP 1 2023 usage gallons'!D209*0.133681</f>
        <v>551.30044399999997</v>
      </c>
      <c r="F205" s="13">
        <f>+'WP 1 2023 usage gallons'!E209*0.133681</f>
        <v>828.82219999999995</v>
      </c>
      <c r="G205" s="13">
        <f>+'WP 1 2023 usage gallons'!F209*0.133681</f>
        <v>634.98474999999996</v>
      </c>
      <c r="H205" s="13">
        <f>+'WP 1 2023 usage gallons'!G209*0.133681</f>
        <v>647.01603999999998</v>
      </c>
      <c r="I205" s="13">
        <f>+'WP 1 2023 usage gallons'!H209*0.133681</f>
        <v>636.32155999999998</v>
      </c>
      <c r="J205" s="13">
        <f>+'WP 1 2023 usage gallons'!I209*0.133681</f>
        <v>753.96083999999996</v>
      </c>
      <c r="K205" s="13">
        <f>+'WP 1 2023 usage gallons'!J209*0.133681</f>
        <v>612.25897999999995</v>
      </c>
      <c r="L205" s="13">
        <f>+'WP 1 2023 usage gallons'!K209*0.133681</f>
        <v>790.05471</v>
      </c>
      <c r="M205" s="13">
        <f>+'WP 1 2023 usage gallons'!L209*0.133681</f>
        <v>723.21420999999998</v>
      </c>
      <c r="N205" s="13">
        <f>+'WP 1 2023 usage gallons'!M209*0.133681</f>
        <v>681.7731</v>
      </c>
      <c r="O205" s="13">
        <f>+'WP 1 2023 usage gallons'!N209*0.133681</f>
        <v>735.24549999999999</v>
      </c>
      <c r="P205" s="13">
        <f>+'WP 1 2023 usage gallons'!O209*0.133681</f>
        <v>713.32181600000001</v>
      </c>
    </row>
    <row r="206" spans="3:16" x14ac:dyDescent="0.25">
      <c r="C206">
        <f>+'WP 1 2023 usage gallons'!C210</f>
        <v>1411056</v>
      </c>
      <c r="D206" t="str">
        <f>+'WP 1 2023 usage gallons'!B210</f>
        <v>3/4"</v>
      </c>
      <c r="E206" s="13">
        <f>+'WP 1 2023 usage gallons'!D210*0.133681</f>
        <v>412.27220399999999</v>
      </c>
      <c r="F206" s="13">
        <f>+'WP 1 2023 usage gallons'!E210*0.133681</f>
        <v>431.78962999999999</v>
      </c>
      <c r="G206" s="13">
        <f>+'WP 1 2023 usage gallons'!F210*0.133681</f>
        <v>407.72704999999996</v>
      </c>
      <c r="H206" s="13">
        <f>+'WP 1 2023 usage gallons'!G210*0.133681</f>
        <v>533.38719000000003</v>
      </c>
      <c r="I206" s="13">
        <f>+'WP 1 2023 usage gallons'!H210*0.133681</f>
        <v>497.29331999999999</v>
      </c>
      <c r="J206" s="13">
        <f>+'WP 1 2023 usage gallons'!I210*0.133681</f>
        <v>481.2516</v>
      </c>
      <c r="K206" s="13">
        <f>+'WP 1 2023 usage gallons'!J210*0.133681</f>
        <v>339.54973999999999</v>
      </c>
      <c r="L206" s="13">
        <f>+'WP 1 2023 usage gallons'!K210*0.133681</f>
        <v>530.71357</v>
      </c>
      <c r="M206" s="13">
        <f>+'WP 1 2023 usage gallons'!L210*0.133681</f>
        <v>451.84177999999997</v>
      </c>
      <c r="N206" s="13">
        <f>+'WP 1 2023 usage gallons'!M210*0.133681</f>
        <v>294.09819999999996</v>
      </c>
      <c r="O206" s="13">
        <f>+'WP 1 2023 usage gallons'!N210*0.133681</f>
        <v>415.74790999999999</v>
      </c>
      <c r="P206" s="13">
        <f>+'WP 1 2023 usage gallons'!O210*0.133681</f>
        <v>387.140176</v>
      </c>
    </row>
    <row r="207" spans="3:16" x14ac:dyDescent="0.25">
      <c r="C207">
        <f>+'WP 1 2023 usage gallons'!C211</f>
        <v>1411151</v>
      </c>
      <c r="D207" t="str">
        <f>+'WP 1 2023 usage gallons'!B211</f>
        <v>3/4"</v>
      </c>
      <c r="E207" s="13">
        <f>+'WP 1 2023 usage gallons'!D211*0.133681</f>
        <v>0.13368099999999999</v>
      </c>
      <c r="F207" s="13">
        <f>+'WP 1 2023 usage gallons'!E211*0.133681</f>
        <v>857.29625299999998</v>
      </c>
      <c r="G207" s="13">
        <f>+'WP 1 2023 usage gallons'!F211*0.133681</f>
        <v>870.26330999999993</v>
      </c>
      <c r="H207" s="13">
        <f>+'WP 1 2023 usage gallons'!G211*0.133681</f>
        <v>1096.1841999999999</v>
      </c>
      <c r="I207" s="13">
        <f>+'WP 1 2023 usage gallons'!H211*0.133681</f>
        <v>5668.0743999999995</v>
      </c>
      <c r="J207" s="13">
        <f>+'WP 1 2023 usage gallons'!I211*0.133681</f>
        <v>1240.5596799999998</v>
      </c>
      <c r="K207" s="13">
        <f>+'WP 1 2023 usage gallons'!J211*0.133681</f>
        <v>1256.6014</v>
      </c>
      <c r="L207" s="13">
        <f>+'WP 1 2023 usage gallons'!K211*0.133681</f>
        <v>1482.5222899999999</v>
      </c>
      <c r="M207" s="13">
        <f>+'WP 1 2023 usage gallons'!L211*0.133681</f>
        <v>1479.8486699999999</v>
      </c>
      <c r="N207" s="13">
        <f>+'WP 1 2023 usage gallons'!M211*0.133681</f>
        <v>882.29459999999995</v>
      </c>
      <c r="O207" s="13">
        <f>+'WP 1 2023 usage gallons'!N211*0.133681</f>
        <v>1068.1111899999999</v>
      </c>
      <c r="P207" s="13">
        <f>+'WP 1 2023 usage gallons'!O211*0.133681</f>
        <v>1143.373593</v>
      </c>
    </row>
    <row r="208" spans="3:16" x14ac:dyDescent="0.25">
      <c r="C208">
        <f>+'WP 1 2023 usage gallons'!C212</f>
        <v>1411247</v>
      </c>
      <c r="D208" t="str">
        <f>+'WP 1 2023 usage gallons'!B212</f>
        <v>3/4"</v>
      </c>
      <c r="E208" s="13">
        <f>+'WP 1 2023 usage gallons'!D212*0.133681</f>
        <v>275.91758399999998</v>
      </c>
      <c r="F208" s="13">
        <f>+'WP 1 2023 usage gallons'!E212*0.133681</f>
        <v>534.72399999999993</v>
      </c>
      <c r="G208" s="13">
        <f>+'WP 1 2023 usage gallons'!F212*0.133681</f>
        <v>568.14424999999994</v>
      </c>
      <c r="H208" s="13">
        <f>+'WP 1 2023 usage gallons'!G212*0.133681</f>
        <v>554.77615000000003</v>
      </c>
      <c r="I208" s="13">
        <f>+'WP 1 2023 usage gallons'!H212*0.133681</f>
        <v>507.98779999999999</v>
      </c>
      <c r="J208" s="13">
        <f>+'WP 1 2023 usage gallons'!I212*0.133681</f>
        <v>717.86696999999992</v>
      </c>
      <c r="K208" s="13">
        <f>+'WP 1 2023 usage gallons'!J212*0.133681</f>
        <v>465.20988</v>
      </c>
      <c r="L208" s="13">
        <f>+'WP 1 2023 usage gallons'!K212*0.133681</f>
        <v>689.79395999999997</v>
      </c>
      <c r="M208" s="13">
        <f>+'WP 1 2023 usage gallons'!L212*0.133681</f>
        <v>532.05038000000002</v>
      </c>
      <c r="N208" s="13">
        <f>+'WP 1 2023 usage gallons'!M212*0.133681</f>
        <v>387.67489999999998</v>
      </c>
      <c r="O208" s="13">
        <f>+'WP 1 2023 usage gallons'!N212*0.133681</f>
        <v>585.52278000000001</v>
      </c>
      <c r="P208" s="13">
        <f>+'WP 1 2023 usage gallons'!O212*0.133681</f>
        <v>501.704793</v>
      </c>
    </row>
    <row r="209" spans="3:16" x14ac:dyDescent="0.25">
      <c r="C209">
        <f>+'WP 1 2023 usage gallons'!C213</f>
        <v>1411346</v>
      </c>
      <c r="D209" t="str">
        <f>+'WP 1 2023 usage gallons'!B213</f>
        <v>3/4"</v>
      </c>
      <c r="E209" s="13">
        <f>+'WP 1 2023 usage gallons'!D213*0.133681</f>
        <v>163.09081999999998</v>
      </c>
      <c r="F209" s="13">
        <f>+'WP 1 2023 usage gallons'!E213*0.133681</f>
        <v>565.47063000000003</v>
      </c>
      <c r="G209" s="13">
        <f>+'WP 1 2023 usage gallons'!F213*0.133681</f>
        <v>352.91784000000001</v>
      </c>
      <c r="H209" s="13">
        <f>+'WP 1 2023 usage gallons'!G213*0.133681</f>
        <v>304.79267999999996</v>
      </c>
      <c r="I209" s="13">
        <f>+'WP 1 2023 usage gallons'!H213*0.133681</f>
        <v>1388.94559</v>
      </c>
      <c r="J209" s="13">
        <f>+'WP 1 2023 usage gallons'!I213*0.133681</f>
        <v>367.62275</v>
      </c>
      <c r="K209" s="13">
        <f>+'WP 1 2023 usage gallons'!J213*0.133681</f>
        <v>684.44671999999991</v>
      </c>
      <c r="L209" s="13">
        <f>+'WP 1 2023 usage gallons'!K213*0.133681</f>
        <v>491.94607999999999</v>
      </c>
      <c r="M209" s="13">
        <f>+'WP 1 2023 usage gallons'!L213*0.133681</f>
        <v>295.43500999999998</v>
      </c>
      <c r="N209" s="13">
        <f>+'WP 1 2023 usage gallons'!M213*0.133681</f>
        <v>487.93564999999995</v>
      </c>
      <c r="O209" s="13">
        <f>+'WP 1 2023 usage gallons'!N213*0.133681</f>
        <v>640.33199000000002</v>
      </c>
      <c r="P209" s="13">
        <f>+'WP 1 2023 usage gallons'!O213*0.133681</f>
        <v>474.56754999999998</v>
      </c>
    </row>
    <row r="210" spans="3:16" x14ac:dyDescent="0.25">
      <c r="C210">
        <f>+'WP 1 2023 usage gallons'!C214</f>
        <v>1411412</v>
      </c>
      <c r="D210" t="str">
        <f>+'WP 1 2023 usage gallons'!B214</f>
        <v>3/4"</v>
      </c>
      <c r="E210" s="13">
        <f>+'WP 1 2023 usage gallons'!D214*0.133681</f>
        <v>224.58408</v>
      </c>
      <c r="F210" s="13">
        <f>+'WP 1 2023 usage gallons'!E214*0.133681</f>
        <v>522.69271000000003</v>
      </c>
      <c r="G210" s="13">
        <f>+'WP 1 2023 usage gallons'!F214*0.133681</f>
        <v>397.03256999999996</v>
      </c>
      <c r="H210" s="13">
        <f>+'WP 1 2023 usage gallons'!G214*0.133681</f>
        <v>390.34852000000001</v>
      </c>
      <c r="I210" s="13">
        <f>+'WP 1 2023 usage gallons'!H214*0.133681</f>
        <v>389.01170999999999</v>
      </c>
      <c r="J210" s="13">
        <f>+'WP 1 2023 usage gallons'!I214*0.133681</f>
        <v>350.24421999999998</v>
      </c>
      <c r="K210" s="13">
        <f>+'WP 1 2023 usage gallons'!J214*0.133681</f>
        <v>652.36327999999992</v>
      </c>
      <c r="L210" s="13">
        <f>+'WP 1 2023 usage gallons'!K214*0.133681</f>
        <v>589.53320999999994</v>
      </c>
      <c r="M210" s="13">
        <f>+'WP 1 2023 usage gallons'!L214*0.133681</f>
        <v>418.42152999999996</v>
      </c>
      <c r="N210" s="13">
        <f>+'WP 1 2023 usage gallons'!M214*0.133681</f>
        <v>540.07123999999999</v>
      </c>
      <c r="O210" s="13">
        <f>+'WP 1 2023 usage gallons'!N214*0.133681</f>
        <v>576.16511000000003</v>
      </c>
      <c r="P210" s="13">
        <f>+'WP 1 2023 usage gallons'!O214*0.133681</f>
        <v>511.463506</v>
      </c>
    </row>
    <row r="211" spans="3:16" x14ac:dyDescent="0.25">
      <c r="C211">
        <f>+'WP 1 2023 usage gallons'!C215</f>
        <v>1411443</v>
      </c>
      <c r="D211" t="str">
        <f>+'WP 1 2023 usage gallons'!B215</f>
        <v>3/4"</v>
      </c>
      <c r="E211" s="13">
        <f>+'WP 1 2023 usage gallons'!D215*0.133681</f>
        <v>251.85500399999998</v>
      </c>
      <c r="F211" s="13">
        <f>+'WP 1 2023 usage gallons'!E215*0.133681</f>
        <v>382.32765999999998</v>
      </c>
      <c r="G211" s="13">
        <f>+'WP 1 2023 usage gallons'!F215*0.133681</f>
        <v>312.81353999999999</v>
      </c>
      <c r="H211" s="13">
        <f>+'WP 1 2023 usage gallons'!G215*0.133681</f>
        <v>347.57060000000001</v>
      </c>
      <c r="I211" s="13">
        <f>+'WP 1 2023 usage gallons'!H215*0.133681</f>
        <v>376.98041999999998</v>
      </c>
      <c r="J211" s="13">
        <f>+'WP 1 2023 usage gallons'!I215*0.133681</f>
        <v>533.38719000000003</v>
      </c>
      <c r="K211" s="13">
        <f>+'WP 1 2023 usage gallons'!J215*0.133681</f>
        <v>272.70923999999997</v>
      </c>
      <c r="L211" s="13">
        <f>+'WP 1 2023 usage gallons'!K215*0.133681</f>
        <v>441.14729999999997</v>
      </c>
      <c r="M211" s="13">
        <f>+'WP 1 2023 usage gallons'!L215*0.133681</f>
        <v>279.39328999999998</v>
      </c>
      <c r="N211" s="13">
        <f>+'WP 1 2023 usage gallons'!M215*0.133681</f>
        <v>372.96999</v>
      </c>
      <c r="O211" s="13">
        <f>+'WP 1 2023 usage gallons'!N215*0.133681</f>
        <v>296.77181999999999</v>
      </c>
      <c r="P211" s="13">
        <f>+'WP 1 2023 usage gallons'!O215*0.133681</f>
        <v>316.28924599999999</v>
      </c>
    </row>
    <row r="212" spans="3:16" x14ac:dyDescent="0.25">
      <c r="C212">
        <f>+'WP 1 2023 usage gallons'!C216</f>
        <v>1411639</v>
      </c>
      <c r="D212" t="str">
        <f>+'WP 1 2023 usage gallons'!B216</f>
        <v>3/4"</v>
      </c>
      <c r="E212" s="13">
        <f>+'WP 1 2023 usage gallons'!D216*0.133681</f>
        <v>235.27856</v>
      </c>
      <c r="F212" s="13">
        <f>+'WP 1 2023 usage gallons'!E216*0.133681</f>
        <v>240.6258</v>
      </c>
      <c r="G212" s="13">
        <f>+'WP 1 2023 usage gallons'!F216*0.133681</f>
        <v>128.33375999999998</v>
      </c>
      <c r="H212" s="13">
        <f>+'WP 1 2023 usage gallons'!G216*0.133681</f>
        <v>233.94174999999998</v>
      </c>
      <c r="I212" s="13">
        <f>+'WP 1 2023 usage gallons'!H216*0.133681</f>
        <v>233.94174999999998</v>
      </c>
      <c r="J212" s="13">
        <f>+'WP 1 2023 usage gallons'!I216*0.133681</f>
        <v>212.55278999999999</v>
      </c>
      <c r="K212" s="13">
        <f>+'WP 1 2023 usage gallons'!J216*0.133681</f>
        <v>251.32028</v>
      </c>
      <c r="L212" s="13">
        <f>+'WP 1 2023 usage gallons'!K216*0.133681</f>
        <v>295.43500999999998</v>
      </c>
      <c r="M212" s="13">
        <f>+'WP 1 2023 usage gallons'!L216*0.133681</f>
        <v>244.63622999999998</v>
      </c>
      <c r="N212" s="13">
        <f>+'WP 1 2023 usage gallons'!M216*0.133681</f>
        <v>343.56016999999997</v>
      </c>
      <c r="O212" s="13">
        <f>+'WP 1 2023 usage gallons'!N216*0.133681</f>
        <v>251.32028</v>
      </c>
      <c r="P212" s="13">
        <f>+'WP 1 2023 usage gallons'!O216*0.133681</f>
        <v>279.79433299999999</v>
      </c>
    </row>
    <row r="213" spans="3:16" x14ac:dyDescent="0.25">
      <c r="C213">
        <f>+'WP 1 2023 usage gallons'!C217</f>
        <v>1411808</v>
      </c>
      <c r="D213" t="str">
        <f>+'WP 1 2023 usage gallons'!B217</f>
        <v>3/4"</v>
      </c>
      <c r="E213" s="13">
        <f>+'WP 1 2023 usage gallons'!D217*0.133681</f>
        <v>348.50636700000001</v>
      </c>
      <c r="F213" s="13">
        <f>+'WP 1 2023 usage gallons'!E217*0.133681</f>
        <v>414.41109999999998</v>
      </c>
      <c r="G213" s="13">
        <f>+'WP 1 2023 usage gallons'!F217*0.133681</f>
        <v>391.68532999999996</v>
      </c>
      <c r="H213" s="13">
        <f>+'WP 1 2023 usage gallons'!G217*0.133681</f>
        <v>434.46324999999996</v>
      </c>
      <c r="I213" s="13">
        <f>+'WP 1 2023 usage gallons'!H217*0.133681</f>
        <v>387.67489999999998</v>
      </c>
      <c r="J213" s="13">
        <f>+'WP 1 2023 usage gallons'!I217*0.133681</f>
        <v>477.24116999999995</v>
      </c>
      <c r="K213" s="13">
        <f>+'WP 1 2023 usage gallons'!J217*0.133681</f>
        <v>354.25464999999997</v>
      </c>
      <c r="L213" s="13">
        <f>+'WP 1 2023 usage gallons'!K217*0.133681</f>
        <v>433.12644</v>
      </c>
      <c r="M213" s="13">
        <f>+'WP 1 2023 usage gallons'!L217*0.133681</f>
        <v>346.23379</v>
      </c>
      <c r="N213" s="13">
        <f>+'WP 1 2023 usage gallons'!M217*0.133681</f>
        <v>403.71661999999998</v>
      </c>
      <c r="O213" s="13">
        <f>+'WP 1 2023 usage gallons'!N217*0.133681</f>
        <v>398.36937999999998</v>
      </c>
      <c r="P213" s="13">
        <f>+'WP 1 2023 usage gallons'!O217*0.133681</f>
        <v>382.728703</v>
      </c>
    </row>
    <row r="214" spans="3:16" x14ac:dyDescent="0.25">
      <c r="C214">
        <f>+'WP 1 2023 usage gallons'!C218</f>
        <v>1411902</v>
      </c>
      <c r="D214" t="str">
        <f>+'WP 1 2023 usage gallons'!B218</f>
        <v>3/4"</v>
      </c>
      <c r="E214" s="13">
        <f>+'WP 1 2023 usage gallons'!D218*0.133681</f>
        <v>504.51209399999999</v>
      </c>
      <c r="F214" s="13">
        <f>+'WP 1 2023 usage gallons'!E218*0.133681</f>
        <v>541.40805</v>
      </c>
      <c r="G214" s="13">
        <f>+'WP 1 2023 usage gallons'!F218*0.133681</f>
        <v>537.39761999999996</v>
      </c>
      <c r="H214" s="13">
        <f>+'WP 1 2023 usage gallons'!G218*0.133681</f>
        <v>411.73748000000001</v>
      </c>
      <c r="I214" s="13">
        <f>+'WP 1 2023 usage gallons'!H218*0.133681</f>
        <v>693.80439000000001</v>
      </c>
      <c r="J214" s="13">
        <f>+'WP 1 2023 usage gallons'!I218*0.133681</f>
        <v>266.02519000000001</v>
      </c>
      <c r="K214" s="13">
        <f>+'WP 1 2023 usage gallons'!J218*0.133681</f>
        <v>291.42457999999999</v>
      </c>
      <c r="L214" s="13">
        <f>+'WP 1 2023 usage gallons'!K218*0.133681</f>
        <v>347.57060000000001</v>
      </c>
      <c r="M214" s="13">
        <f>+'WP 1 2023 usage gallons'!L218*0.133681</f>
        <v>372.96999</v>
      </c>
      <c r="N214" s="13">
        <f>+'WP 1 2023 usage gallons'!M218*0.133681</f>
        <v>545.41847999999993</v>
      </c>
      <c r="O214" s="13">
        <f>+'WP 1 2023 usage gallons'!N218*0.133681</f>
        <v>485.26202999999998</v>
      </c>
      <c r="P214" s="13">
        <f>+'WP 1 2023 usage gallons'!O218*0.133681</f>
        <v>467.88349999999997</v>
      </c>
    </row>
    <row r="215" spans="3:16" x14ac:dyDescent="0.25">
      <c r="C215">
        <f>+'WP 1 2023 usage gallons'!C219</f>
        <v>1411907</v>
      </c>
      <c r="D215" t="str">
        <f>+'WP 1 2023 usage gallons'!B219</f>
        <v>3/4"</v>
      </c>
      <c r="E215" s="13">
        <f>+'WP 1 2023 usage gallons'!D219*0.133681</f>
        <v>1124.7919339999999</v>
      </c>
      <c r="F215" s="13">
        <f>+'WP 1 2023 usage gallons'!E219*0.133681</f>
        <v>620.27983999999992</v>
      </c>
      <c r="G215" s="13">
        <f>+'WP 1 2023 usage gallons'!F219*0.133681</f>
        <v>585.52278000000001</v>
      </c>
      <c r="H215" s="13">
        <f>+'WP 1 2023 usage gallons'!G219*0.133681</f>
        <v>532.05038000000002</v>
      </c>
      <c r="I215" s="13">
        <f>+'WP 1 2023 usage gallons'!H219*0.133681</f>
        <v>455.85220999999996</v>
      </c>
      <c r="J215" s="13">
        <f>+'WP 1 2023 usage gallons'!I219*0.133681</f>
        <v>653.70008999999993</v>
      </c>
      <c r="K215" s="13">
        <f>+'WP 1 2023 usage gallons'!J219*0.133681</f>
        <v>561.46019999999999</v>
      </c>
      <c r="L215" s="13">
        <f>+'WP 1 2023 usage gallons'!K219*0.133681</f>
        <v>1597.48795</v>
      </c>
      <c r="M215" s="13">
        <f>+'WP 1 2023 usage gallons'!L219*0.133681</f>
        <v>804.75961999999993</v>
      </c>
      <c r="N215" s="13">
        <f>+'WP 1 2023 usage gallons'!M219*0.133681</f>
        <v>560.12338999999997</v>
      </c>
      <c r="O215" s="13">
        <f>+'WP 1 2023 usage gallons'!N219*0.133681</f>
        <v>683.10991000000001</v>
      </c>
      <c r="P215" s="13">
        <f>+'WP 1 2023 usage gallons'!O219*0.133681</f>
        <v>682.57518599999992</v>
      </c>
    </row>
    <row r="216" spans="3:16" x14ac:dyDescent="0.25">
      <c r="C216">
        <f>+'WP 1 2023 usage gallons'!C220</f>
        <v>1411932</v>
      </c>
      <c r="D216" t="str">
        <f>+'WP 1 2023 usage gallons'!B220</f>
        <v>3/4"</v>
      </c>
      <c r="E216" s="13">
        <f>+'WP 1 2023 usage gallons'!D220*0.133681</f>
        <v>908.62975699999993</v>
      </c>
      <c r="F216" s="13">
        <f>+'WP 1 2023 usage gallons'!E220*0.133681</f>
        <v>946.46147999999994</v>
      </c>
      <c r="G216" s="13">
        <f>+'WP 1 2023 usage gallons'!F220*0.133681</f>
        <v>739.25592999999992</v>
      </c>
      <c r="H216" s="13">
        <f>+'WP 1 2023 usage gallons'!G220*0.133681</f>
        <v>755.29764999999998</v>
      </c>
      <c r="I216" s="13">
        <f>+'WP 1 2023 usage gallons'!H220*0.133681</f>
        <v>816.79090999999994</v>
      </c>
      <c r="J216" s="13">
        <f>+'WP 1 2023 usage gallons'!I220*0.133681</f>
        <v>941.11424</v>
      </c>
      <c r="K216" s="13">
        <f>+'WP 1 2023 usage gallons'!J220*0.133681</f>
        <v>713.85654</v>
      </c>
      <c r="L216" s="13">
        <f>+'WP 1 2023 usage gallons'!K220*0.133681</f>
        <v>1343.49405</v>
      </c>
      <c r="M216" s="13">
        <f>+'WP 1 2023 usage gallons'!L220*0.133681</f>
        <v>752.62402999999995</v>
      </c>
      <c r="N216" s="13">
        <f>+'WP 1 2023 usage gallons'!M220*0.133681</f>
        <v>935.76699999999994</v>
      </c>
      <c r="O216" s="13">
        <f>+'WP 1 2023 usage gallons'!N220*0.133681</f>
        <v>1120.2467799999999</v>
      </c>
      <c r="P216" s="13">
        <f>+'WP 1 2023 usage gallons'!O220*0.133681</f>
        <v>936.16804300000001</v>
      </c>
    </row>
    <row r="217" spans="3:16" x14ac:dyDescent="0.25">
      <c r="C217">
        <f>+'WP 1 2023 usage gallons'!C221</f>
        <v>1411935</v>
      </c>
      <c r="D217" t="str">
        <f>+'WP 1 2023 usage gallons'!B221</f>
        <v>3/4"</v>
      </c>
      <c r="E217" s="13">
        <f>+'WP 1 2023 usage gallons'!D221*0.133681</f>
        <v>0.13368099999999999</v>
      </c>
      <c r="F217" s="13">
        <f>+'WP 1 2023 usage gallons'!E221*0.133681</f>
        <v>9.2239889999999995</v>
      </c>
      <c r="G217" s="13">
        <f>+'WP 1 2023 usage gallons'!F221*0.133681</f>
        <v>564.13382000000001</v>
      </c>
      <c r="H217" s="13">
        <f>+'WP 1 2023 usage gallons'!G221*0.133681</f>
        <v>299.44543999999996</v>
      </c>
      <c r="I217" s="13">
        <f>+'WP 1 2023 usage gallons'!H221*0.133681</f>
        <v>473.23073999999997</v>
      </c>
      <c r="J217" s="13">
        <f>+'WP 1 2023 usage gallons'!I221*0.133681</f>
        <v>520.01909000000001</v>
      </c>
      <c r="K217" s="13">
        <f>+'WP 1 2023 usage gallons'!J221*0.133681</f>
        <v>600.22768999999994</v>
      </c>
      <c r="L217" s="13">
        <f>+'WP 1 2023 usage gallons'!K221*0.133681</f>
        <v>1465.1437599999999</v>
      </c>
      <c r="M217" s="13">
        <f>+'WP 1 2023 usage gallons'!L221*0.133681</f>
        <v>336.87611999999996</v>
      </c>
      <c r="N217" s="13">
        <f>+'WP 1 2023 usage gallons'!M221*0.133681</f>
        <v>323.50801999999999</v>
      </c>
      <c r="O217" s="13">
        <f>+'WP 1 2023 usage gallons'!N221*0.133681</f>
        <v>322.17120999999997</v>
      </c>
      <c r="P217" s="13">
        <f>+'WP 1 2023 usage gallons'!O221*0.133681</f>
        <v>327.51844999999997</v>
      </c>
    </row>
    <row r="218" spans="3:16" x14ac:dyDescent="0.25">
      <c r="C218">
        <f>+'WP 1 2023 usage gallons'!C222</f>
        <v>1412030</v>
      </c>
      <c r="D218" t="str">
        <f>+'WP 1 2023 usage gallons'!B222</f>
        <v>3/4"</v>
      </c>
      <c r="E218" s="13">
        <f>+'WP 1 2023 usage gallons'!D222*0.133681</f>
        <v>361.87446699999998</v>
      </c>
      <c r="F218" s="13">
        <f>+'WP 1 2023 usage gallons'!E222*0.133681</f>
        <v>445.15772999999996</v>
      </c>
      <c r="G218" s="13">
        <f>+'WP 1 2023 usage gallons'!F222*0.133681</f>
        <v>498.63012999999995</v>
      </c>
      <c r="H218" s="13">
        <f>+'WP 1 2023 usage gallons'!G222*0.133681</f>
        <v>510.66141999999996</v>
      </c>
      <c r="I218" s="13">
        <f>+'WP 1 2023 usage gallons'!H222*0.133681</f>
        <v>970.52405999999996</v>
      </c>
      <c r="J218" s="13">
        <f>+'WP 1 2023 usage gallons'!I222*0.133681</f>
        <v>446.49453999999997</v>
      </c>
      <c r="K218" s="13">
        <f>+'WP 1 2023 usage gallons'!J222*0.133681</f>
        <v>390.34852000000001</v>
      </c>
      <c r="L218" s="13">
        <f>+'WP 1 2023 usage gallons'!K222*0.133681</f>
        <v>395.69576000000001</v>
      </c>
      <c r="M218" s="13">
        <f>+'WP 1 2023 usage gallons'!L222*0.133681</f>
        <v>457.18901999999997</v>
      </c>
      <c r="N218" s="13">
        <f>+'WP 1 2023 usage gallons'!M222*0.133681</f>
        <v>509.32460999999995</v>
      </c>
      <c r="O218" s="13">
        <f>+'WP 1 2023 usage gallons'!N222*0.133681</f>
        <v>554.77615000000003</v>
      </c>
      <c r="P218" s="13">
        <f>+'WP 1 2023 usage gallons'!O222*0.133681</f>
        <v>507.05203299999999</v>
      </c>
    </row>
    <row r="219" spans="3:16" x14ac:dyDescent="0.25">
      <c r="C219">
        <f>+'WP 1 2023 usage gallons'!C223</f>
        <v>1412031</v>
      </c>
      <c r="D219" t="str">
        <f>+'WP 1 2023 usage gallons'!B223</f>
        <v>3/4"</v>
      </c>
      <c r="E219" s="13">
        <f>+'WP 1 2023 usage gallons'!D223*0.133681</f>
        <v>248.64666</v>
      </c>
      <c r="F219" s="13">
        <f>+'WP 1 2023 usage gallons'!E223*0.133681</f>
        <v>323.50801999999999</v>
      </c>
      <c r="G219" s="13">
        <f>+'WP 1 2023 usage gallons'!F223*0.133681</f>
        <v>267.36199999999997</v>
      </c>
      <c r="H219" s="13">
        <f>+'WP 1 2023 usage gallons'!G223*0.133681</f>
        <v>304.79267999999996</v>
      </c>
      <c r="I219" s="13">
        <f>+'WP 1 2023 usage gallons'!H223*0.133681</f>
        <v>251.32028</v>
      </c>
      <c r="J219" s="13">
        <f>+'WP 1 2023 usage gallons'!I223*0.133681</f>
        <v>280.73009999999999</v>
      </c>
      <c r="K219" s="13">
        <f>+'WP 1 2023 usage gallons'!J223*0.133681</f>
        <v>284.74052999999998</v>
      </c>
      <c r="L219" s="13">
        <f>+'WP 1 2023 usage gallons'!K223*0.133681</f>
        <v>302.11905999999999</v>
      </c>
      <c r="M219" s="13">
        <f>+'WP 1 2023 usage gallons'!L223*0.133681</f>
        <v>287.41415000000001</v>
      </c>
      <c r="N219" s="13">
        <f>+'WP 1 2023 usage gallons'!M223*0.133681</f>
        <v>302.11905999999999</v>
      </c>
      <c r="O219" s="13">
        <f>+'WP 1 2023 usage gallons'!N223*0.133681</f>
        <v>252.65708999999998</v>
      </c>
      <c r="P219" s="13">
        <f>+'WP 1 2023 usage gallons'!O223*0.133681</f>
        <v>280.73009999999999</v>
      </c>
    </row>
    <row r="220" spans="3:16" x14ac:dyDescent="0.25">
      <c r="C220">
        <f>+'WP 1 2023 usage gallons'!C224</f>
        <v>1412127</v>
      </c>
      <c r="D220" t="str">
        <f>+'WP 1 2023 usage gallons'!B224</f>
        <v>3/4"</v>
      </c>
      <c r="E220" s="13">
        <f>+'WP 1 2023 usage gallons'!D224*0.133681</f>
        <v>815.45409999999993</v>
      </c>
      <c r="F220" s="13">
        <f>+'WP 1 2023 usage gallons'!E224*0.133681</f>
        <v>1105.54187</v>
      </c>
      <c r="G220" s="13">
        <f>+'WP 1 2023 usage gallons'!F224*0.133681</f>
        <v>831.49581999999998</v>
      </c>
      <c r="H220" s="13">
        <f>+'WP 1 2023 usage gallons'!G224*0.133681</f>
        <v>1069.4479999999999</v>
      </c>
      <c r="I220" s="13">
        <f>+'WP 1 2023 usage gallons'!H224*0.133681</f>
        <v>1054.7430899999999</v>
      </c>
      <c r="J220" s="13">
        <f>+'WP 1 2023 usage gallons'!I224*0.133681</f>
        <v>1045.3854200000001</v>
      </c>
      <c r="K220" s="13">
        <f>+'WP 1 2023 usage gallons'!J224*0.133681</f>
        <v>989.23939999999993</v>
      </c>
      <c r="L220" s="13">
        <f>+'WP 1 2023 usage gallons'!K224*0.133681</f>
        <v>1209.81305</v>
      </c>
      <c r="M220" s="13">
        <f>+'WP 1 2023 usage gallons'!L224*0.133681</f>
        <v>1221.8443399999999</v>
      </c>
      <c r="N220" s="13">
        <f>+'WP 1 2023 usage gallons'!M224*0.133681</f>
        <v>939.77742999999998</v>
      </c>
      <c r="O220" s="13">
        <f>+'WP 1 2023 usage gallons'!N224*0.133681</f>
        <v>1065.4375700000001</v>
      </c>
      <c r="P220" s="13">
        <f>+'WP 1 2023 usage gallons'!O224*0.133681</f>
        <v>1075.5973260000001</v>
      </c>
    </row>
    <row r="221" spans="3:16" x14ac:dyDescent="0.25">
      <c r="C221">
        <f>+'WP 1 2023 usage gallons'!C225</f>
        <v>1412206</v>
      </c>
      <c r="D221" t="str">
        <f>+'WP 1 2023 usage gallons'!B225</f>
        <v>3/4"</v>
      </c>
      <c r="E221" s="13">
        <f>+'WP 1 2023 usage gallons'!D225*0.133681</f>
        <v>730.83402699999999</v>
      </c>
      <c r="F221" s="13">
        <f>+'WP 1 2023 usage gallons'!E225*0.133681</f>
        <v>995.92345</v>
      </c>
      <c r="G221" s="13">
        <f>+'WP 1 2023 usage gallons'!F225*0.133681</f>
        <v>1374.2406799999999</v>
      </c>
      <c r="H221" s="13">
        <f>+'WP 1 2023 usage gallons'!G225*0.133681</f>
        <v>1096.1841999999999</v>
      </c>
      <c r="I221" s="13">
        <f>+'WP 1 2023 usage gallons'!H225*0.133681</f>
        <v>965.17681999999991</v>
      </c>
      <c r="J221" s="13">
        <f>+'WP 1 2023 usage gallons'!I225*0.133681</f>
        <v>717.86696999999992</v>
      </c>
      <c r="K221" s="13">
        <f>+'WP 1 2023 usage gallons'!J225*0.133681</f>
        <v>655.03689999999995</v>
      </c>
      <c r="L221" s="13">
        <f>+'WP 1 2023 usage gallons'!K225*0.133681</f>
        <v>1015.9756</v>
      </c>
      <c r="M221" s="13">
        <f>+'WP 1 2023 usage gallons'!L225*0.133681</f>
        <v>675.08904999999993</v>
      </c>
      <c r="N221" s="13">
        <f>+'WP 1 2023 usage gallons'!M225*0.133681</f>
        <v>704.49887000000001</v>
      </c>
      <c r="O221" s="13">
        <f>+'WP 1 2023 usage gallons'!N225*0.133681</f>
        <v>850.21115999999995</v>
      </c>
      <c r="P221" s="13">
        <f>+'WP 1 2023 usage gallons'!O225*0.133681</f>
        <v>743.26635999999996</v>
      </c>
    </row>
    <row r="222" spans="3:16" x14ac:dyDescent="0.25">
      <c r="C222">
        <f>+'WP 1 2023 usage gallons'!C226</f>
        <v>1412323</v>
      </c>
      <c r="D222" t="str">
        <f>+'WP 1 2023 usage gallons'!B226</f>
        <v>3/4"</v>
      </c>
      <c r="E222" s="13">
        <f>+'WP 1 2023 usage gallons'!D226*0.133681</f>
        <v>550.36467700000003</v>
      </c>
      <c r="F222" s="13">
        <f>+'WP 1 2023 usage gallons'!E226*0.133681</f>
        <v>820.80133999999998</v>
      </c>
      <c r="G222" s="13">
        <f>+'WP 1 2023 usage gallons'!F226*0.133681</f>
        <v>630.97431999999992</v>
      </c>
      <c r="H222" s="13">
        <f>+'WP 1 2023 usage gallons'!G226*0.133681</f>
        <v>621.61664999999994</v>
      </c>
      <c r="I222" s="13">
        <f>+'WP 1 2023 usage gallons'!H226*0.133681</f>
        <v>568.14424999999994</v>
      </c>
      <c r="J222" s="13">
        <f>+'WP 1 2023 usage gallons'!I226*0.133681</f>
        <v>605.57492999999999</v>
      </c>
      <c r="K222" s="13">
        <f>+'WP 1 2023 usage gallons'!J226*0.133681</f>
        <v>505.31417999999996</v>
      </c>
      <c r="L222" s="13">
        <f>+'WP 1 2023 usage gallons'!K226*0.133681</f>
        <v>651.02647000000002</v>
      </c>
      <c r="M222" s="13">
        <f>+'WP 1 2023 usage gallons'!L226*0.133681</f>
        <v>413.07428999999996</v>
      </c>
      <c r="N222" s="13">
        <f>+'WP 1 2023 usage gallons'!M226*0.133681</f>
        <v>660.38414</v>
      </c>
      <c r="O222" s="13">
        <f>+'WP 1 2023 usage gallons'!N226*0.133681</f>
        <v>556.11295999999993</v>
      </c>
      <c r="P222" s="13">
        <f>+'WP 1 2023 usage gallons'!O226*0.133681</f>
        <v>543.14590299999998</v>
      </c>
    </row>
    <row r="223" spans="3:16" x14ac:dyDescent="0.25">
      <c r="C223">
        <f>+'WP 1 2023 usage gallons'!C227</f>
        <v>1412409</v>
      </c>
      <c r="D223" t="str">
        <f>+'WP 1 2023 usage gallons'!B227</f>
        <v>3/4"</v>
      </c>
      <c r="E223" s="13">
        <f>+'WP 1 2023 usage gallons'!D227*0.133681</f>
        <v>240.6258</v>
      </c>
      <c r="F223" s="13">
        <f>+'WP 1 2023 usage gallons'!E227*0.133681</f>
        <v>354.25464999999997</v>
      </c>
      <c r="G223" s="13">
        <f>+'WP 1 2023 usage gallons'!F227*0.133681</f>
        <v>360.93869999999998</v>
      </c>
      <c r="H223" s="13">
        <f>+'WP 1 2023 usage gallons'!G227*0.133681</f>
        <v>358.26508000000001</v>
      </c>
      <c r="I223" s="13">
        <f>+'WP 1 2023 usage gallons'!H227*0.133681</f>
        <v>335.53931</v>
      </c>
      <c r="J223" s="13">
        <f>+'WP 1 2023 usage gallons'!I227*0.133681</f>
        <v>518.68227999999999</v>
      </c>
      <c r="K223" s="13">
        <f>+'WP 1 2023 usage gallons'!J227*0.133681</f>
        <v>323.50801999999999</v>
      </c>
      <c r="L223" s="13">
        <f>+'WP 1 2023 usage gallons'!K227*0.133681</f>
        <v>429.11600999999996</v>
      </c>
      <c r="M223" s="13">
        <f>+'WP 1 2023 usage gallons'!L227*0.133681</f>
        <v>284.74052999999998</v>
      </c>
      <c r="N223" s="13">
        <f>+'WP 1 2023 usage gallons'!M227*0.133681</f>
        <v>359.60188999999997</v>
      </c>
      <c r="O223" s="13">
        <f>+'WP 1 2023 usage gallons'!N227*0.133681</f>
        <v>482.58840999999995</v>
      </c>
      <c r="P223" s="13">
        <f>+'WP 1 2023 usage gallons'!O227*0.133681</f>
        <v>375.64360999999997</v>
      </c>
    </row>
    <row r="224" spans="3:16" x14ac:dyDescent="0.25">
      <c r="C224">
        <f>+'WP 1 2023 usage gallons'!C228</f>
        <v>1412506</v>
      </c>
      <c r="D224" t="str">
        <f>+'WP 1 2023 usage gallons'!B228</f>
        <v>3/4"</v>
      </c>
      <c r="E224" s="13">
        <f>+'WP 1 2023 usage gallons'!D228*0.133681</f>
        <v>12.03129</v>
      </c>
      <c r="F224" s="13">
        <f>+'WP 1 2023 usage gallons'!E228*0.133681</f>
        <v>0.13368099999999999</v>
      </c>
      <c r="G224" s="13">
        <f>+'WP 1 2023 usage gallons'!F228*0.133681</f>
        <v>21.388959999999997</v>
      </c>
      <c r="H224" s="13">
        <f>+'WP 1 2023 usage gallons'!G228*0.133681</f>
        <v>84.219029999999989</v>
      </c>
      <c r="I224" s="13">
        <f>+'WP 1 2023 usage gallons'!H228*0.133681</f>
        <v>96.250320000000002</v>
      </c>
      <c r="J224" s="13">
        <f>+'WP 1 2023 usage gallons'!I228*0.133681</f>
        <v>394.35894999999999</v>
      </c>
      <c r="K224" s="13">
        <f>+'WP 1 2023 usage gallons'!J228*0.133681</f>
        <v>16.041719999999998</v>
      </c>
      <c r="L224" s="13">
        <f>+'WP 1 2023 usage gallons'!K228*0.133681</f>
        <v>168.43805999999998</v>
      </c>
      <c r="M224" s="13">
        <f>+'WP 1 2023 usage gallons'!L228*0.133681</f>
        <v>6.68405</v>
      </c>
      <c r="N224" s="13">
        <f>+'WP 1 2023 usage gallons'!M228*0.133681</f>
        <v>8.020859999999999</v>
      </c>
      <c r="O224" s="13">
        <f>+'WP 1 2023 usage gallons'!N228*0.133681</f>
        <v>6.68405</v>
      </c>
      <c r="P224" s="13">
        <f>+'WP 1 2023 usage gallons'!O228*0.133681</f>
        <v>7.0850929999999996</v>
      </c>
    </row>
    <row r="225" spans="3:16" x14ac:dyDescent="0.25">
      <c r="C225">
        <f>+'WP 1 2023 usage gallons'!C229</f>
        <v>1412519</v>
      </c>
      <c r="D225" t="str">
        <f>+'WP 1 2023 usage gallons'!B229</f>
        <v>3/4"</v>
      </c>
      <c r="E225" s="13">
        <f>+'WP 1 2023 usage gallons'!D229*0.133681</f>
        <v>623.88922700000001</v>
      </c>
      <c r="F225" s="13">
        <f>+'WP 1 2023 usage gallons'!E229*0.133681</f>
        <v>970.52405999999996</v>
      </c>
      <c r="G225" s="13">
        <f>+'WP 1 2023 usage gallons'!F229*0.133681</f>
        <v>832.83262999999999</v>
      </c>
      <c r="H225" s="13">
        <f>+'WP 1 2023 usage gallons'!G229*0.133681</f>
        <v>1291.3584599999999</v>
      </c>
      <c r="I225" s="13">
        <f>+'WP 1 2023 usage gallons'!H229*0.133681</f>
        <v>983.89215999999999</v>
      </c>
      <c r="J225" s="13">
        <f>+'WP 1 2023 usage gallons'!I229*0.133681</f>
        <v>1423.7026499999999</v>
      </c>
      <c r="K225" s="13">
        <f>+'WP 1 2023 usage gallons'!J229*0.133681</f>
        <v>954.48233999999991</v>
      </c>
      <c r="L225" s="13">
        <f>+'WP 1 2023 usage gallons'!K229*0.133681</f>
        <v>820.80133999999998</v>
      </c>
      <c r="M225" s="13">
        <f>+'WP 1 2023 usage gallons'!L229*0.133681</f>
        <v>709.84610999999995</v>
      </c>
      <c r="N225" s="13">
        <f>+'WP 1 2023 usage gallons'!M229*0.133681</f>
        <v>919.72528</v>
      </c>
      <c r="O225" s="13">
        <f>+'WP 1 2023 usage gallons'!N229*0.133681</f>
        <v>1133.6148799999999</v>
      </c>
      <c r="P225" s="13">
        <f>+'WP 1 2023 usage gallons'!O229*0.133681</f>
        <v>921.06209000000001</v>
      </c>
    </row>
    <row r="226" spans="3:16" x14ac:dyDescent="0.25">
      <c r="C226">
        <f>+'WP 1 2023 usage gallons'!C230</f>
        <v>1412611</v>
      </c>
      <c r="D226" t="str">
        <f>+'WP 1 2023 usage gallons'!B230</f>
        <v>3/4"</v>
      </c>
      <c r="E226" s="13">
        <f>+'WP 1 2023 usage gallons'!D230*0.133681</f>
        <v>471.09184399999998</v>
      </c>
      <c r="F226" s="13">
        <f>+'WP 1 2023 usage gallons'!E230*0.133681</f>
        <v>1175.0559899999998</v>
      </c>
      <c r="G226" s="13">
        <f>+'WP 1 2023 usage gallons'!F230*0.133681</f>
        <v>1425.03946</v>
      </c>
      <c r="H226" s="13">
        <f>+'WP 1 2023 usage gallons'!G230*0.133681</f>
        <v>921.06209000000001</v>
      </c>
      <c r="I226" s="13">
        <f>+'WP 1 2023 usage gallons'!H230*0.133681</f>
        <v>1066.7743800000001</v>
      </c>
      <c r="J226" s="13">
        <f>+'WP 1 2023 usage gallons'!I230*0.133681</f>
        <v>927.74613999999997</v>
      </c>
      <c r="K226" s="13">
        <f>+'WP 1 2023 usage gallons'!J230*0.133681</f>
        <v>4606.6472599999997</v>
      </c>
      <c r="L226" s="13">
        <f>+'WP 1 2023 usage gallons'!K230*0.133681</f>
        <v>2132.2119499999999</v>
      </c>
      <c r="M226" s="13">
        <f>+'WP 1 2023 usage gallons'!L230*0.133681</f>
        <v>1128.26764</v>
      </c>
      <c r="N226" s="13">
        <f>+'WP 1 2023 usage gallons'!M230*0.133681</f>
        <v>1077.4688599999999</v>
      </c>
      <c r="O226" s="13">
        <f>+'WP 1 2023 usage gallons'!N230*0.133681</f>
        <v>898.33632</v>
      </c>
      <c r="P226" s="13">
        <f>+'WP 1 2023 usage gallons'!O230*0.133681</f>
        <v>1034.69094</v>
      </c>
    </row>
    <row r="227" spans="3:16" x14ac:dyDescent="0.25">
      <c r="C227">
        <f>+'WP 1 2023 usage gallons'!C231</f>
        <v>1412815</v>
      </c>
      <c r="D227" t="str">
        <f>+'WP 1 2023 usage gallons'!B231</f>
        <v>3/4"</v>
      </c>
      <c r="E227" s="13">
        <f>+'WP 1 2023 usage gallons'!D231*0.133681</f>
        <v>372.96999</v>
      </c>
      <c r="F227" s="13">
        <f>+'WP 1 2023 usage gallons'!E231*0.133681</f>
        <v>755.29764999999998</v>
      </c>
      <c r="G227" s="13">
        <f>+'WP 1 2023 usage gallons'!F231*0.133681</f>
        <v>597.55407000000002</v>
      </c>
      <c r="H227" s="13">
        <f>+'WP 1 2023 usage gallons'!G231*0.133681</f>
        <v>632.31112999999993</v>
      </c>
      <c r="I227" s="13">
        <f>+'WP 1 2023 usage gallons'!H231*0.133681</f>
        <v>728.56144999999992</v>
      </c>
      <c r="J227" s="13">
        <f>+'WP 1 2023 usage gallons'!I231*0.133681</f>
        <v>574.82830000000001</v>
      </c>
      <c r="K227" s="13">
        <f>+'WP 1 2023 usage gallons'!J231*0.133681</f>
        <v>596.21726000000001</v>
      </c>
      <c r="L227" s="13">
        <f>+'WP 1 2023 usage gallons'!K231*0.133681</f>
        <v>636.32155999999998</v>
      </c>
      <c r="M227" s="13">
        <f>+'WP 1 2023 usage gallons'!L231*0.133681</f>
        <v>632.31112999999993</v>
      </c>
      <c r="N227" s="13">
        <f>+'WP 1 2023 usage gallons'!M231*0.133681</f>
        <v>602.90130999999997</v>
      </c>
      <c r="O227" s="13">
        <f>+'WP 1 2023 usage gallons'!N231*0.133681</f>
        <v>717.86696999999992</v>
      </c>
      <c r="P227" s="13">
        <f>+'WP 1 2023 usage gallons'!O231*0.133681</f>
        <v>651.02647000000002</v>
      </c>
    </row>
    <row r="228" spans="3:16" x14ac:dyDescent="0.25">
      <c r="C228">
        <f>+'WP 1 2023 usage gallons'!C232</f>
        <v>1412915</v>
      </c>
      <c r="D228" t="str">
        <f>+'WP 1 2023 usage gallons'!B232</f>
        <v>3/4"</v>
      </c>
      <c r="E228" s="13">
        <f>+'WP 1 2023 usage gallons'!D232*0.133681</f>
        <v>368.95956000000001</v>
      </c>
      <c r="F228" s="13">
        <f>+'WP 1 2023 usage gallons'!E232*0.133681</f>
        <v>479.91478999999998</v>
      </c>
      <c r="G228" s="13">
        <f>+'WP 1 2023 usage gallons'!F232*0.133681</f>
        <v>419.75833999999998</v>
      </c>
      <c r="H228" s="13">
        <f>+'WP 1 2023 usage gallons'!G232*0.133681</f>
        <v>454.5154</v>
      </c>
      <c r="I228" s="13">
        <f>+'WP 1 2023 usage gallons'!H232*0.133681</f>
        <v>799.41237999999998</v>
      </c>
      <c r="J228" s="13">
        <f>+'WP 1 2023 usage gallons'!I232*0.133681</f>
        <v>724.55101999999999</v>
      </c>
      <c r="K228" s="13">
        <f>+'WP 1 2023 usage gallons'!J232*0.133681</f>
        <v>466.54668999999996</v>
      </c>
      <c r="L228" s="13">
        <f>+'WP 1 2023 usage gallons'!K232*0.133681</f>
        <v>589.53320999999994</v>
      </c>
      <c r="M228" s="13">
        <f>+'WP 1 2023 usage gallons'!L232*0.133681</f>
        <v>537.39761999999996</v>
      </c>
      <c r="N228" s="13">
        <f>+'WP 1 2023 usage gallons'!M232*0.133681</f>
        <v>556.11295999999993</v>
      </c>
      <c r="O228" s="13">
        <f>+'WP 1 2023 usage gallons'!N232*0.133681</f>
        <v>530.71357</v>
      </c>
      <c r="P228" s="13">
        <f>+'WP 1 2023 usage gallons'!O232*0.133681</f>
        <v>541.40805</v>
      </c>
    </row>
    <row r="229" spans="3:16" x14ac:dyDescent="0.25">
      <c r="C229">
        <f>+'WP 1 2023 usage gallons'!C233</f>
        <v>1413118</v>
      </c>
      <c r="D229" t="str">
        <f>+'WP 1 2023 usage gallons'!B233</f>
        <v>3/4"</v>
      </c>
      <c r="E229" s="13">
        <f>+'WP 1 2023 usage gallons'!D233*0.133681</f>
        <v>336.475077</v>
      </c>
      <c r="F229" s="13">
        <f>+'WP 1 2023 usage gallons'!E233*0.133681</f>
        <v>520.01909000000001</v>
      </c>
      <c r="G229" s="13">
        <f>+'WP 1 2023 usage gallons'!F233*0.133681</f>
        <v>399.70618999999999</v>
      </c>
      <c r="H229" s="13">
        <f>+'WP 1 2023 usage gallons'!G233*0.133681</f>
        <v>466.54668999999996</v>
      </c>
      <c r="I229" s="13">
        <f>+'WP 1 2023 usage gallons'!H233*0.133681</f>
        <v>358.26508000000001</v>
      </c>
      <c r="J229" s="13">
        <f>+'WP 1 2023 usage gallons'!I233*0.133681</f>
        <v>588.19639999999993</v>
      </c>
      <c r="K229" s="13">
        <f>+'WP 1 2023 usage gallons'!J233*0.133681</f>
        <v>489.27245999999997</v>
      </c>
      <c r="L229" s="13">
        <f>+'WP 1 2023 usage gallons'!K233*0.133681</f>
        <v>778.02341999999999</v>
      </c>
      <c r="M229" s="13">
        <f>+'WP 1 2023 usage gallons'!L233*0.133681</f>
        <v>466.54668999999996</v>
      </c>
      <c r="N229" s="13">
        <f>+'WP 1 2023 usage gallons'!M233*0.133681</f>
        <v>487.93564999999995</v>
      </c>
      <c r="O229" s="13">
        <f>+'WP 1 2023 usage gallons'!N233*0.133681</f>
        <v>474.56754999999998</v>
      </c>
      <c r="P229" s="13">
        <f>+'WP 1 2023 usage gallons'!O233*0.133681</f>
        <v>476.30540299999996</v>
      </c>
    </row>
    <row r="230" spans="3:16" x14ac:dyDescent="0.25">
      <c r="C230">
        <f>+'WP 1 2023 usage gallons'!C234</f>
        <v>1413211</v>
      </c>
      <c r="D230" t="str">
        <f>+'WP 1 2023 usage gallons'!B234</f>
        <v>3/4"</v>
      </c>
      <c r="E230" s="13">
        <f>+'WP 1 2023 usage gallons'!D234*0.133681</f>
        <v>0.13368099999999999</v>
      </c>
      <c r="F230" s="13">
        <f>+'WP 1 2023 usage gallons'!E234*0.133681</f>
        <v>1173.184456</v>
      </c>
      <c r="G230" s="13">
        <f>+'WP 1 2023 usage gallons'!F234*0.133681</f>
        <v>581.51234999999997</v>
      </c>
      <c r="H230" s="13">
        <f>+'WP 1 2023 usage gallons'!G234*0.133681</f>
        <v>600.22768999999994</v>
      </c>
      <c r="I230" s="13">
        <f>+'WP 1 2023 usage gallons'!H234*0.133681</f>
        <v>668.40499999999997</v>
      </c>
      <c r="J230" s="13">
        <f>+'WP 1 2023 usage gallons'!I234*0.133681</f>
        <v>643.00560999999993</v>
      </c>
      <c r="K230" s="13">
        <f>+'WP 1 2023 usage gallons'!J234*0.133681</f>
        <v>628.30070000000001</v>
      </c>
      <c r="L230" s="13">
        <f>+'WP 1 2023 usage gallons'!K234*0.133681</f>
        <v>441.14729999999997</v>
      </c>
      <c r="M230" s="13">
        <f>+'WP 1 2023 usage gallons'!L234*0.133681</f>
        <v>733.90868999999998</v>
      </c>
      <c r="N230" s="13">
        <f>+'WP 1 2023 usage gallons'!M234*0.133681</f>
        <v>705.83568000000002</v>
      </c>
      <c r="O230" s="13">
        <f>+'WP 1 2023 usage gallons'!N234*0.133681</f>
        <v>784.70746999999994</v>
      </c>
      <c r="P230" s="13">
        <f>+'WP 1 2023 usage gallons'!O234*0.133681</f>
        <v>741.39482599999997</v>
      </c>
    </row>
    <row r="231" spans="3:16" x14ac:dyDescent="0.25">
      <c r="C231">
        <f>+'WP 1 2023 usage gallons'!C235</f>
        <v>1413219</v>
      </c>
      <c r="D231" t="str">
        <f>+'WP 1 2023 usage gallons'!B235</f>
        <v>3/4"</v>
      </c>
      <c r="E231" s="13">
        <f>+'WP 1 2023 usage gallons'!D235*0.133681</f>
        <v>1412.2060839999999</v>
      </c>
      <c r="F231" s="13">
        <f>+'WP 1 2023 usage gallons'!E235*0.133681</f>
        <v>1080.14248</v>
      </c>
      <c r="G231" s="13">
        <f>+'WP 1 2023 usage gallons'!F235*0.133681</f>
        <v>1282.0007900000001</v>
      </c>
      <c r="H231" s="13">
        <f>+'WP 1 2023 usage gallons'!G235*0.133681</f>
        <v>1355.5253399999999</v>
      </c>
      <c r="I231" s="13">
        <f>+'WP 1 2023 usage gallons'!H235*0.133681</f>
        <v>1618.87691</v>
      </c>
      <c r="J231" s="13">
        <f>+'WP 1 2023 usage gallons'!I235*0.133681</f>
        <v>3018.5169799999999</v>
      </c>
      <c r="K231" s="13">
        <f>+'WP 1 2023 usage gallons'!J235*0.133681</f>
        <v>1733.84257</v>
      </c>
      <c r="L231" s="13">
        <f>+'WP 1 2023 usage gallons'!K235*0.133681</f>
        <v>4554.5116699999999</v>
      </c>
      <c r="M231" s="13">
        <f>+'WP 1 2023 usage gallons'!L235*0.133681</f>
        <v>1339.48362</v>
      </c>
      <c r="N231" s="13">
        <f>+'WP 1 2023 usage gallons'!M235*0.133681</f>
        <v>1375.5774899999999</v>
      </c>
      <c r="O231" s="13">
        <f>+'WP 1 2023 usage gallons'!N235*0.133681</f>
        <v>1422.3658399999999</v>
      </c>
      <c r="P231" s="13">
        <f>+'WP 1 2023 usage gallons'!O235*0.133681</f>
        <v>1379.0531959999998</v>
      </c>
    </row>
    <row r="232" spans="3:16" x14ac:dyDescent="0.25">
      <c r="C232">
        <f>+'WP 1 2023 usage gallons'!C236</f>
        <v>1413322</v>
      </c>
      <c r="D232" t="str">
        <f>+'WP 1 2023 usage gallons'!B236</f>
        <v>3/4"</v>
      </c>
      <c r="E232" s="13">
        <f>+'WP 1 2023 usage gallons'!D236*0.133681</f>
        <v>242.497334</v>
      </c>
      <c r="F232" s="13">
        <f>+'WP 1 2023 usage gallons'!E236*0.133681</f>
        <v>624.29026999999996</v>
      </c>
      <c r="G232" s="13">
        <f>+'WP 1 2023 usage gallons'!F236*0.133681</f>
        <v>617.60622000000001</v>
      </c>
      <c r="H232" s="13">
        <f>+'WP 1 2023 usage gallons'!G236*0.133681</f>
        <v>510.66141999999996</v>
      </c>
      <c r="I232" s="13">
        <f>+'WP 1 2023 usage gallons'!H236*0.133681</f>
        <v>753.96083999999996</v>
      </c>
      <c r="J232" s="13">
        <f>+'WP 1 2023 usage gallons'!I236*0.133681</f>
        <v>967.85043999999994</v>
      </c>
      <c r="K232" s="13">
        <f>+'WP 1 2023 usage gallons'!J236*0.133681</f>
        <v>1350.1780999999999</v>
      </c>
      <c r="L232" s="13">
        <f>+'WP 1 2023 usage gallons'!K236*0.133681</f>
        <v>935.76699999999994</v>
      </c>
      <c r="M232" s="13">
        <f>+'WP 1 2023 usage gallons'!L236*0.133681</f>
        <v>510.66141999999996</v>
      </c>
      <c r="N232" s="13">
        <f>+'WP 1 2023 usage gallons'!M236*0.133681</f>
        <v>812.78048000000001</v>
      </c>
      <c r="O232" s="13">
        <f>+'WP 1 2023 usage gallons'!N236*0.133681</f>
        <v>2064.0346399999999</v>
      </c>
      <c r="P232" s="13">
        <f>+'WP 1 2023 usage gallons'!O236*0.133681</f>
        <v>1129.0697259999999</v>
      </c>
    </row>
    <row r="233" spans="3:16" x14ac:dyDescent="0.25">
      <c r="C233">
        <f>+'WP 1 2023 usage gallons'!C237</f>
        <v>1413407</v>
      </c>
      <c r="D233" t="str">
        <f>+'WP 1 2023 usage gallons'!B237</f>
        <v>3/4"</v>
      </c>
      <c r="E233" s="13">
        <f>+'WP 1 2023 usage gallons'!D237*0.133681</f>
        <v>321.77016699999996</v>
      </c>
      <c r="F233" s="13">
        <f>+'WP 1 2023 usage gallons'!E237*0.133681</f>
        <v>291.42457999999999</v>
      </c>
      <c r="G233" s="13">
        <f>+'WP 1 2023 usage gallons'!F237*0.133681</f>
        <v>280.73009999999999</v>
      </c>
      <c r="H233" s="13">
        <f>+'WP 1 2023 usage gallons'!G237*0.133681</f>
        <v>248.64666</v>
      </c>
      <c r="I233" s="13">
        <f>+'WP 1 2023 usage gallons'!H237*0.133681</f>
        <v>300.78224999999998</v>
      </c>
      <c r="J233" s="13">
        <f>+'WP 1 2023 usage gallons'!I237*0.133681</f>
        <v>322.17120999999997</v>
      </c>
      <c r="K233" s="13">
        <f>+'WP 1 2023 usage gallons'!J237*0.133681</f>
        <v>260.67795000000001</v>
      </c>
      <c r="L233" s="13">
        <f>+'WP 1 2023 usage gallons'!K237*0.133681</f>
        <v>364.94912999999997</v>
      </c>
      <c r="M233" s="13">
        <f>+'WP 1 2023 usage gallons'!L237*0.133681</f>
        <v>216.56322</v>
      </c>
      <c r="N233" s="13">
        <f>+'WP 1 2023 usage gallons'!M237*0.133681</f>
        <v>228.59450999999999</v>
      </c>
      <c r="O233" s="13">
        <f>+'WP 1 2023 usage gallons'!N237*0.133681</f>
        <v>249.98346999999998</v>
      </c>
      <c r="P233" s="13">
        <f>+'WP 1 2023 usage gallons'!O237*0.133681</f>
        <v>231.669173</v>
      </c>
    </row>
    <row r="234" spans="3:16" x14ac:dyDescent="0.25">
      <c r="C234">
        <f>+'WP 1 2023 usage gallons'!C238</f>
        <v>1413423</v>
      </c>
      <c r="D234" t="str">
        <f>+'WP 1 2023 usage gallons'!B238</f>
        <v>3/4"</v>
      </c>
      <c r="E234" s="13">
        <f>+'WP 1 2023 usage gallons'!D238*0.133681</f>
        <v>264.28733699999998</v>
      </c>
      <c r="F234" s="13">
        <f>+'WP 1 2023 usage gallons'!E238*0.133681</f>
        <v>450.50496999999996</v>
      </c>
      <c r="G234" s="13">
        <f>+'WP 1 2023 usage gallons'!F238*0.133681</f>
        <v>347.57060000000001</v>
      </c>
      <c r="H234" s="13">
        <f>+'WP 1 2023 usage gallons'!G238*0.133681</f>
        <v>336.87611999999996</v>
      </c>
      <c r="I234" s="13">
        <f>+'WP 1 2023 usage gallons'!H238*0.133681</f>
        <v>421.09514999999999</v>
      </c>
      <c r="J234" s="13">
        <f>+'WP 1 2023 usage gallons'!I238*0.133681</f>
        <v>372.96999</v>
      </c>
      <c r="K234" s="13">
        <f>+'WP 1 2023 usage gallons'!J238*0.133681</f>
        <v>336.87611999999996</v>
      </c>
      <c r="L234" s="13">
        <f>+'WP 1 2023 usage gallons'!K238*0.133681</f>
        <v>522.69271000000003</v>
      </c>
      <c r="M234" s="13">
        <f>+'WP 1 2023 usage gallons'!L238*0.133681</f>
        <v>307.46629999999999</v>
      </c>
      <c r="N234" s="13">
        <f>+'WP 1 2023 usage gallons'!M238*0.133681</f>
        <v>447.83134999999999</v>
      </c>
      <c r="O234" s="13">
        <f>+'WP 1 2023 usage gallons'!N238*0.133681</f>
        <v>1144.30936</v>
      </c>
      <c r="P234" s="13">
        <f>+'WP 1 2023 usage gallons'!O238*0.133681</f>
        <v>633.11321599999997</v>
      </c>
    </row>
    <row r="235" spans="3:16" x14ac:dyDescent="0.25">
      <c r="C235">
        <f>+'WP 1 2023 usage gallons'!C239</f>
        <v>1413526</v>
      </c>
      <c r="D235" t="str">
        <f>+'WP 1 2023 usage gallons'!B239</f>
        <v>3/4"</v>
      </c>
      <c r="E235" s="13">
        <f>+'WP 1 2023 usage gallons'!D239*0.133681</f>
        <v>312.81353999999999</v>
      </c>
      <c r="F235" s="13">
        <f>+'WP 1 2023 usage gallons'!E239*0.133681</f>
        <v>366.28593999999998</v>
      </c>
      <c r="G235" s="13">
        <f>+'WP 1 2023 usage gallons'!F239*0.133681</f>
        <v>399.70618999999999</v>
      </c>
      <c r="H235" s="13">
        <f>+'WP 1 2023 usage gallons'!G239*0.133681</f>
        <v>316.82396999999997</v>
      </c>
      <c r="I235" s="13">
        <f>+'WP 1 2023 usage gallons'!H239*0.133681</f>
        <v>660.38414</v>
      </c>
      <c r="J235" s="13">
        <f>+'WP 1 2023 usage gallons'!I239*0.133681</f>
        <v>661.72095000000002</v>
      </c>
      <c r="K235" s="13">
        <f>+'WP 1 2023 usage gallons'!J239*0.133681</f>
        <v>334.20249999999999</v>
      </c>
      <c r="L235" s="13">
        <f>+'WP 1 2023 usage gallons'!K239*0.133681</f>
        <v>901.00993999999992</v>
      </c>
      <c r="M235" s="13">
        <f>+'WP 1 2023 usage gallons'!L239*0.133681</f>
        <v>574.82830000000001</v>
      </c>
      <c r="N235" s="13">
        <f>+'WP 1 2023 usage gallons'!M239*0.133681</f>
        <v>513.33503999999994</v>
      </c>
      <c r="O235" s="13">
        <f>+'WP 1 2023 usage gallons'!N239*0.133681</f>
        <v>701.82524999999998</v>
      </c>
      <c r="P235" s="13">
        <f>+'WP 1 2023 usage gallons'!O239*0.133681</f>
        <v>596.61830299999997</v>
      </c>
    </row>
    <row r="236" spans="3:16" x14ac:dyDescent="0.25">
      <c r="C236">
        <f>+'WP 1 2023 usage gallons'!C240</f>
        <v>1413703</v>
      </c>
      <c r="D236" t="str">
        <f>+'WP 1 2023 usage gallons'!B240</f>
        <v>3/4"</v>
      </c>
      <c r="E236" s="13">
        <f>+'WP 1 2023 usage gallons'!D240*0.133681</f>
        <v>572.15467999999998</v>
      </c>
      <c r="F236" s="13">
        <f>+'WP 1 2023 usage gallons'!E240*0.133681</f>
        <v>834.16944000000001</v>
      </c>
      <c r="G236" s="13">
        <f>+'WP 1 2023 usage gallons'!F240*0.133681</f>
        <v>880.95778999999993</v>
      </c>
      <c r="H236" s="13">
        <f>+'WP 1 2023 usage gallons'!G240*0.133681</f>
        <v>1219.1707199999998</v>
      </c>
      <c r="I236" s="13">
        <f>+'WP 1 2023 usage gallons'!H240*0.133681</f>
        <v>1330.1259499999999</v>
      </c>
      <c r="J236" s="13">
        <f>+'WP 1 2023 usage gallons'!I240*0.133681</f>
        <v>1240.5596799999998</v>
      </c>
      <c r="K236" s="13">
        <f>+'WP 1 2023 usage gallons'!J240*0.133681</f>
        <v>834.16944000000001</v>
      </c>
      <c r="L236" s="13">
        <f>+'WP 1 2023 usage gallons'!K240*0.133681</f>
        <v>1054.7430899999999</v>
      </c>
      <c r="M236" s="13">
        <f>+'WP 1 2023 usage gallons'!L240*0.133681</f>
        <v>770.00256000000002</v>
      </c>
      <c r="N236" s="13">
        <f>+'WP 1 2023 usage gallons'!M240*0.133681</f>
        <v>807.43323999999996</v>
      </c>
      <c r="O236" s="13">
        <f>+'WP 1 2023 usage gallons'!N240*0.133681</f>
        <v>887.64184</v>
      </c>
      <c r="P236" s="13">
        <f>+'WP 1 2023 usage gallons'!O240*0.133681</f>
        <v>821.60342600000001</v>
      </c>
    </row>
    <row r="237" spans="3:16" x14ac:dyDescent="0.25">
      <c r="C237">
        <f>+'WP 1 2023 usage gallons'!C241</f>
        <v>1413730</v>
      </c>
      <c r="D237" t="str">
        <f>+'WP 1 2023 usage gallons'!B241</f>
        <v>3/4"</v>
      </c>
      <c r="E237" s="13">
        <f>+'WP 1 2023 usage gallons'!D241*0.133681</f>
        <v>547.691057</v>
      </c>
      <c r="F237" s="13">
        <f>+'WP 1 2023 usage gallons'!E241*0.133681</f>
        <v>838.17986999999994</v>
      </c>
      <c r="G237" s="13">
        <f>+'WP 1 2023 usage gallons'!F241*0.133681</f>
        <v>661.72095000000002</v>
      </c>
      <c r="H237" s="13">
        <f>+'WP 1 2023 usage gallons'!G241*0.133681</f>
        <v>953.14553000000001</v>
      </c>
      <c r="I237" s="13">
        <f>+'WP 1 2023 usage gallons'!H241*0.133681</f>
        <v>592.20682999999997</v>
      </c>
      <c r="J237" s="13">
        <f>+'WP 1 2023 usage gallons'!I241*0.133681</f>
        <v>612.25897999999995</v>
      </c>
      <c r="K237" s="13">
        <f>+'WP 1 2023 usage gallons'!J241*0.133681</f>
        <v>786.04427999999996</v>
      </c>
      <c r="L237" s="13">
        <f>+'WP 1 2023 usage gallons'!K241*0.133681</f>
        <v>922.39889999999991</v>
      </c>
      <c r="M237" s="13">
        <f>+'WP 1 2023 usage gallons'!L241*0.133681</f>
        <v>450.50496999999996</v>
      </c>
      <c r="N237" s="13">
        <f>+'WP 1 2023 usage gallons'!M241*0.133681</f>
        <v>784.70746999999994</v>
      </c>
      <c r="O237" s="13">
        <f>+'WP 1 2023 usage gallons'!N241*0.133681</f>
        <v>701.82524999999998</v>
      </c>
      <c r="P237" s="13">
        <f>+'WP 1 2023 usage gallons'!O241*0.133681</f>
        <v>645.67922999999996</v>
      </c>
    </row>
    <row r="238" spans="3:16" x14ac:dyDescent="0.25">
      <c r="C238">
        <f>+'WP 1 2023 usage gallons'!C242</f>
        <v>1413831</v>
      </c>
      <c r="D238" t="str">
        <f>+'WP 1 2023 usage gallons'!B242</f>
        <v>3/4"</v>
      </c>
      <c r="E238" s="13">
        <f>+'WP 1 2023 usage gallons'!D242*0.133681</f>
        <v>286.61206399999998</v>
      </c>
      <c r="F238" s="13">
        <f>+'WP 1 2023 usage gallons'!E242*0.133681</f>
        <v>251.32028</v>
      </c>
      <c r="G238" s="13">
        <f>+'WP 1 2023 usage gallons'!F242*0.133681</f>
        <v>282.06691000000001</v>
      </c>
      <c r="H238" s="13">
        <f>+'WP 1 2023 usage gallons'!G242*0.133681</f>
        <v>485.26202999999998</v>
      </c>
      <c r="I238" s="13">
        <f>+'WP 1 2023 usage gallons'!H242*0.133681</f>
        <v>648.35284999999999</v>
      </c>
      <c r="J238" s="13">
        <f>+'WP 1 2023 usage gallons'!I242*0.133681</f>
        <v>1026.6700799999999</v>
      </c>
      <c r="K238" s="13">
        <f>+'WP 1 2023 usage gallons'!J242*0.133681</f>
        <v>597.55407000000002</v>
      </c>
      <c r="L238" s="13">
        <f>+'WP 1 2023 usage gallons'!K242*0.133681</f>
        <v>1011.9651699999999</v>
      </c>
      <c r="M238" s="13">
        <f>+'WP 1 2023 usage gallons'!L242*0.133681</f>
        <v>286.07733999999999</v>
      </c>
      <c r="N238" s="13">
        <f>+'WP 1 2023 usage gallons'!M242*0.133681</f>
        <v>473.23073999999997</v>
      </c>
      <c r="O238" s="13">
        <f>+'WP 1 2023 usage gallons'!N242*0.133681</f>
        <v>534.72399999999993</v>
      </c>
      <c r="P238" s="13">
        <f>+'WP 1 2023 usage gallons'!O242*0.133681</f>
        <v>431.25490600000001</v>
      </c>
    </row>
    <row r="239" spans="3:16" x14ac:dyDescent="0.25">
      <c r="C239">
        <f>+'WP 1 2023 usage gallons'!C243</f>
        <v>1413934</v>
      </c>
      <c r="D239" t="str">
        <f>+'WP 1 2023 usage gallons'!B243</f>
        <v>3/4"</v>
      </c>
      <c r="E239" s="13">
        <f>+'WP 1 2023 usage gallons'!D243*0.133681</f>
        <v>918.92319399999997</v>
      </c>
      <c r="F239" s="13">
        <f>+'WP 1 2023 usage gallons'!E243*0.133681</f>
        <v>721.87739999999997</v>
      </c>
      <c r="G239" s="13">
        <f>+'WP 1 2023 usage gallons'!F243*0.133681</f>
        <v>644.34241999999995</v>
      </c>
      <c r="H239" s="13">
        <f>+'WP 1 2023 usage gallons'!G243*0.133681</f>
        <v>683.10991000000001</v>
      </c>
      <c r="I239" s="13">
        <f>+'WP 1 2023 usage gallons'!H243*0.133681</f>
        <v>643.00560999999993</v>
      </c>
      <c r="J239" s="13">
        <f>+'WP 1 2023 usage gallons'!I243*0.133681</f>
        <v>624.29026999999996</v>
      </c>
      <c r="K239" s="13">
        <f>+'WP 1 2023 usage gallons'!J243*0.133681</f>
        <v>598.89087999999992</v>
      </c>
      <c r="L239" s="13">
        <f>+'WP 1 2023 usage gallons'!K243*0.133681</f>
        <v>648.35284999999999</v>
      </c>
      <c r="M239" s="13">
        <f>+'WP 1 2023 usage gallons'!L243*0.133681</f>
        <v>356.92827</v>
      </c>
      <c r="N239" s="13">
        <f>+'WP 1 2023 usage gallons'!M243*0.133681</f>
        <v>589.53320999999994</v>
      </c>
      <c r="O239" s="13">
        <f>+'WP 1 2023 usage gallons'!N243*0.133681</f>
        <v>568.14424999999994</v>
      </c>
      <c r="P239" s="13">
        <f>+'WP 1 2023 usage gallons'!O243*0.133681</f>
        <v>504.77945599999998</v>
      </c>
    </row>
    <row r="240" spans="3:16" x14ac:dyDescent="0.25">
      <c r="C240">
        <f>+'WP 1 2023 usage gallons'!C244</f>
        <v>1414035</v>
      </c>
      <c r="D240" t="str">
        <f>+'WP 1 2023 usage gallons'!B244</f>
        <v>3/4"</v>
      </c>
      <c r="E240" s="13">
        <f>+'WP 1 2023 usage gallons'!D244*0.133681</f>
        <v>197.84788</v>
      </c>
      <c r="F240" s="13">
        <f>+'WP 1 2023 usage gallons'!E244*0.133681</f>
        <v>502.64055999999999</v>
      </c>
      <c r="G240" s="13">
        <f>+'WP 1 2023 usage gallons'!F244*0.133681</f>
        <v>641.66879999999992</v>
      </c>
      <c r="H240" s="13">
        <f>+'WP 1 2023 usage gallons'!G244*0.133681</f>
        <v>529.37675999999999</v>
      </c>
      <c r="I240" s="13">
        <f>+'WP 1 2023 usage gallons'!H244*0.133681</f>
        <v>621.61664999999994</v>
      </c>
      <c r="J240" s="13">
        <f>+'WP 1 2023 usage gallons'!I244*0.133681</f>
        <v>1501.2376299999999</v>
      </c>
      <c r="K240" s="13">
        <f>+'WP 1 2023 usage gallons'!J244*0.133681</f>
        <v>1751.2211</v>
      </c>
      <c r="L240" s="13">
        <f>+'WP 1 2023 usage gallons'!K244*0.133681</f>
        <v>915.71484999999996</v>
      </c>
      <c r="M240" s="13">
        <f>+'WP 1 2023 usage gallons'!L244*0.133681</f>
        <v>557.44976999999994</v>
      </c>
      <c r="N240" s="13">
        <f>+'WP 1 2023 usage gallons'!M244*0.133681</f>
        <v>491.94607999999999</v>
      </c>
      <c r="O240" s="13">
        <f>+'WP 1 2023 usage gallons'!N244*0.133681</f>
        <v>609.58535999999992</v>
      </c>
      <c r="P240" s="13">
        <f>+'WP 1 2023 usage gallons'!O244*0.133681</f>
        <v>552.90461600000003</v>
      </c>
    </row>
    <row r="241" spans="3:16" x14ac:dyDescent="0.25">
      <c r="C241">
        <f>+'WP 1 2023 usage gallons'!C245</f>
        <v>1414138</v>
      </c>
      <c r="D241" t="str">
        <f>+'WP 1 2023 usage gallons'!B245</f>
        <v>3/4"</v>
      </c>
      <c r="E241" s="13">
        <f>+'WP 1 2023 usage gallons'!D245*0.133681</f>
        <v>0.13368099999999999</v>
      </c>
      <c r="F241" s="13">
        <f>+'WP 1 2023 usage gallons'!E245*0.133681</f>
        <v>136.755663</v>
      </c>
      <c r="G241" s="13">
        <f>+'WP 1 2023 usage gallons'!F245*0.133681</f>
        <v>927.74613999999997</v>
      </c>
      <c r="H241" s="13">
        <f>+'WP 1 2023 usage gallons'!G245*0.133681</f>
        <v>252.65708999999998</v>
      </c>
      <c r="I241" s="13">
        <f>+'WP 1 2023 usage gallons'!H245*0.133681</f>
        <v>2931.6243300000001</v>
      </c>
      <c r="J241" s="13">
        <f>+'WP 1 2023 usage gallons'!I245*0.133681</f>
        <v>1874.2076199999999</v>
      </c>
      <c r="K241" s="13">
        <f>+'WP 1 2023 usage gallons'!J245*0.133681</f>
        <v>1323.4419</v>
      </c>
      <c r="L241" s="13">
        <f>+'WP 1 2023 usage gallons'!K245*0.133681</f>
        <v>1578.77261</v>
      </c>
      <c r="M241" s="13">
        <f>+'WP 1 2023 usage gallons'!L245*0.133681</f>
        <v>872.93692999999996</v>
      </c>
      <c r="N241" s="13">
        <f>+'WP 1 2023 usage gallons'!M245*0.133681</f>
        <v>926.40932999999995</v>
      </c>
      <c r="O241" s="13">
        <f>+'WP 1 2023 usage gallons'!N245*0.133681</f>
        <v>903.68355999999994</v>
      </c>
      <c r="P241" s="13">
        <f>+'WP 1 2023 usage gallons'!O245*0.133681</f>
        <v>901.00993999999992</v>
      </c>
    </row>
    <row r="242" spans="3:16" x14ac:dyDescent="0.25">
      <c r="C242">
        <f>+'WP 1 2023 usage gallons'!C246</f>
        <v>1414239</v>
      </c>
      <c r="D242" t="str">
        <f>+'WP 1 2023 usage gallons'!B246</f>
        <v>3/4"</v>
      </c>
      <c r="E242" s="13">
        <f>+'WP 1 2023 usage gallons'!D246*0.133681</f>
        <v>296.37077699999998</v>
      </c>
      <c r="F242" s="13">
        <f>+'WP 1 2023 usage gallons'!E246*0.133681</f>
        <v>323.50801999999999</v>
      </c>
      <c r="G242" s="13">
        <f>+'WP 1 2023 usage gallons'!F246*0.133681</f>
        <v>354.25464999999997</v>
      </c>
      <c r="H242" s="13">
        <f>+'WP 1 2023 usage gallons'!G246*0.133681</f>
        <v>411.73748000000001</v>
      </c>
      <c r="I242" s="13">
        <f>+'WP 1 2023 usage gallons'!H246*0.133681</f>
        <v>405.05342999999999</v>
      </c>
      <c r="J242" s="13">
        <f>+'WP 1 2023 usage gallons'!I246*0.133681</f>
        <v>334.20249999999999</v>
      </c>
      <c r="K242" s="13">
        <f>+'WP 1 2023 usage gallons'!J246*0.133681</f>
        <v>355.59145999999998</v>
      </c>
      <c r="L242" s="13">
        <f>+'WP 1 2023 usage gallons'!K246*0.133681</f>
        <v>403.71661999999998</v>
      </c>
      <c r="M242" s="13">
        <f>+'WP 1 2023 usage gallons'!L246*0.133681</f>
        <v>415.74790999999999</v>
      </c>
      <c r="N242" s="13">
        <f>+'WP 1 2023 usage gallons'!M246*0.133681</f>
        <v>331.52887999999996</v>
      </c>
      <c r="O242" s="13">
        <f>+'WP 1 2023 usage gallons'!N246*0.133681</f>
        <v>249.98346999999998</v>
      </c>
      <c r="P242" s="13">
        <f>+'WP 1 2023 usage gallons'!O246*0.133681</f>
        <v>332.33096599999999</v>
      </c>
    </row>
    <row r="243" spans="3:16" x14ac:dyDescent="0.25">
      <c r="C243">
        <f>+'WP 1 2023 usage gallons'!C247</f>
        <v>1414348</v>
      </c>
      <c r="D243" t="str">
        <f>+'WP 1 2023 usage gallons'!B247</f>
        <v>3/4"</v>
      </c>
      <c r="E243" s="13">
        <f>+'WP 1 2023 usage gallons'!D247*0.133681</f>
        <v>128.33375999999998</v>
      </c>
      <c r="F243" s="13">
        <f>+'WP 1 2023 usage gallons'!E247*0.133681</f>
        <v>765.99212999999997</v>
      </c>
      <c r="G243" s="13">
        <f>+'WP 1 2023 usage gallons'!F247*0.133681</f>
        <v>1153.6670299999998</v>
      </c>
      <c r="H243" s="13">
        <f>+'WP 1 2023 usage gallons'!G247*0.133681</f>
        <v>1053.4062799999999</v>
      </c>
      <c r="I243" s="13">
        <f>+'WP 1 2023 usage gallons'!H247*0.133681</f>
        <v>1918.3223499999999</v>
      </c>
      <c r="J243" s="13">
        <f>+'WP 1 2023 usage gallons'!I247*0.133681</f>
        <v>2890.1832199999999</v>
      </c>
      <c r="K243" s="13">
        <f>+'WP 1 2023 usage gallons'!J247*0.133681</f>
        <v>610.92216999999994</v>
      </c>
      <c r="L243" s="13">
        <f>+'WP 1 2023 usage gallons'!K247*0.133681</f>
        <v>850.21115999999995</v>
      </c>
      <c r="M243" s="13">
        <f>+'WP 1 2023 usage gallons'!L247*0.133681</f>
        <v>264.68838</v>
      </c>
      <c r="N243" s="13">
        <f>+'WP 1 2023 usage gallons'!M247*0.133681</f>
        <v>1094.8473899999999</v>
      </c>
      <c r="O243" s="13">
        <f>+'WP 1 2023 usage gallons'!N247*0.133681</f>
        <v>709.84610999999995</v>
      </c>
      <c r="P243" s="13">
        <f>+'WP 1 2023 usage gallons'!O247*0.133681</f>
        <v>689.79395999999997</v>
      </c>
    </row>
    <row r="244" spans="3:16" x14ac:dyDescent="0.25">
      <c r="C244">
        <f>+'WP 1 2023 usage gallons'!C248</f>
        <v>1414443</v>
      </c>
      <c r="D244" t="str">
        <f>+'WP 1 2023 usage gallons'!B248</f>
        <v>3/4"</v>
      </c>
      <c r="E244" s="13">
        <f>+'WP 1 2023 usage gallons'!D248*0.133681</f>
        <v>380.18876399999999</v>
      </c>
      <c r="F244" s="13">
        <f>+'WP 1 2023 usage gallons'!E248*0.133681</f>
        <v>497.29331999999999</v>
      </c>
      <c r="G244" s="13">
        <f>+'WP 1 2023 usage gallons'!F248*0.133681</f>
        <v>376.98041999999998</v>
      </c>
      <c r="H244" s="13">
        <f>+'WP 1 2023 usage gallons'!G248*0.133681</f>
        <v>540.07123999999999</v>
      </c>
      <c r="I244" s="13">
        <f>+'WP 1 2023 usage gallons'!H248*0.133681</f>
        <v>665.73137999999994</v>
      </c>
      <c r="J244" s="13">
        <f>+'WP 1 2023 usage gallons'!I248*0.133681</f>
        <v>689.79395999999997</v>
      </c>
      <c r="K244" s="13">
        <f>+'WP 1 2023 usage gallons'!J248*0.133681</f>
        <v>545.41847999999993</v>
      </c>
      <c r="L244" s="13">
        <f>+'WP 1 2023 usage gallons'!K248*0.133681</f>
        <v>1219.1707199999998</v>
      </c>
      <c r="M244" s="13">
        <f>+'WP 1 2023 usage gallons'!L248*0.133681</f>
        <v>537.39761999999996</v>
      </c>
      <c r="N244" s="13">
        <f>+'WP 1 2023 usage gallons'!M248*0.133681</f>
        <v>525.36632999999995</v>
      </c>
      <c r="O244" s="13">
        <f>+'WP 1 2023 usage gallons'!N248*0.133681</f>
        <v>323.50801999999999</v>
      </c>
      <c r="P244" s="13">
        <f>+'WP 1 2023 usage gallons'!O248*0.133681</f>
        <v>462.00153599999999</v>
      </c>
    </row>
    <row r="245" spans="3:16" x14ac:dyDescent="0.25">
      <c r="C245">
        <f>+'WP 1 2023 usage gallons'!C249</f>
        <v>1414547</v>
      </c>
      <c r="D245" t="str">
        <f>+'WP 1 2023 usage gallons'!B249</f>
        <v>3/4"</v>
      </c>
      <c r="E245" s="13">
        <f>+'WP 1 2023 usage gallons'!D249*0.133681</f>
        <v>222.44518399999998</v>
      </c>
      <c r="F245" s="13">
        <f>+'WP 1 2023 usage gallons'!E249*0.133681</f>
        <v>249.98346999999998</v>
      </c>
      <c r="G245" s="13">
        <f>+'WP 1 2023 usage gallons'!F249*0.133681</f>
        <v>199.18468999999999</v>
      </c>
      <c r="H245" s="13">
        <f>+'WP 1 2023 usage gallons'!G249*0.133681</f>
        <v>279.39328999999998</v>
      </c>
      <c r="I245" s="13">
        <f>+'WP 1 2023 usage gallons'!H249*0.133681</f>
        <v>387.67489999999998</v>
      </c>
      <c r="J245" s="13">
        <f>+'WP 1 2023 usage gallons'!I249*0.133681</f>
        <v>191.16382999999999</v>
      </c>
      <c r="K245" s="13">
        <f>+'WP 1 2023 usage gallons'!J249*0.133681</f>
        <v>244.63622999999998</v>
      </c>
      <c r="L245" s="13">
        <f>+'WP 1 2023 usage gallons'!K249*0.133681</f>
        <v>332.86568999999997</v>
      </c>
      <c r="M245" s="13">
        <f>+'WP 1 2023 usage gallons'!L249*0.133681</f>
        <v>249.98346999999998</v>
      </c>
      <c r="N245" s="13">
        <f>+'WP 1 2023 usage gallons'!M249*0.133681</f>
        <v>271.37243000000001</v>
      </c>
      <c r="O245" s="13">
        <f>+'WP 1 2023 usage gallons'!N249*0.133681</f>
        <v>376.98041999999998</v>
      </c>
      <c r="P245" s="13">
        <f>+'WP 1 2023 usage gallons'!O249*0.133681</f>
        <v>299.44543999999996</v>
      </c>
    </row>
    <row r="246" spans="3:16" x14ac:dyDescent="0.25">
      <c r="C246">
        <f>+'WP 1 2023 usage gallons'!C250</f>
        <v>1414648</v>
      </c>
      <c r="D246" t="str">
        <f>+'WP 1 2023 usage gallons'!B250</f>
        <v>3/4"</v>
      </c>
      <c r="E246" s="13">
        <f>+'WP 1 2023 usage gallons'!D250*0.133681</f>
        <v>358.26508000000001</v>
      </c>
      <c r="F246" s="13">
        <f>+'WP 1 2023 usage gallons'!E250*0.133681</f>
        <v>602.90130999999997</v>
      </c>
      <c r="G246" s="13">
        <f>+'WP 1 2023 usage gallons'!F250*0.133681</f>
        <v>552.10253</v>
      </c>
      <c r="H246" s="13">
        <f>+'WP 1 2023 usage gallons'!G250*0.133681</f>
        <v>546.75528999999995</v>
      </c>
      <c r="I246" s="13">
        <f>+'WP 1 2023 usage gallons'!H250*0.133681</f>
        <v>1481.1854799999999</v>
      </c>
      <c r="J246" s="13">
        <f>+'WP 1 2023 usage gallons'!I250*0.133681</f>
        <v>618.94303000000002</v>
      </c>
      <c r="K246" s="13">
        <f>+'WP 1 2023 usage gallons'!J250*0.133681</f>
        <v>570.81786999999997</v>
      </c>
      <c r="L246" s="13">
        <f>+'WP 1 2023 usage gallons'!K250*0.133681</f>
        <v>540.07123999999999</v>
      </c>
      <c r="M246" s="13">
        <f>+'WP 1 2023 usage gallons'!L250*0.133681</f>
        <v>560.12338999999997</v>
      </c>
      <c r="N246" s="13">
        <f>+'WP 1 2023 usage gallons'!M250*0.133681</f>
        <v>673.75223999999992</v>
      </c>
      <c r="O246" s="13">
        <f>+'WP 1 2023 usage gallons'!N250*0.133681</f>
        <v>487.93564999999995</v>
      </c>
      <c r="P246" s="13">
        <f>+'WP 1 2023 usage gallons'!O250*0.133681</f>
        <v>573.89253299999996</v>
      </c>
    </row>
    <row r="247" spans="3:16" x14ac:dyDescent="0.25">
      <c r="C247">
        <f>+'WP 1 2023 usage gallons'!C251</f>
        <v>1414751</v>
      </c>
      <c r="D247" t="str">
        <f>+'WP 1 2023 usage gallons'!B251</f>
        <v>3/4"</v>
      </c>
      <c r="E247" s="13">
        <f>+'WP 1 2023 usage gallons'!D251*0.133681</f>
        <v>0.13368099999999999</v>
      </c>
      <c r="F247" s="13">
        <f>+'WP 1 2023 usage gallons'!E251*0.133681</f>
        <v>545.28479900000002</v>
      </c>
      <c r="G247" s="13">
        <f>+'WP 1 2023 usage gallons'!F251*0.133681</f>
        <v>562.79701</v>
      </c>
      <c r="H247" s="13">
        <f>+'WP 1 2023 usage gallons'!G251*0.133681</f>
        <v>2192.3683999999998</v>
      </c>
      <c r="I247" s="13">
        <f>+'WP 1 2023 usage gallons'!H251*0.133681</f>
        <v>2887.5095999999999</v>
      </c>
      <c r="J247" s="13">
        <f>+'WP 1 2023 usage gallons'!I251*0.133681</f>
        <v>2835.37401</v>
      </c>
      <c r="K247" s="13">
        <f>+'WP 1 2023 usage gallons'!J251*0.133681</f>
        <v>2715.0611100000001</v>
      </c>
      <c r="L247" s="13">
        <f>+'WP 1 2023 usage gallons'!K251*0.133681</f>
        <v>4233.6772700000001</v>
      </c>
      <c r="M247" s="13">
        <f>+'WP 1 2023 usage gallons'!L251*0.133681</f>
        <v>1187.08728</v>
      </c>
      <c r="N247" s="13">
        <f>+'WP 1 2023 usage gallons'!M251*0.133681</f>
        <v>4372.7055099999998</v>
      </c>
      <c r="O247" s="13">
        <f>+'WP 1 2023 usage gallons'!N251*0.133681</f>
        <v>728.56144999999992</v>
      </c>
      <c r="P247" s="13">
        <f>+'WP 1 2023 usage gallons'!O251*0.133681</f>
        <v>2096.1180799999997</v>
      </c>
    </row>
    <row r="248" spans="3:16" x14ac:dyDescent="0.25">
      <c r="C248">
        <f>+'WP 1 2023 usage gallons'!C252</f>
        <v>1414854</v>
      </c>
      <c r="D248" t="str">
        <f>+'WP 1 2023 usage gallons'!B252</f>
        <v>3/4"</v>
      </c>
      <c r="E248" s="13">
        <f>+'WP 1 2023 usage gallons'!D252*0.133681</f>
        <v>636.85628399999996</v>
      </c>
      <c r="F248" s="13">
        <f>+'WP 1 2023 usage gallons'!E252*0.133681</f>
        <v>911.70441999999991</v>
      </c>
      <c r="G248" s="13">
        <f>+'WP 1 2023 usage gallons'!F252*0.133681</f>
        <v>859.56882999999993</v>
      </c>
      <c r="H248" s="13">
        <f>+'WP 1 2023 usage gallons'!G252*0.133681</f>
        <v>859.56882999999993</v>
      </c>
      <c r="I248" s="13">
        <f>+'WP 1 2023 usage gallons'!H252*0.133681</f>
        <v>839.51667999999995</v>
      </c>
      <c r="J248" s="13">
        <f>+'WP 1 2023 usage gallons'!I252*0.133681</f>
        <v>974.53449000000001</v>
      </c>
      <c r="K248" s="13">
        <f>+'WP 1 2023 usage gallons'!J252*0.133681</f>
        <v>2225.78865</v>
      </c>
      <c r="L248" s="13">
        <f>+'WP 1 2023 usage gallons'!K252*0.133681</f>
        <v>1.3368099999999998</v>
      </c>
      <c r="M248" s="13">
        <f>+'WP 1 2023 usage gallons'!L252*0.133681</f>
        <v>776.68660999999997</v>
      </c>
      <c r="N248" s="13">
        <f>+'WP 1 2023 usage gallons'!M252*0.133681</f>
        <v>891.65226999999993</v>
      </c>
      <c r="O248" s="13">
        <f>+'WP 1 2023 usage gallons'!N252*0.133681</f>
        <v>836.84305999999992</v>
      </c>
      <c r="P248" s="13">
        <f>+'WP 1 2023 usage gallons'!O252*0.133681</f>
        <v>834.97152599999993</v>
      </c>
    </row>
    <row r="249" spans="3:16" x14ac:dyDescent="0.25">
      <c r="C249">
        <f>+'WP 1 2023 usage gallons'!C253</f>
        <v>1414855</v>
      </c>
      <c r="D249" t="str">
        <f>+'WP 1 2023 usage gallons'!B253</f>
        <v>3/4"</v>
      </c>
      <c r="E249" s="13">
        <f>+'WP 1 2023 usage gallons'!D253*0.133681</f>
        <v>0.13368099999999999</v>
      </c>
      <c r="F249" s="13">
        <f>+'WP 1 2023 usage gallons'!E253*0.133681</f>
        <v>0.13368099999999999</v>
      </c>
      <c r="G249" s="13">
        <f>+'WP 1 2023 usage gallons'!F253*0.133681</f>
        <v>0.13368099999999999</v>
      </c>
      <c r="H249" s="13">
        <f>+'WP 1 2023 usage gallons'!G253*0.133681</f>
        <v>401.04300000000001</v>
      </c>
      <c r="I249" s="13">
        <f>+'WP 1 2023 usage gallons'!H253*0.133681</f>
        <v>401.04300000000001</v>
      </c>
      <c r="J249" s="13">
        <f>+'WP 1 2023 usage gallons'!I253*0.133681</f>
        <v>287.41415000000001</v>
      </c>
      <c r="K249" s="13">
        <f>+'WP 1 2023 usage gallons'!J253*0.133681</f>
        <v>343.56016999999997</v>
      </c>
      <c r="L249" s="13">
        <f>+'WP 1 2023 usage gallons'!K253*0.133681</f>
        <v>378.31723</v>
      </c>
      <c r="M249" s="13">
        <f>+'WP 1 2023 usage gallons'!L253*0.133681</f>
        <v>311.47672999999998</v>
      </c>
      <c r="N249" s="13">
        <f>+'WP 1 2023 usage gallons'!M253*0.133681</f>
        <v>279.39328999999998</v>
      </c>
      <c r="O249" s="13">
        <f>+'WP 1 2023 usage gallons'!N253*0.133681</f>
        <v>316.82396999999997</v>
      </c>
      <c r="P249" s="13">
        <f>+'WP 1 2023 usage gallons'!O253*0.133681</f>
        <v>302.52010300000001</v>
      </c>
    </row>
    <row r="250" spans="3:16" x14ac:dyDescent="0.25">
      <c r="C250">
        <f>+'WP 1 2023 usage gallons'!C254</f>
        <v>1414959</v>
      </c>
      <c r="D250" t="str">
        <f>+'WP 1 2023 usage gallons'!B254</f>
        <v>3/4"</v>
      </c>
      <c r="E250" s="13">
        <f>+'WP 1 2023 usage gallons'!D254*0.133681</f>
        <v>0.13368099999999999</v>
      </c>
      <c r="F250" s="13">
        <f>+'WP 1 2023 usage gallons'!E254*0.133681</f>
        <v>110.82154899999999</v>
      </c>
      <c r="G250" s="13">
        <f>+'WP 1 2023 usage gallons'!F254*0.133681</f>
        <v>414.41109999999998</v>
      </c>
      <c r="H250" s="13">
        <f>+'WP 1 2023 usage gallons'!G254*0.133681</f>
        <v>1613.5296699999999</v>
      </c>
      <c r="I250" s="13">
        <f>+'WP 1 2023 usage gallons'!H254*0.133681</f>
        <v>1572.0885599999999</v>
      </c>
      <c r="J250" s="13">
        <f>+'WP 1 2023 usage gallons'!I254*0.133681</f>
        <v>1382.26154</v>
      </c>
      <c r="K250" s="13">
        <f>+'WP 1 2023 usage gallons'!J254*0.133681</f>
        <v>1092.1737699999999</v>
      </c>
      <c r="L250" s="13">
        <f>+'WP 1 2023 usage gallons'!K254*0.133681</f>
        <v>1046.7222299999999</v>
      </c>
      <c r="M250" s="13">
        <f>+'WP 1 2023 usage gallons'!L254*0.133681</f>
        <v>499.96693999999997</v>
      </c>
      <c r="N250" s="13">
        <f>+'WP 1 2023 usage gallons'!M254*0.133681</f>
        <v>707.17248999999993</v>
      </c>
      <c r="O250" s="13">
        <f>+'WP 1 2023 usage gallons'!N254*0.133681</f>
        <v>511.99822999999998</v>
      </c>
      <c r="P250" s="13">
        <f>+'WP 1 2023 usage gallons'!O254*0.133681</f>
        <v>572.95676600000002</v>
      </c>
    </row>
    <row r="251" spans="3:16" x14ac:dyDescent="0.25">
      <c r="C251">
        <f>+'WP 1 2023 usage gallons'!C255</f>
        <v>1415063</v>
      </c>
      <c r="D251" t="str">
        <f>+'WP 1 2023 usage gallons'!B255</f>
        <v>3/4"</v>
      </c>
      <c r="E251" s="13">
        <f>+'WP 1 2023 usage gallons'!D255*0.133681</f>
        <v>0</v>
      </c>
      <c r="F251" s="13">
        <f>+'WP 1 2023 usage gallons'!E255*0.133681</f>
        <v>0</v>
      </c>
      <c r="G251" s="13">
        <f>+'WP 1 2023 usage gallons'!F255*0.133681</f>
        <v>0</v>
      </c>
      <c r="H251" s="13">
        <f>+'WP 1 2023 usage gallons'!G255*0.133681</f>
        <v>0</v>
      </c>
      <c r="I251" s="13">
        <f>+'WP 1 2023 usage gallons'!H255*0.133681</f>
        <v>0</v>
      </c>
      <c r="J251" s="13">
        <f>+'WP 1 2023 usage gallons'!I255*0.133681</f>
        <v>0</v>
      </c>
      <c r="K251" s="13">
        <f>+'WP 1 2023 usage gallons'!J255*0.133681</f>
        <v>0</v>
      </c>
      <c r="L251" s="13">
        <f>+'WP 1 2023 usage gallons'!K255*0.133681</f>
        <v>8.020859999999999</v>
      </c>
      <c r="M251" s="13">
        <f>+'WP 1 2023 usage gallons'!L255*0.133681</f>
        <v>42.777919999999995</v>
      </c>
      <c r="N251" s="13">
        <f>+'WP 1 2023 usage gallons'!M255*0.133681</f>
        <v>0.13368099999999999</v>
      </c>
      <c r="O251" s="13">
        <f>+'WP 1 2023 usage gallons'!N255*0.133681</f>
        <v>0.13368099999999999</v>
      </c>
      <c r="P251" s="13">
        <f>+'WP 1 2023 usage gallons'!O255*0.133681</f>
        <v>14.170185999999999</v>
      </c>
    </row>
    <row r="252" spans="3:16" x14ac:dyDescent="0.25">
      <c r="C252">
        <f>+'WP 1 2023 usage gallons'!C256</f>
        <v>1415371</v>
      </c>
      <c r="D252" t="str">
        <f>+'WP 1 2023 usage gallons'!B256</f>
        <v>3/4"</v>
      </c>
      <c r="E252" s="13">
        <f>+'WP 1 2023 usage gallons'!D256*0.133681</f>
        <v>405.98919699999999</v>
      </c>
      <c r="F252" s="13">
        <f>+'WP 1 2023 usage gallons'!E256*0.133681</f>
        <v>470.55712</v>
      </c>
      <c r="G252" s="13">
        <f>+'WP 1 2023 usage gallons'!F256*0.133681</f>
        <v>443.82092</v>
      </c>
      <c r="H252" s="13">
        <f>+'WP 1 2023 usage gallons'!G256*0.133681</f>
        <v>433.12644</v>
      </c>
      <c r="I252" s="13">
        <f>+'WP 1 2023 usage gallons'!H256*0.133681</f>
        <v>417.08472</v>
      </c>
      <c r="J252" s="13">
        <f>+'WP 1 2023 usage gallons'!I256*0.133681</f>
        <v>533.38719000000003</v>
      </c>
      <c r="K252" s="13">
        <f>+'WP 1 2023 usage gallons'!J256*0.133681</f>
        <v>632.31112999999993</v>
      </c>
      <c r="L252" s="13">
        <f>+'WP 1 2023 usage gallons'!K256*0.133681</f>
        <v>514.67184999999995</v>
      </c>
      <c r="M252" s="13">
        <f>+'WP 1 2023 usage gallons'!L256*0.133681</f>
        <v>423.76876999999996</v>
      </c>
      <c r="N252" s="13">
        <f>+'WP 1 2023 usage gallons'!M256*0.133681</f>
        <v>478.57797999999997</v>
      </c>
      <c r="O252" s="13">
        <f>+'WP 1 2023 usage gallons'!N256*0.133681</f>
        <v>411.73748000000001</v>
      </c>
      <c r="P252" s="13">
        <f>+'WP 1 2023 usage gallons'!O256*0.133681</f>
        <v>437.93895599999996</v>
      </c>
    </row>
    <row r="253" spans="3:16" x14ac:dyDescent="0.25">
      <c r="C253">
        <f>+'WP 1 2023 usage gallons'!C257</f>
        <v>1415475</v>
      </c>
      <c r="D253" t="str">
        <f>+'WP 1 2023 usage gallons'!B257</f>
        <v>3/4"</v>
      </c>
      <c r="E253" s="13">
        <f>+'WP 1 2023 usage gallons'!D257*0.133681</f>
        <v>189.024934</v>
      </c>
      <c r="F253" s="13">
        <f>+'WP 1 2023 usage gallons'!E257*0.133681</f>
        <v>307.46629999999999</v>
      </c>
      <c r="G253" s="13">
        <f>+'WP 1 2023 usage gallons'!F257*0.133681</f>
        <v>286.07733999999999</v>
      </c>
      <c r="H253" s="13">
        <f>+'WP 1 2023 usage gallons'!G257*0.133681</f>
        <v>274.04604999999998</v>
      </c>
      <c r="I253" s="13">
        <f>+'WP 1 2023 usage gallons'!H257*0.133681</f>
        <v>350.24421999999998</v>
      </c>
      <c r="J253" s="13">
        <f>+'WP 1 2023 usage gallons'!I257*0.133681</f>
        <v>469.22030999999998</v>
      </c>
      <c r="K253" s="13">
        <f>+'WP 1 2023 usage gallons'!J257*0.133681</f>
        <v>677.76266999999996</v>
      </c>
      <c r="L253" s="13">
        <f>+'WP 1 2023 usage gallons'!K257*0.133681</f>
        <v>478.57797999999997</v>
      </c>
      <c r="M253" s="13">
        <f>+'WP 1 2023 usage gallons'!L257*0.133681</f>
        <v>279.39328999999998</v>
      </c>
      <c r="N253" s="13">
        <f>+'WP 1 2023 usage gallons'!M257*0.133681</f>
        <v>308.80311</v>
      </c>
      <c r="O253" s="13">
        <f>+'WP 1 2023 usage gallons'!N257*0.133681</f>
        <v>322.17120999999997</v>
      </c>
      <c r="P253" s="13">
        <f>+'WP 1 2023 usage gallons'!O257*0.133681</f>
        <v>303.45587</v>
      </c>
    </row>
    <row r="254" spans="3:16" x14ac:dyDescent="0.25">
      <c r="C254">
        <f>+'WP 1 2023 usage gallons'!C258</f>
        <v>1415476</v>
      </c>
      <c r="D254" t="str">
        <f>+'WP 1 2023 usage gallons'!B258</f>
        <v>3/4"</v>
      </c>
      <c r="E254" s="13">
        <f>+'WP 1 2023 usage gallons'!D258*0.133681</f>
        <v>0</v>
      </c>
      <c r="F254" s="13">
        <f>+'WP 1 2023 usage gallons'!E258*0.133681</f>
        <v>0</v>
      </c>
      <c r="G254" s="13">
        <f>+'WP 1 2023 usage gallons'!F258*0.133681</f>
        <v>0</v>
      </c>
      <c r="H254" s="13">
        <f>+'WP 1 2023 usage gallons'!G258*0.133681</f>
        <v>0</v>
      </c>
      <c r="I254" s="13">
        <f>+'WP 1 2023 usage gallons'!H258*0.133681</f>
        <v>0</v>
      </c>
      <c r="J254" s="13">
        <f>+'WP 1 2023 usage gallons'!I258*0.133681</f>
        <v>0</v>
      </c>
      <c r="K254" s="13">
        <f>+'WP 1 2023 usage gallons'!J258*0.133681</f>
        <v>0</v>
      </c>
      <c r="L254" s="13">
        <f>+'WP 1 2023 usage gallons'!K258*0.133681</f>
        <v>0</v>
      </c>
      <c r="M254" s="13">
        <f>+'WP 1 2023 usage gallons'!L258*0.133681</f>
        <v>0</v>
      </c>
      <c r="N254" s="13">
        <f>+'WP 1 2023 usage gallons'!M258*0.133681</f>
        <v>0.13368099999999999</v>
      </c>
      <c r="O254" s="13">
        <f>+'WP 1 2023 usage gallons'!N258*0.133681</f>
        <v>37.430679999999995</v>
      </c>
      <c r="P254" s="13">
        <f>+'WP 1 2023 usage gallons'!O258*0.133681</f>
        <v>18.715339999999998</v>
      </c>
    </row>
    <row r="255" spans="3:16" x14ac:dyDescent="0.25">
      <c r="C255">
        <f>+'WP 1 2023 usage gallons'!C259</f>
        <v>1415579</v>
      </c>
      <c r="D255" t="str">
        <f>+'WP 1 2023 usage gallons'!B259</f>
        <v>3/4"</v>
      </c>
      <c r="E255" s="13">
        <f>+'WP 1 2023 usage gallons'!D259*0.133681</f>
        <v>270.57034399999998</v>
      </c>
      <c r="F255" s="13">
        <f>+'WP 1 2023 usage gallons'!E259*0.133681</f>
        <v>307.46629999999999</v>
      </c>
      <c r="G255" s="13">
        <f>+'WP 1 2023 usage gallons'!F259*0.133681</f>
        <v>304.79267999999996</v>
      </c>
      <c r="H255" s="13">
        <f>+'WP 1 2023 usage gallons'!G259*0.133681</f>
        <v>299.44543999999996</v>
      </c>
      <c r="I255" s="13">
        <f>+'WP 1 2023 usage gallons'!H259*0.133681</f>
        <v>275.38285999999999</v>
      </c>
      <c r="J255" s="13">
        <f>+'WP 1 2023 usage gallons'!I259*0.133681</f>
        <v>299.44543999999996</v>
      </c>
      <c r="K255" s="13">
        <f>+'WP 1 2023 usage gallons'!J259*0.133681</f>
        <v>264.68838</v>
      </c>
      <c r="L255" s="13">
        <f>+'WP 1 2023 usage gallons'!K259*0.133681</f>
        <v>339.54973999999999</v>
      </c>
      <c r="M255" s="13">
        <f>+'WP 1 2023 usage gallons'!L259*0.133681</f>
        <v>279.39328999999998</v>
      </c>
      <c r="N255" s="13">
        <f>+'WP 1 2023 usage gallons'!M259*0.133681</f>
        <v>304.79267999999996</v>
      </c>
      <c r="O255" s="13">
        <f>+'WP 1 2023 usage gallons'!N259*0.133681</f>
        <v>327.51844999999997</v>
      </c>
      <c r="P255" s="13">
        <f>+'WP 1 2023 usage gallons'!O259*0.133681</f>
        <v>303.85691299999996</v>
      </c>
    </row>
    <row r="256" spans="3:16" x14ac:dyDescent="0.25">
      <c r="C256">
        <f>+'WP 1 2023 usage gallons'!C260</f>
        <v>1415683</v>
      </c>
      <c r="D256" t="str">
        <f>+'WP 1 2023 usage gallons'!B260</f>
        <v>3/4"</v>
      </c>
      <c r="E256" s="13">
        <f>+'WP 1 2023 usage gallons'!D260*0.133681</f>
        <v>429.11600999999996</v>
      </c>
      <c r="F256" s="13">
        <f>+'WP 1 2023 usage gallons'!E260*0.133681</f>
        <v>537.39761999999996</v>
      </c>
      <c r="G256" s="13">
        <f>+'WP 1 2023 usage gallons'!F260*0.133681</f>
        <v>419.75833999999998</v>
      </c>
      <c r="H256" s="13">
        <f>+'WP 1 2023 usage gallons'!G260*0.133681</f>
        <v>489.27245999999997</v>
      </c>
      <c r="I256" s="13">
        <f>+'WP 1 2023 usage gallons'!H260*0.133681</f>
        <v>1104.20506</v>
      </c>
      <c r="J256" s="13">
        <f>+'WP 1 2023 usage gallons'!I260*0.133681</f>
        <v>1306.0633699999998</v>
      </c>
      <c r="K256" s="13">
        <f>+'WP 1 2023 usage gallons'!J260*0.133681</f>
        <v>919.72528</v>
      </c>
      <c r="L256" s="13">
        <f>+'WP 1 2023 usage gallons'!K260*0.133681</f>
        <v>564.13382000000001</v>
      </c>
      <c r="M256" s="13">
        <f>+'WP 1 2023 usage gallons'!L260*0.133681</f>
        <v>499.96693999999997</v>
      </c>
      <c r="N256" s="13">
        <f>+'WP 1 2023 usage gallons'!M260*0.133681</f>
        <v>580.17553999999996</v>
      </c>
      <c r="O256" s="13">
        <f>+'WP 1 2023 usage gallons'!N260*0.133681</f>
        <v>653.70008999999993</v>
      </c>
      <c r="P256" s="13">
        <f>+'WP 1 2023 usage gallons'!O260*0.133681</f>
        <v>577.902963</v>
      </c>
    </row>
    <row r="257" spans="3:16" x14ac:dyDescent="0.25">
      <c r="C257">
        <f>+'WP 1 2023 usage gallons'!C261</f>
        <v>1415887</v>
      </c>
      <c r="D257" t="str">
        <f>+'WP 1 2023 usage gallons'!B261</f>
        <v>3/4"</v>
      </c>
      <c r="E257" s="13">
        <f>+'WP 1 2023 usage gallons'!D261*0.133681</f>
        <v>1029.3436999999999</v>
      </c>
      <c r="F257" s="13">
        <f>+'WP 1 2023 usage gallons'!E261*0.133681</f>
        <v>994.58663999999999</v>
      </c>
      <c r="G257" s="13">
        <f>+'WP 1 2023 usage gallons'!F261*0.133681</f>
        <v>826.14857999999992</v>
      </c>
      <c r="H257" s="13">
        <f>+'WP 1 2023 usage gallons'!G261*0.133681</f>
        <v>855.55840000000001</v>
      </c>
      <c r="I257" s="13">
        <f>+'WP 1 2023 usage gallons'!H261*0.133681</f>
        <v>772.67617999999993</v>
      </c>
      <c r="J257" s="13">
        <f>+'WP 1 2023 usage gallons'!I261*0.133681</f>
        <v>997.2602599999999</v>
      </c>
      <c r="K257" s="13">
        <f>+'WP 1 2023 usage gallons'!J261*0.133681</f>
        <v>618.94303000000002</v>
      </c>
      <c r="L257" s="13">
        <f>+'WP 1 2023 usage gallons'!K261*0.133681</f>
        <v>922.39889999999991</v>
      </c>
      <c r="M257" s="13">
        <f>+'WP 1 2023 usage gallons'!L261*0.133681</f>
        <v>760.64488999999992</v>
      </c>
      <c r="N257" s="13">
        <f>+'WP 1 2023 usage gallons'!M261*0.133681</f>
        <v>915.71484999999996</v>
      </c>
      <c r="O257" s="13">
        <f>+'WP 1 2023 usage gallons'!N261*0.133681</f>
        <v>578.83872999999994</v>
      </c>
      <c r="P257" s="13">
        <f>+'WP 1 2023 usage gallons'!O261*0.133681</f>
        <v>751.68826300000001</v>
      </c>
    </row>
    <row r="258" spans="3:16" x14ac:dyDescent="0.25">
      <c r="C258">
        <f>+'WP 1 2023 usage gallons'!C262</f>
        <v>1486202</v>
      </c>
      <c r="D258" t="str">
        <f>+'WP 1 2023 usage gallons'!B262</f>
        <v>3/4"</v>
      </c>
      <c r="E258" s="13">
        <f>+'WP 1 2023 usage gallons'!D262*0.133681</f>
        <v>312.01145400000001</v>
      </c>
      <c r="F258" s="13">
        <f>+'WP 1 2023 usage gallons'!E262*0.133681</f>
        <v>612.25897999999995</v>
      </c>
      <c r="G258" s="13">
        <f>+'WP 1 2023 usage gallons'!F262*0.133681</f>
        <v>532.05038000000002</v>
      </c>
      <c r="H258" s="13">
        <f>+'WP 1 2023 usage gallons'!G262*0.133681</f>
        <v>557.44976999999994</v>
      </c>
      <c r="I258" s="13">
        <f>+'WP 1 2023 usage gallons'!H262*0.133681</f>
        <v>664.39456999999993</v>
      </c>
      <c r="J258" s="13">
        <f>+'WP 1 2023 usage gallons'!I262*0.133681</f>
        <v>525.36632999999995</v>
      </c>
      <c r="K258" s="13">
        <f>+'WP 1 2023 usage gallons'!J262*0.133681</f>
        <v>382.32765999999998</v>
      </c>
      <c r="L258" s="13">
        <f>+'WP 1 2023 usage gallons'!K262*0.133681</f>
        <v>602.90130999999997</v>
      </c>
      <c r="M258" s="13">
        <f>+'WP 1 2023 usage gallons'!L262*0.133681</f>
        <v>478.57797999999997</v>
      </c>
      <c r="N258" s="13">
        <f>+'WP 1 2023 usage gallons'!M262*0.133681</f>
        <v>520.01909000000001</v>
      </c>
      <c r="O258" s="13">
        <f>+'WP 1 2023 usage gallons'!N262*0.133681</f>
        <v>529.37675999999999</v>
      </c>
      <c r="P258" s="13">
        <f>+'WP 1 2023 usage gallons'!O262*0.133681</f>
        <v>509.32460999999995</v>
      </c>
    </row>
    <row r="259" spans="3:16" x14ac:dyDescent="0.25">
      <c r="C259">
        <f>+'WP 1 2023 usage gallons'!C263</f>
        <v>1486303</v>
      </c>
      <c r="D259" t="str">
        <f>+'WP 1 2023 usage gallons'!B263</f>
        <v>3/4"</v>
      </c>
      <c r="E259" s="13">
        <f>+'WP 1 2023 usage gallons'!D263*0.133681</f>
        <v>0</v>
      </c>
      <c r="F259" s="13">
        <f>+'WP 1 2023 usage gallons'!E263*0.133681</f>
        <v>0</v>
      </c>
      <c r="G259" s="13">
        <f>+'WP 1 2023 usage gallons'!F263*0.133681</f>
        <v>13.3681</v>
      </c>
      <c r="H259" s="13">
        <f>+'WP 1 2023 usage gallons'!G263*0.133681</f>
        <v>0.13368099999999999</v>
      </c>
      <c r="I259" s="13">
        <f>+'WP 1 2023 usage gallons'!H263*0.133681</f>
        <v>1.3368099999999998</v>
      </c>
      <c r="J259" s="13">
        <f>+'WP 1 2023 usage gallons'!I263*0.133681</f>
        <v>0.13368099999999999</v>
      </c>
      <c r="K259" s="13">
        <f>+'WP 1 2023 usage gallons'!J263*0.133681</f>
        <v>5.3472399999999993</v>
      </c>
      <c r="L259" s="13">
        <f>+'WP 1 2023 usage gallons'!K263*0.133681</f>
        <v>0.13368099999999999</v>
      </c>
      <c r="M259" s="13">
        <f>+'WP 1 2023 usage gallons'!L263*0.133681</f>
        <v>0.13368099999999999</v>
      </c>
      <c r="N259" s="13">
        <f>+'WP 1 2023 usage gallons'!M263*0.133681</f>
        <v>32.083439999999996</v>
      </c>
      <c r="O259" s="13">
        <f>+'WP 1 2023 usage gallons'!N263*0.133681</f>
        <v>97.587130000000002</v>
      </c>
      <c r="P259" s="13">
        <f>+'WP 1 2023 usage gallons'!O263*0.133681</f>
        <v>43.178962999999996</v>
      </c>
    </row>
    <row r="260" spans="3:16" x14ac:dyDescent="0.25">
      <c r="C260">
        <f>+'WP 1 2023 usage gallons'!C264</f>
        <v>1486506</v>
      </c>
      <c r="D260" t="str">
        <f>+'WP 1 2023 usage gallons'!B264</f>
        <v>3/4"</v>
      </c>
      <c r="E260" s="13">
        <f>+'WP 1 2023 usage gallons'!D264*0.133681</f>
        <v>199.719414</v>
      </c>
      <c r="F260" s="13">
        <f>+'WP 1 2023 usage gallons'!E264*0.133681</f>
        <v>326.18163999999996</v>
      </c>
      <c r="G260" s="13">
        <f>+'WP 1 2023 usage gallons'!F264*0.133681</f>
        <v>0.13368099999999999</v>
      </c>
      <c r="H260" s="13">
        <f>+'WP 1 2023 usage gallons'!G264*0.133681</f>
        <v>704.49887000000001</v>
      </c>
      <c r="I260" s="13">
        <f>+'WP 1 2023 usage gallons'!H264*0.133681</f>
        <v>565.47063000000003</v>
      </c>
      <c r="J260" s="13">
        <f>+'WP 1 2023 usage gallons'!I264*0.133681</f>
        <v>598.89087999999992</v>
      </c>
      <c r="K260" s="13">
        <f>+'WP 1 2023 usage gallons'!J264*0.133681</f>
        <v>489.27245999999997</v>
      </c>
      <c r="L260" s="13">
        <f>+'WP 1 2023 usage gallons'!K264*0.133681</f>
        <v>455.85220999999996</v>
      </c>
      <c r="M260" s="13">
        <f>+'WP 1 2023 usage gallons'!L264*0.133681</f>
        <v>459.86264</v>
      </c>
      <c r="N260" s="13">
        <f>+'WP 1 2023 usage gallons'!M264*0.133681</f>
        <v>409.06385999999998</v>
      </c>
      <c r="O260" s="13">
        <f>+'WP 1 2023 usage gallons'!N264*0.133681</f>
        <v>522.69271000000003</v>
      </c>
      <c r="P260" s="13">
        <f>+'WP 1 2023 usage gallons'!O264*0.133681</f>
        <v>463.87306999999998</v>
      </c>
    </row>
    <row r="261" spans="3:16" x14ac:dyDescent="0.25">
      <c r="C261">
        <f>+'WP 1 2023 usage gallons'!C265</f>
        <v>1486710</v>
      </c>
      <c r="D261" t="str">
        <f>+'WP 1 2023 usage gallons'!B265</f>
        <v>3/4"</v>
      </c>
      <c r="E261" s="13">
        <f>+'WP 1 2023 usage gallons'!D265*0.133681</f>
        <v>717.46592699999997</v>
      </c>
      <c r="F261" s="13">
        <f>+'WP 1 2023 usage gallons'!E265*0.133681</f>
        <v>818.12771999999995</v>
      </c>
      <c r="G261" s="13">
        <f>+'WP 1 2023 usage gallons'!F265*0.133681</f>
        <v>697.81481999999994</v>
      </c>
      <c r="H261" s="13">
        <f>+'WP 1 2023 usage gallons'!G265*0.133681</f>
        <v>774.01298999999995</v>
      </c>
      <c r="I261" s="13">
        <f>+'WP 1 2023 usage gallons'!H265*0.133681</f>
        <v>741.92954999999995</v>
      </c>
      <c r="J261" s="13">
        <f>+'WP 1 2023 usage gallons'!I265*0.133681</f>
        <v>1324.77871</v>
      </c>
      <c r="K261" s="13">
        <f>+'WP 1 2023 usage gallons'!J265*0.133681</f>
        <v>262.01475999999997</v>
      </c>
      <c r="L261" s="13">
        <f>+'WP 1 2023 usage gallons'!K265*0.133681</f>
        <v>879.62097999999992</v>
      </c>
      <c r="M261" s="13">
        <f>+'WP 1 2023 usage gallons'!L265*0.133681</f>
        <v>724.55101999999999</v>
      </c>
      <c r="N261" s="13">
        <f>+'WP 1 2023 usage gallons'!M265*0.133681</f>
        <v>743.26635999999996</v>
      </c>
      <c r="O261" s="13">
        <f>+'WP 1 2023 usage gallons'!N265*0.133681</f>
        <v>917.05165999999997</v>
      </c>
      <c r="P261" s="13">
        <f>+'WP 1 2023 usage gallons'!O265*0.133681</f>
        <v>794.86722599999996</v>
      </c>
    </row>
    <row r="262" spans="3:16" x14ac:dyDescent="0.25">
      <c r="C262">
        <f>+'WP 1 2023 usage gallons'!C266</f>
        <v>1486914</v>
      </c>
      <c r="D262" t="str">
        <f>+'WP 1 2023 usage gallons'!B266</f>
        <v>3/4"</v>
      </c>
      <c r="E262" s="13">
        <f>+'WP 1 2023 usage gallons'!D266*0.133681</f>
        <v>494.61969999999997</v>
      </c>
      <c r="F262" s="13">
        <f>+'WP 1 2023 usage gallons'!E266*0.133681</f>
        <v>446.49453999999997</v>
      </c>
      <c r="G262" s="13">
        <f>+'WP 1 2023 usage gallons'!F266*0.133681</f>
        <v>489.27245999999997</v>
      </c>
      <c r="H262" s="13">
        <f>+'WP 1 2023 usage gallons'!G266*0.133681</f>
        <v>580.17553999999996</v>
      </c>
      <c r="I262" s="13">
        <f>+'WP 1 2023 usage gallons'!H266*0.133681</f>
        <v>518.68227999999999</v>
      </c>
      <c r="J262" s="13">
        <f>+'WP 1 2023 usage gallons'!I266*0.133681</f>
        <v>572.15467999999998</v>
      </c>
      <c r="K262" s="13">
        <f>+'WP 1 2023 usage gallons'!J266*0.133681</f>
        <v>763.31850999999995</v>
      </c>
      <c r="L262" s="13">
        <f>+'WP 1 2023 usage gallons'!K266*0.133681</f>
        <v>941.11424</v>
      </c>
      <c r="M262" s="13">
        <f>+'WP 1 2023 usage gallons'!L266*0.133681</f>
        <v>360.93869999999998</v>
      </c>
      <c r="N262" s="13">
        <f>+'WP 1 2023 usage gallons'!M266*0.133681</f>
        <v>499.96693999999997</v>
      </c>
      <c r="O262" s="13">
        <f>+'WP 1 2023 usage gallons'!N266*0.133681</f>
        <v>516.00865999999996</v>
      </c>
      <c r="P262" s="13">
        <f>+'WP 1 2023 usage gallons'!O266*0.133681</f>
        <v>458.926873</v>
      </c>
    </row>
    <row r="263" spans="3:16" x14ac:dyDescent="0.25">
      <c r="C263">
        <f>+'WP 1 2023 usage gallons'!C267</f>
        <v>1487015</v>
      </c>
      <c r="D263" t="str">
        <f>+'WP 1 2023 usage gallons'!B267</f>
        <v>3/4"</v>
      </c>
      <c r="E263" s="13">
        <f>+'WP 1 2023 usage gallons'!D267*0.133681</f>
        <v>602.50026700000001</v>
      </c>
      <c r="F263" s="13">
        <f>+'WP 1 2023 usage gallons'!E267*0.133681</f>
        <v>556.11295999999993</v>
      </c>
      <c r="G263" s="13">
        <f>+'WP 1 2023 usage gallons'!F267*0.133681</f>
        <v>403.71661999999998</v>
      </c>
      <c r="H263" s="13">
        <f>+'WP 1 2023 usage gallons'!G267*0.133681</f>
        <v>401.04300000000001</v>
      </c>
      <c r="I263" s="13">
        <f>+'WP 1 2023 usage gallons'!H267*0.133681</f>
        <v>414.41109999999998</v>
      </c>
      <c r="J263" s="13">
        <f>+'WP 1 2023 usage gallons'!I267*0.133681</f>
        <v>466.54668999999996</v>
      </c>
      <c r="K263" s="13">
        <f>+'WP 1 2023 usage gallons'!J267*0.133681</f>
        <v>348.90740999999997</v>
      </c>
      <c r="L263" s="13">
        <f>+'WP 1 2023 usage gallons'!K267*0.133681</f>
        <v>457.18901999999997</v>
      </c>
      <c r="M263" s="13">
        <f>+'WP 1 2023 usage gallons'!L267*0.133681</f>
        <v>367.62275</v>
      </c>
      <c r="N263" s="13">
        <f>+'WP 1 2023 usage gallons'!M267*0.133681</f>
        <v>406.39024000000001</v>
      </c>
      <c r="O263" s="13">
        <f>+'WP 1 2023 usage gallons'!N267*0.133681</f>
        <v>473.23073999999997</v>
      </c>
      <c r="P263" s="13">
        <f>+'WP 1 2023 usage gallons'!O267*0.133681</f>
        <v>415.74790999999999</v>
      </c>
    </row>
    <row r="264" spans="3:16" x14ac:dyDescent="0.25">
      <c r="C264">
        <f>+'WP 1 2023 usage gallons'!C268</f>
        <v>1487118</v>
      </c>
      <c r="D264" t="str">
        <f>+'WP 1 2023 usage gallons'!B268</f>
        <v>3/4"</v>
      </c>
      <c r="E264" s="13">
        <f>+'WP 1 2023 usage gallons'!D268*0.133681</f>
        <v>431.78962999999999</v>
      </c>
      <c r="F264" s="13">
        <f>+'WP 1 2023 usage gallons'!E268*0.133681</f>
        <v>692.46758</v>
      </c>
      <c r="G264" s="13">
        <f>+'WP 1 2023 usage gallons'!F268*0.133681</f>
        <v>507.98779999999999</v>
      </c>
      <c r="H264" s="13">
        <f>+'WP 1 2023 usage gallons'!G268*0.133681</f>
        <v>455.85220999999996</v>
      </c>
      <c r="I264" s="13">
        <f>+'WP 1 2023 usage gallons'!H268*0.133681</f>
        <v>614.93259999999998</v>
      </c>
      <c r="J264" s="13">
        <f>+'WP 1 2023 usage gallons'!I268*0.133681</f>
        <v>832.83262999999999</v>
      </c>
      <c r="K264" s="13">
        <f>+'WP 1 2023 usage gallons'!J268*0.133681</f>
        <v>429.11600999999996</v>
      </c>
      <c r="L264" s="13">
        <f>+'WP 1 2023 usage gallons'!K268*0.133681</f>
        <v>1684.3806</v>
      </c>
      <c r="M264" s="13">
        <f>+'WP 1 2023 usage gallons'!L268*0.133681</f>
        <v>490.60926999999998</v>
      </c>
      <c r="N264" s="13">
        <f>+'WP 1 2023 usage gallons'!M268*0.133681</f>
        <v>495.95650999999998</v>
      </c>
      <c r="O264" s="13">
        <f>+'WP 1 2023 usage gallons'!N268*0.133681</f>
        <v>491.94607999999999</v>
      </c>
      <c r="P264" s="13">
        <f>+'WP 1 2023 usage gallons'!O268*0.133681</f>
        <v>492.74816599999997</v>
      </c>
    </row>
    <row r="265" spans="3:16" x14ac:dyDescent="0.25">
      <c r="C265">
        <f>+'WP 1 2023 usage gallons'!C269</f>
        <v>1487321</v>
      </c>
      <c r="D265" t="str">
        <f>+'WP 1 2023 usage gallons'!B269</f>
        <v>3/4"</v>
      </c>
      <c r="E265" s="13">
        <f>+'WP 1 2023 usage gallons'!D269*0.133681</f>
        <v>974.53449000000001</v>
      </c>
      <c r="F265" s="13">
        <f>+'WP 1 2023 usage gallons'!E269*0.133681</f>
        <v>880.95778999999993</v>
      </c>
      <c r="G265" s="13">
        <f>+'WP 1 2023 usage gallons'!F269*0.133681</f>
        <v>856.89521000000002</v>
      </c>
      <c r="H265" s="13">
        <f>+'WP 1 2023 usage gallons'!G269*0.133681</f>
        <v>981.21853999999996</v>
      </c>
      <c r="I265" s="13">
        <f>+'WP 1 2023 usage gallons'!H269*0.133681</f>
        <v>1601.49838</v>
      </c>
      <c r="J265" s="13">
        <f>+'WP 1 2023 usage gallons'!I269*0.133681</f>
        <v>1209.81305</v>
      </c>
      <c r="K265" s="13">
        <f>+'WP 1 2023 usage gallons'!J269*0.133681</f>
        <v>1179.0664199999999</v>
      </c>
      <c r="L265" s="13">
        <f>+'WP 1 2023 usage gallons'!K269*0.133681</f>
        <v>1622.88734</v>
      </c>
      <c r="M265" s="13">
        <f>+'WP 1 2023 usage gallons'!L269*0.133681</f>
        <v>1161.6878899999999</v>
      </c>
      <c r="N265" s="13">
        <f>+'WP 1 2023 usage gallons'!M269*0.133681</f>
        <v>1268.6326899999999</v>
      </c>
      <c r="O265" s="13">
        <f>+'WP 1 2023 usage gallons'!N269*0.133681</f>
        <v>1288.6848399999999</v>
      </c>
      <c r="P265" s="13">
        <f>+'WP 1 2023 usage gallons'!O269*0.133681</f>
        <v>1239.6239129999999</v>
      </c>
    </row>
    <row r="266" spans="3:16" x14ac:dyDescent="0.25">
      <c r="C266">
        <f>+'WP 1 2023 usage gallons'!C270</f>
        <v>1487322</v>
      </c>
      <c r="D266" t="str">
        <f>+'WP 1 2023 usage gallons'!B270</f>
        <v>3/4"</v>
      </c>
      <c r="E266" s="13">
        <f>+'WP 1 2023 usage gallons'!D270*0.133681</f>
        <v>1620.7484439999998</v>
      </c>
      <c r="F266" s="13">
        <f>+'WP 1 2023 usage gallons'!E270*0.133681</f>
        <v>1423.7026499999999</v>
      </c>
      <c r="G266" s="13">
        <f>+'WP 1 2023 usage gallons'!F270*0.133681</f>
        <v>1372.9038699999999</v>
      </c>
      <c r="H266" s="13">
        <f>+'WP 1 2023 usage gallons'!G270*0.133681</f>
        <v>1475.83824</v>
      </c>
      <c r="I266" s="13">
        <f>+'WP 1 2023 usage gallons'!H270*0.133681</f>
        <v>1340.82043</v>
      </c>
      <c r="J266" s="13">
        <f>+'WP 1 2023 usage gallons'!I270*0.133681</f>
        <v>1339.48362</v>
      </c>
      <c r="K266" s="13">
        <f>+'WP 1 2023 usage gallons'!J270*0.133681</f>
        <v>1124.25721</v>
      </c>
      <c r="L266" s="13">
        <f>+'WP 1 2023 usage gallons'!K270*0.133681</f>
        <v>1400.9768799999999</v>
      </c>
      <c r="M266" s="13">
        <f>+'WP 1 2023 usage gallons'!L270*0.133681</f>
        <v>1134.9516899999999</v>
      </c>
      <c r="N266" s="13">
        <f>+'WP 1 2023 usage gallons'!M270*0.133681</f>
        <v>1022.6596499999999</v>
      </c>
      <c r="O266" s="13">
        <f>+'WP 1 2023 usage gallons'!N270*0.133681</f>
        <v>1581.44623</v>
      </c>
      <c r="P266" s="13">
        <f>+'WP 1 2023 usage gallons'!O270*0.133681</f>
        <v>1246.307963</v>
      </c>
    </row>
    <row r="267" spans="3:16" x14ac:dyDescent="0.25">
      <c r="C267">
        <f>+'WP 1 2023 usage gallons'!C271</f>
        <v>1487625</v>
      </c>
      <c r="D267" t="str">
        <f>+'WP 1 2023 usage gallons'!B271</f>
        <v>3/4"</v>
      </c>
      <c r="E267" s="13">
        <f>+'WP 1 2023 usage gallons'!D271*0.133681</f>
        <v>0.13368099999999999</v>
      </c>
      <c r="F267" s="13">
        <f>+'WP 1 2023 usage gallons'!E271*0.133681</f>
        <v>297.97494899999998</v>
      </c>
      <c r="G267" s="13">
        <f>+'WP 1 2023 usage gallons'!F271*0.133681</f>
        <v>1938.3744999999999</v>
      </c>
      <c r="H267" s="13">
        <f>+'WP 1 2023 usage gallons'!G271*0.133681</f>
        <v>5237.62158</v>
      </c>
      <c r="I267" s="13">
        <f>+'WP 1 2023 usage gallons'!H271*0.133681</f>
        <v>1462.4701399999999</v>
      </c>
      <c r="J267" s="13">
        <f>+'WP 1 2023 usage gallons'!I271*0.133681</f>
        <v>994.58663999999999</v>
      </c>
      <c r="K267" s="13">
        <f>+'WP 1 2023 usage gallons'!J271*0.133681</f>
        <v>982.55534999999998</v>
      </c>
      <c r="L267" s="13">
        <f>+'WP 1 2023 usage gallons'!K271*0.133681</f>
        <v>1441.0811799999999</v>
      </c>
      <c r="M267" s="13">
        <f>+'WP 1 2023 usage gallons'!L271*0.133681</f>
        <v>634.98474999999996</v>
      </c>
      <c r="N267" s="13">
        <f>+'WP 1 2023 usage gallons'!M271*0.133681</f>
        <v>409.06385999999998</v>
      </c>
      <c r="O267" s="13">
        <f>+'WP 1 2023 usage gallons'!N271*0.133681</f>
        <v>454.5154</v>
      </c>
      <c r="P267" s="13">
        <f>+'WP 1 2023 usage gallons'!O271*0.133681</f>
        <v>499.43221599999998</v>
      </c>
    </row>
    <row r="268" spans="3:16" x14ac:dyDescent="0.25">
      <c r="C268">
        <f>+'WP 1 2023 usage gallons'!C272</f>
        <v>1487626</v>
      </c>
      <c r="D268" t="str">
        <f>+'WP 1 2023 usage gallons'!B272</f>
        <v>3/4"</v>
      </c>
      <c r="E268" s="13">
        <f>+'WP 1 2023 usage gallons'!D272*0.133681</f>
        <v>21.388959999999997</v>
      </c>
      <c r="F268" s="13">
        <f>+'WP 1 2023 usage gallons'!E272*0.133681</f>
        <v>362.27551</v>
      </c>
      <c r="G268" s="13">
        <f>+'WP 1 2023 usage gallons'!F272*0.133681</f>
        <v>1132.2780699999998</v>
      </c>
      <c r="H268" s="13">
        <f>+'WP 1 2023 usage gallons'!G272*0.133681</f>
        <v>1084.15291</v>
      </c>
      <c r="I268" s="13">
        <f>+'WP 1 2023 usage gallons'!H272*0.133681</f>
        <v>0.13368099999999999</v>
      </c>
      <c r="J268" s="13">
        <f>+'WP 1 2023 usage gallons'!I272*0.133681</f>
        <v>3057.2844700000001</v>
      </c>
      <c r="K268" s="13">
        <f>+'WP 1 2023 usage gallons'!J272*0.133681</f>
        <v>278.05647999999997</v>
      </c>
      <c r="L268" s="13">
        <f>+'WP 1 2023 usage gallons'!K272*0.133681</f>
        <v>403.71661999999998</v>
      </c>
      <c r="M268" s="13">
        <f>+'WP 1 2023 usage gallons'!L272*0.133681</f>
        <v>342.22335999999996</v>
      </c>
      <c r="N268" s="13">
        <f>+'WP 1 2023 usage gallons'!M272*0.133681</f>
        <v>490.60926999999998</v>
      </c>
      <c r="O268" s="13">
        <f>+'WP 1 2023 usage gallons'!N272*0.133681</f>
        <v>770.00256000000002</v>
      </c>
      <c r="P268" s="13">
        <f>+'WP 1 2023 usage gallons'!O272*0.133681</f>
        <v>534.18927599999995</v>
      </c>
    </row>
    <row r="269" spans="3:16" x14ac:dyDescent="0.25">
      <c r="C269">
        <f>+'WP 1 2023 usage gallons'!C273</f>
        <v>1487729</v>
      </c>
      <c r="D269" t="str">
        <f>+'WP 1 2023 usage gallons'!B273</f>
        <v>3/4"</v>
      </c>
      <c r="E269" s="13">
        <f>+'WP 1 2023 usage gallons'!D273*0.133681</f>
        <v>286.61206399999998</v>
      </c>
      <c r="F269" s="13">
        <f>+'WP 1 2023 usage gallons'!E273*0.133681</f>
        <v>963.84001000000001</v>
      </c>
      <c r="G269" s="13">
        <f>+'WP 1 2023 usage gallons'!F273*0.133681</f>
        <v>811.44367</v>
      </c>
      <c r="H269" s="13">
        <f>+'WP 1 2023 usage gallons'!G273*0.133681</f>
        <v>667.06818999999996</v>
      </c>
      <c r="I269" s="13">
        <f>+'WP 1 2023 usage gallons'!H273*0.133681</f>
        <v>933.09337999999991</v>
      </c>
      <c r="J269" s="13">
        <f>+'WP 1 2023 usage gallons'!I273*0.133681</f>
        <v>1225.8547699999999</v>
      </c>
      <c r="K269" s="13">
        <f>+'WP 1 2023 usage gallons'!J273*0.133681</f>
        <v>1054.7430899999999</v>
      </c>
      <c r="L269" s="13">
        <f>+'WP 1 2023 usage gallons'!K273*0.133681</f>
        <v>1312.7474199999999</v>
      </c>
      <c r="M269" s="13">
        <f>+'WP 1 2023 usage gallons'!L273*0.133681</f>
        <v>736.58231000000001</v>
      </c>
      <c r="N269" s="13">
        <f>+'WP 1 2023 usage gallons'!M273*0.133681</f>
        <v>1777.9573</v>
      </c>
      <c r="O269" s="13">
        <f>+'WP 1 2023 usage gallons'!N273*0.133681</f>
        <v>2958.3605299999999</v>
      </c>
      <c r="P269" s="13">
        <f>+'WP 1 2023 usage gallons'!O273*0.133681</f>
        <v>1824.210926</v>
      </c>
    </row>
    <row r="270" spans="3:16" x14ac:dyDescent="0.25">
      <c r="C270">
        <f>+'WP 1 2023 usage gallons'!C274</f>
        <v>1487930</v>
      </c>
      <c r="D270" t="str">
        <f>+'WP 1 2023 usage gallons'!B274</f>
        <v>3/4"</v>
      </c>
      <c r="E270" s="13">
        <f>+'WP 1 2023 usage gallons'!D274*0.133681</f>
        <v>476.840127</v>
      </c>
      <c r="F270" s="13">
        <f>+'WP 1 2023 usage gallons'!E274*0.133681</f>
        <v>696.47800999999993</v>
      </c>
      <c r="G270" s="13">
        <f>+'WP 1 2023 usage gallons'!F274*0.133681</f>
        <v>549.42890999999997</v>
      </c>
      <c r="H270" s="13">
        <f>+'WP 1 2023 usage gallons'!G274*0.133681</f>
        <v>613.59578999999997</v>
      </c>
      <c r="I270" s="13">
        <f>+'WP 1 2023 usage gallons'!H274*0.133681</f>
        <v>820.80133999999998</v>
      </c>
      <c r="J270" s="13">
        <f>+'WP 1 2023 usage gallons'!I274*0.133681</f>
        <v>828.82219999999995</v>
      </c>
      <c r="K270" s="13">
        <f>+'WP 1 2023 usage gallons'!J274*0.133681</f>
        <v>477.24116999999995</v>
      </c>
      <c r="L270" s="13">
        <f>+'WP 1 2023 usage gallons'!K274*0.133681</f>
        <v>574.82830000000001</v>
      </c>
      <c r="M270" s="13">
        <f>+'WP 1 2023 usage gallons'!L274*0.133681</f>
        <v>557.44976999999994</v>
      </c>
      <c r="N270" s="13">
        <f>+'WP 1 2023 usage gallons'!M274*0.133681</f>
        <v>431.78962999999999</v>
      </c>
      <c r="O270" s="13">
        <f>+'WP 1 2023 usage gallons'!N274*0.133681</f>
        <v>748.61360000000002</v>
      </c>
      <c r="P270" s="13">
        <f>+'WP 1 2023 usage gallons'!O274*0.133681</f>
        <v>579.23977300000001</v>
      </c>
    </row>
    <row r="271" spans="3:16" x14ac:dyDescent="0.25">
      <c r="C271">
        <f>+'WP 1 2023 usage gallons'!C275</f>
        <v>1488033</v>
      </c>
      <c r="D271" t="str">
        <f>+'WP 1 2023 usage gallons'!B275</f>
        <v>3/4"</v>
      </c>
      <c r="E271" s="13">
        <f>+'WP 1 2023 usage gallons'!D275*0.133681</f>
        <v>36.628594</v>
      </c>
      <c r="F271" s="13">
        <f>+'WP 1 2023 usage gallons'!E275*0.133681</f>
        <v>634.98474999999996</v>
      </c>
      <c r="G271" s="13">
        <f>+'WP 1 2023 usage gallons'!F275*0.133681</f>
        <v>727.22464000000002</v>
      </c>
      <c r="H271" s="13">
        <f>+'WP 1 2023 usage gallons'!G275*0.133681</f>
        <v>835.50624999999991</v>
      </c>
      <c r="I271" s="13">
        <f>+'WP 1 2023 usage gallons'!H275*0.133681</f>
        <v>756.63445999999999</v>
      </c>
      <c r="J271" s="13">
        <f>+'WP 1 2023 usage gallons'!I275*0.133681</f>
        <v>906.35717999999997</v>
      </c>
      <c r="K271" s="13">
        <f>+'WP 1 2023 usage gallons'!J275*0.133681</f>
        <v>14.70491</v>
      </c>
      <c r="L271" s="13">
        <f>+'WP 1 2023 usage gallons'!K275*0.133681</f>
        <v>643.00560999999993</v>
      </c>
      <c r="M271" s="13">
        <f>+'WP 1 2023 usage gallons'!L275*0.133681</f>
        <v>669.74180999999999</v>
      </c>
      <c r="N271" s="13">
        <f>+'WP 1 2023 usage gallons'!M275*0.133681</f>
        <v>641.66879999999992</v>
      </c>
      <c r="O271" s="13">
        <f>+'WP 1 2023 usage gallons'!N275*0.133681</f>
        <v>715.19335000000001</v>
      </c>
      <c r="P271" s="13">
        <f>+'WP 1 2023 usage gallons'!O275*0.133681</f>
        <v>675.490093</v>
      </c>
    </row>
    <row r="272" spans="3:16" x14ac:dyDescent="0.25">
      <c r="C272">
        <f>+'WP 1 2023 usage gallons'!C276</f>
        <v>1488134</v>
      </c>
      <c r="D272" t="str">
        <f>+'WP 1 2023 usage gallons'!B276</f>
        <v>3/4"</v>
      </c>
      <c r="E272" s="13">
        <f>+'WP 1 2023 usage gallons'!D276*0.133681</f>
        <v>0.13368099999999999</v>
      </c>
      <c r="F272" s="13">
        <f>+'WP 1 2023 usage gallons'!E276*0.133681</f>
        <v>0.13368099999999999</v>
      </c>
      <c r="G272" s="13">
        <f>+'WP 1 2023 usage gallons'!F276*0.133681</f>
        <v>512.26559199999997</v>
      </c>
      <c r="H272" s="13">
        <f>+'WP 1 2023 usage gallons'!G276*0.133681</f>
        <v>683.10991000000001</v>
      </c>
      <c r="I272" s="13">
        <f>+'WP 1 2023 usage gallons'!H276*0.133681</f>
        <v>711.18291999999997</v>
      </c>
      <c r="J272" s="13">
        <f>+'WP 1 2023 usage gallons'!I276*0.133681</f>
        <v>719.20377999999994</v>
      </c>
      <c r="K272" s="13">
        <f>+'WP 1 2023 usage gallons'!J276*0.133681</f>
        <v>255.33070999999998</v>
      </c>
      <c r="L272" s="13">
        <f>+'WP 1 2023 usage gallons'!K276*0.133681</f>
        <v>211.21598</v>
      </c>
      <c r="M272" s="13">
        <f>+'WP 1 2023 usage gallons'!L276*0.133681</f>
        <v>61.493259999999999</v>
      </c>
      <c r="N272" s="13">
        <f>+'WP 1 2023 usage gallons'!M276*0.133681</f>
        <v>483.92521999999997</v>
      </c>
      <c r="O272" s="13">
        <f>+'WP 1 2023 usage gallons'!N276*0.133681</f>
        <v>128.33375999999998</v>
      </c>
      <c r="P272" s="13">
        <f>+'WP 1 2023 usage gallons'!O276*0.133681</f>
        <v>224.58408</v>
      </c>
    </row>
    <row r="273" spans="3:16" x14ac:dyDescent="0.25">
      <c r="C273">
        <f>+'WP 1 2023 usage gallons'!C277</f>
        <v>1488237</v>
      </c>
      <c r="D273" t="str">
        <f>+'WP 1 2023 usage gallons'!B277</f>
        <v>3/4"</v>
      </c>
      <c r="E273" s="13">
        <f>+'WP 1 2023 usage gallons'!D277*0.133681</f>
        <v>710.38083399999994</v>
      </c>
      <c r="F273" s="13">
        <f>+'WP 1 2023 usage gallons'!E277*0.133681</f>
        <v>487.93564999999995</v>
      </c>
      <c r="G273" s="13">
        <f>+'WP 1 2023 usage gallons'!F277*0.133681</f>
        <v>553.43934000000002</v>
      </c>
      <c r="H273" s="13">
        <f>+'WP 1 2023 usage gallons'!G277*0.133681</f>
        <v>431.78962999999999</v>
      </c>
      <c r="I273" s="13">
        <f>+'WP 1 2023 usage gallons'!H277*0.133681</f>
        <v>577.50191999999993</v>
      </c>
      <c r="J273" s="13">
        <f>+'WP 1 2023 usage gallons'!I277*0.133681</f>
        <v>283.40371999999996</v>
      </c>
      <c r="K273" s="13">
        <f>+'WP 1 2023 usage gallons'!J277*0.133681</f>
        <v>463.87306999999998</v>
      </c>
      <c r="L273" s="13">
        <f>+'WP 1 2023 usage gallons'!K277*0.133681</f>
        <v>660.38414</v>
      </c>
      <c r="M273" s="13">
        <f>+'WP 1 2023 usage gallons'!L277*0.133681</f>
        <v>540.07123999999999</v>
      </c>
      <c r="N273" s="13">
        <f>+'WP 1 2023 usage gallons'!M277*0.133681</f>
        <v>513.33503999999994</v>
      </c>
      <c r="O273" s="13">
        <f>+'WP 1 2023 usage gallons'!N277*0.133681</f>
        <v>584.18597</v>
      </c>
      <c r="P273" s="13">
        <f>+'WP 1 2023 usage gallons'!O277*0.133681</f>
        <v>545.819523</v>
      </c>
    </row>
    <row r="274" spans="3:16" x14ac:dyDescent="0.25">
      <c r="C274">
        <f>+'WP 1 2023 usage gallons'!C278</f>
        <v>1488438</v>
      </c>
      <c r="D274" t="str">
        <f>+'WP 1 2023 usage gallons'!B278</f>
        <v>3/4"</v>
      </c>
      <c r="E274" s="13">
        <f>+'WP 1 2023 usage gallons'!D278*0.133681</f>
        <v>434.997974</v>
      </c>
      <c r="F274" s="13">
        <f>+'WP 1 2023 usage gallons'!E278*0.133681</f>
        <v>227.2577</v>
      </c>
      <c r="G274" s="13">
        <f>+'WP 1 2023 usage gallons'!F278*0.133681</f>
        <v>316.82396999999997</v>
      </c>
      <c r="H274" s="13">
        <f>+'WP 1 2023 usage gallons'!G278*0.133681</f>
        <v>870.26330999999993</v>
      </c>
      <c r="I274" s="13">
        <f>+'WP 1 2023 usage gallons'!H278*0.133681</f>
        <v>954.48233999999991</v>
      </c>
      <c r="J274" s="13">
        <f>+'WP 1 2023 usage gallons'!I278*0.133681</f>
        <v>1225.8547699999999</v>
      </c>
      <c r="K274" s="13">
        <f>+'WP 1 2023 usage gallons'!J278*0.133681</f>
        <v>1085.48972</v>
      </c>
      <c r="L274" s="13">
        <f>+'WP 1 2023 usage gallons'!K278*0.133681</f>
        <v>771.33936999999992</v>
      </c>
      <c r="M274" s="13">
        <f>+'WP 1 2023 usage gallons'!L278*0.133681</f>
        <v>876.94736</v>
      </c>
      <c r="N274" s="13">
        <f>+'WP 1 2023 usage gallons'!M278*0.133681</f>
        <v>407.72704999999996</v>
      </c>
      <c r="O274" s="13">
        <f>+'WP 1 2023 usage gallons'!N278*0.133681</f>
        <v>346.23379</v>
      </c>
      <c r="P274" s="13">
        <f>+'WP 1 2023 usage gallons'!O278*0.133681</f>
        <v>543.54694599999993</v>
      </c>
    </row>
    <row r="275" spans="3:16" x14ac:dyDescent="0.25">
      <c r="C275">
        <f>+'WP 1 2023 usage gallons'!C279</f>
        <v>1488541</v>
      </c>
      <c r="D275" t="str">
        <f>+'WP 1 2023 usage gallons'!B279</f>
        <v>3/4"</v>
      </c>
      <c r="E275" s="13">
        <f>+'WP 1 2023 usage gallons'!D279*0.133681</f>
        <v>1474.50143</v>
      </c>
      <c r="F275" s="13">
        <f>+'WP 1 2023 usage gallons'!E279*0.133681</f>
        <v>1899.6070099999999</v>
      </c>
      <c r="G275" s="13">
        <f>+'WP 1 2023 usage gallons'!F279*0.133681</f>
        <v>1959.7634599999999</v>
      </c>
      <c r="H275" s="13">
        <f>+'WP 1 2023 usage gallons'!G279*0.133681</f>
        <v>520.01909000000001</v>
      </c>
      <c r="I275" s="13">
        <f>+'WP 1 2023 usage gallons'!H279*0.133681</f>
        <v>3978.34656</v>
      </c>
      <c r="J275" s="13">
        <f>+'WP 1 2023 usage gallons'!I279*0.133681</f>
        <v>2481.1193599999997</v>
      </c>
      <c r="K275" s="13">
        <f>+'WP 1 2023 usage gallons'!J279*0.133681</f>
        <v>2753.8285999999998</v>
      </c>
      <c r="L275" s="13">
        <f>+'WP 1 2023 usage gallons'!K279*0.133681</f>
        <v>3224.3857199999998</v>
      </c>
      <c r="M275" s="13">
        <f>+'WP 1 2023 usage gallons'!L279*0.133681</f>
        <v>2150.9272900000001</v>
      </c>
      <c r="N275" s="13">
        <f>+'WP 1 2023 usage gallons'!M279*0.133681</f>
        <v>1981.1524199999999</v>
      </c>
      <c r="O275" s="13">
        <f>+'WP 1 2023 usage gallons'!N279*0.133681</f>
        <v>2047.9929199999999</v>
      </c>
      <c r="P275" s="13">
        <f>+'WP 1 2023 usage gallons'!O279*0.133681</f>
        <v>2060.02421</v>
      </c>
    </row>
    <row r="276" spans="3:16" x14ac:dyDescent="0.25">
      <c r="C276">
        <f>+'WP 1 2023 usage gallons'!C280</f>
        <v>1488642</v>
      </c>
      <c r="D276" t="str">
        <f>+'WP 1 2023 usage gallons'!B280</f>
        <v>3/4"</v>
      </c>
      <c r="E276" s="13">
        <f>+'WP 1 2023 usage gallons'!D280*0.133681</f>
        <v>659.98309699999993</v>
      </c>
      <c r="F276" s="13">
        <f>+'WP 1 2023 usage gallons'!E280*0.133681</f>
        <v>910.36761000000001</v>
      </c>
      <c r="G276" s="13">
        <f>+'WP 1 2023 usage gallons'!F280*0.133681</f>
        <v>949.13509999999997</v>
      </c>
      <c r="H276" s="13">
        <f>+'WP 1 2023 usage gallons'!G280*0.133681</f>
        <v>708.50929999999994</v>
      </c>
      <c r="I276" s="13">
        <f>+'WP 1 2023 usage gallons'!H280*0.133681</f>
        <v>375.64360999999997</v>
      </c>
      <c r="J276" s="13">
        <f>+'WP 1 2023 usage gallons'!I280*0.133681</f>
        <v>434.46324999999996</v>
      </c>
      <c r="K276" s="13">
        <f>+'WP 1 2023 usage gallons'!J280*0.133681</f>
        <v>184.47978000000001</v>
      </c>
      <c r="L276" s="13">
        <f>+'WP 1 2023 usage gallons'!K280*0.133681</f>
        <v>379.65404000000001</v>
      </c>
      <c r="M276" s="13">
        <f>+'WP 1 2023 usage gallons'!L280*0.133681</f>
        <v>296.77181999999999</v>
      </c>
      <c r="N276" s="13">
        <f>+'WP 1 2023 usage gallons'!M280*0.133681</f>
        <v>370.29636999999997</v>
      </c>
      <c r="O276" s="13">
        <f>+'WP 1 2023 usage gallons'!N280*0.133681</f>
        <v>414.41109999999998</v>
      </c>
      <c r="P276" s="13">
        <f>+'WP 1 2023 usage gallons'!O280*0.133681</f>
        <v>360.403976</v>
      </c>
    </row>
    <row r="277" spans="3:16" x14ac:dyDescent="0.25">
      <c r="C277">
        <f>+'WP 1 2023 usage gallons'!C281</f>
        <v>1488645</v>
      </c>
      <c r="D277" t="str">
        <f>+'WP 1 2023 usage gallons'!B281</f>
        <v>3/4"</v>
      </c>
      <c r="E277" s="13">
        <f>+'WP 1 2023 usage gallons'!D281*0.133681</f>
        <v>1238.821827</v>
      </c>
      <c r="F277" s="13">
        <f>+'WP 1 2023 usage gallons'!E281*0.133681</f>
        <v>1124.25721</v>
      </c>
      <c r="G277" s="13">
        <f>+'WP 1 2023 usage gallons'!F281*0.133681</f>
        <v>731.23506999999995</v>
      </c>
      <c r="H277" s="13">
        <f>+'WP 1 2023 usage gallons'!G281*0.133681</f>
        <v>914.37803999999994</v>
      </c>
      <c r="I277" s="13">
        <f>+'WP 1 2023 usage gallons'!H281*0.133681</f>
        <v>901.00993999999992</v>
      </c>
      <c r="J277" s="13">
        <f>+'WP 1 2023 usage gallons'!I281*0.133681</f>
        <v>1106.87868</v>
      </c>
      <c r="K277" s="13">
        <f>+'WP 1 2023 usage gallons'!J281*0.133681</f>
        <v>913.04122999999993</v>
      </c>
      <c r="L277" s="13">
        <f>+'WP 1 2023 usage gallons'!K281*0.133681</f>
        <v>1306.0633699999998</v>
      </c>
      <c r="M277" s="13">
        <f>+'WP 1 2023 usage gallons'!L281*0.133681</f>
        <v>901.00993999999992</v>
      </c>
      <c r="N277" s="13">
        <f>+'WP 1 2023 usage gallons'!M281*0.133681</f>
        <v>1006.61793</v>
      </c>
      <c r="O277" s="13">
        <f>+'WP 1 2023 usage gallons'!N281*0.133681</f>
        <v>1137.6253099999999</v>
      </c>
      <c r="P277" s="13">
        <f>+'WP 1 2023 usage gallons'!O281*0.133681</f>
        <v>1015.0398329999999</v>
      </c>
    </row>
    <row r="278" spans="3:16" x14ac:dyDescent="0.25">
      <c r="C278">
        <f>+'WP 1 2023 usage gallons'!C282</f>
        <v>1488746</v>
      </c>
      <c r="D278" t="str">
        <f>+'WP 1 2023 usage gallons'!B282</f>
        <v>3/4"</v>
      </c>
      <c r="E278" s="13">
        <f>+'WP 1 2023 usage gallons'!D282*0.133681</f>
        <v>497.29331999999999</v>
      </c>
      <c r="F278" s="13">
        <f>+'WP 1 2023 usage gallons'!E282*0.133681</f>
        <v>692.46758</v>
      </c>
      <c r="G278" s="13">
        <f>+'WP 1 2023 usage gallons'!F282*0.133681</f>
        <v>542.74486000000002</v>
      </c>
      <c r="H278" s="13">
        <f>+'WP 1 2023 usage gallons'!G282*0.133681</f>
        <v>5019.7215500000002</v>
      </c>
      <c r="I278" s="13">
        <f>+'WP 1 2023 usage gallons'!H282*0.133681</f>
        <v>616.26940999999999</v>
      </c>
      <c r="J278" s="13">
        <f>+'WP 1 2023 usage gallons'!I282*0.133681</f>
        <v>1146.98298</v>
      </c>
      <c r="K278" s="13">
        <f>+'WP 1 2023 usage gallons'!J282*0.133681</f>
        <v>951.80871999999999</v>
      </c>
      <c r="L278" s="13">
        <f>+'WP 1 2023 usage gallons'!K282*0.133681</f>
        <v>929.08294999999998</v>
      </c>
      <c r="M278" s="13">
        <f>+'WP 1 2023 usage gallons'!L282*0.133681</f>
        <v>684.44671999999991</v>
      </c>
      <c r="N278" s="13">
        <f>+'WP 1 2023 usage gallons'!M282*0.133681</f>
        <v>299.44543999999996</v>
      </c>
      <c r="O278" s="13">
        <f>+'WP 1 2023 usage gallons'!N282*0.133681</f>
        <v>356.92827</v>
      </c>
      <c r="P278" s="13">
        <f>+'WP 1 2023 usage gallons'!O282*0.133681</f>
        <v>446.89558299999999</v>
      </c>
    </row>
    <row r="279" spans="3:16" x14ac:dyDescent="0.25">
      <c r="C279">
        <f>+'WP 1 2023 usage gallons'!C283</f>
        <v>1488849</v>
      </c>
      <c r="D279" t="str">
        <f>+'WP 1 2023 usage gallons'!B283</f>
        <v>3/4"</v>
      </c>
      <c r="E279" s="13">
        <f>+'WP 1 2023 usage gallons'!D283*0.133681</f>
        <v>441.68202399999996</v>
      </c>
      <c r="F279" s="13">
        <f>+'WP 1 2023 usage gallons'!E283*0.133681</f>
        <v>915.71484999999996</v>
      </c>
      <c r="G279" s="13">
        <f>+'WP 1 2023 usage gallons'!F283*0.133681</f>
        <v>601.56449999999995</v>
      </c>
      <c r="H279" s="13">
        <f>+'WP 1 2023 usage gallons'!G283*0.133681</f>
        <v>685.78352999999993</v>
      </c>
      <c r="I279" s="13">
        <f>+'WP 1 2023 usage gallons'!H283*0.133681</f>
        <v>748.61360000000002</v>
      </c>
      <c r="J279" s="13">
        <f>+'WP 1 2023 usage gallons'!I283*0.133681</f>
        <v>1467.81738</v>
      </c>
      <c r="K279" s="13">
        <f>+'WP 1 2023 usage gallons'!J283*0.133681</f>
        <v>576.16511000000003</v>
      </c>
      <c r="L279" s="13">
        <f>+'WP 1 2023 usage gallons'!K283*0.133681</f>
        <v>1425.03946</v>
      </c>
      <c r="M279" s="13">
        <f>+'WP 1 2023 usage gallons'!L283*0.133681</f>
        <v>2930.2875199999999</v>
      </c>
      <c r="N279" s="13">
        <f>+'WP 1 2023 usage gallons'!M283*0.133681</f>
        <v>723.21420999999998</v>
      </c>
      <c r="O279" s="13">
        <f>+'WP 1 2023 usage gallons'!N283*0.133681</f>
        <v>681.7731</v>
      </c>
      <c r="P279" s="13">
        <f>+'WP 1 2023 usage gallons'!O283*0.133681</f>
        <v>943.25313599999993</v>
      </c>
    </row>
    <row r="280" spans="3:16" x14ac:dyDescent="0.25">
      <c r="C280">
        <f>+'WP 1 2023 usage gallons'!C284</f>
        <v>1489050</v>
      </c>
      <c r="D280" t="str">
        <f>+'WP 1 2023 usage gallons'!B284</f>
        <v>3/4"</v>
      </c>
      <c r="E280" s="13">
        <f>+'WP 1 2023 usage gallons'!D284*0.133681</f>
        <v>0.13368099999999999</v>
      </c>
      <c r="F280" s="13">
        <f>+'WP 1 2023 usage gallons'!E284*0.133681</f>
        <v>0.13368099999999999</v>
      </c>
      <c r="G280" s="13">
        <f>+'WP 1 2023 usage gallons'!F284*0.133681</f>
        <v>879.88834199999997</v>
      </c>
      <c r="H280" s="13">
        <f>+'WP 1 2023 usage gallons'!G284*0.133681</f>
        <v>1134.9516899999999</v>
      </c>
      <c r="I280" s="13">
        <f>+'WP 1 2023 usage gallons'!H284*0.133681</f>
        <v>263.35156999999998</v>
      </c>
      <c r="J280" s="13">
        <f>+'WP 1 2023 usage gallons'!I284*0.133681</f>
        <v>910.36761000000001</v>
      </c>
      <c r="K280" s="13">
        <f>+'WP 1 2023 usage gallons'!J284*0.133681</f>
        <v>986.5657799999999</v>
      </c>
      <c r="L280" s="13">
        <f>+'WP 1 2023 usage gallons'!K284*0.133681</f>
        <v>1287.3480299999999</v>
      </c>
      <c r="M280" s="13">
        <f>+'WP 1 2023 usage gallons'!L284*0.133681</f>
        <v>828.82219999999995</v>
      </c>
      <c r="N280" s="13">
        <f>+'WP 1 2023 usage gallons'!M284*0.133681</f>
        <v>902.34674999999993</v>
      </c>
      <c r="O280" s="13">
        <f>+'WP 1 2023 usage gallons'!N284*0.133681</f>
        <v>1014.63879</v>
      </c>
      <c r="P280" s="13">
        <f>+'WP 1 2023 usage gallons'!O284*0.133681</f>
        <v>915.18012599999997</v>
      </c>
    </row>
    <row r="281" spans="3:16" x14ac:dyDescent="0.25">
      <c r="C281">
        <f>+'WP 1 2023 usage gallons'!C285</f>
        <v>1489153</v>
      </c>
      <c r="D281" t="str">
        <f>+'WP 1 2023 usage gallons'!B285</f>
        <v>3/4"</v>
      </c>
      <c r="E281" s="13">
        <f>+'WP 1 2023 usage gallons'!D285*0.133681</f>
        <v>433.12644</v>
      </c>
      <c r="F281" s="13">
        <f>+'WP 1 2023 usage gallons'!E285*0.133681</f>
        <v>530.71357</v>
      </c>
      <c r="G281" s="13">
        <f>+'WP 1 2023 usage gallons'!F285*0.133681</f>
        <v>629.63751000000002</v>
      </c>
      <c r="H281" s="13">
        <f>+'WP 1 2023 usage gallons'!G285*0.133681</f>
        <v>704.49887000000001</v>
      </c>
      <c r="I281" s="13">
        <f>+'WP 1 2023 usage gallons'!H285*0.133681</f>
        <v>487.93564999999995</v>
      </c>
      <c r="J281" s="13">
        <f>+'WP 1 2023 usage gallons'!I285*0.133681</f>
        <v>516.00865999999996</v>
      </c>
      <c r="K281" s="13">
        <f>+'WP 1 2023 usage gallons'!J285*0.133681</f>
        <v>275.38285999999999</v>
      </c>
      <c r="L281" s="13">
        <f>+'WP 1 2023 usage gallons'!K285*0.133681</f>
        <v>394.35894999999999</v>
      </c>
      <c r="M281" s="13">
        <f>+'WP 1 2023 usage gallons'!L285*0.133681</f>
        <v>632.31112999999993</v>
      </c>
      <c r="N281" s="13">
        <f>+'WP 1 2023 usage gallons'!M285*0.133681</f>
        <v>498.63012999999995</v>
      </c>
      <c r="O281" s="13">
        <f>+'WP 1 2023 usage gallons'!N285*0.133681</f>
        <v>572.15467999999998</v>
      </c>
      <c r="P281" s="13">
        <f>+'WP 1 2023 usage gallons'!O285*0.133681</f>
        <v>567.60952599999996</v>
      </c>
    </row>
    <row r="282" spans="3:16" x14ac:dyDescent="0.25">
      <c r="C282">
        <f>+'WP 1 2023 usage gallons'!C286</f>
        <v>1489357</v>
      </c>
      <c r="D282" t="str">
        <f>+'WP 1 2023 usage gallons'!B286</f>
        <v>3/4"</v>
      </c>
      <c r="E282" s="13">
        <f>+'WP 1 2023 usage gallons'!D286*0.133681</f>
        <v>0.13368099999999999</v>
      </c>
      <c r="F282" s="13">
        <f>+'WP 1 2023 usage gallons'!E286*0.133681</f>
        <v>0.13368099999999999</v>
      </c>
      <c r="G282" s="13">
        <f>+'WP 1 2023 usage gallons'!F286*0.133681</f>
        <v>0.13368099999999999</v>
      </c>
      <c r="H282" s="13">
        <f>+'WP 1 2023 usage gallons'!G286*0.133681</f>
        <v>668.40499999999997</v>
      </c>
      <c r="I282" s="13">
        <f>+'WP 1 2023 usage gallons'!H286*0.133681</f>
        <v>0.13368099999999999</v>
      </c>
      <c r="J282" s="13">
        <f>+'WP 1 2023 usage gallons'!I286*0.133681</f>
        <v>0.80208599999999997</v>
      </c>
      <c r="K282" s="13">
        <f>+'WP 1 2023 usage gallons'!J286*0.133681</f>
        <v>0.13368099999999999</v>
      </c>
      <c r="L282" s="13">
        <f>+'WP 1 2023 usage gallons'!K286*0.133681</f>
        <v>348.90740999999997</v>
      </c>
      <c r="M282" s="13">
        <f>+'WP 1 2023 usage gallons'!L286*0.133681</f>
        <v>451.84177999999997</v>
      </c>
      <c r="N282" s="13">
        <f>+'WP 1 2023 usage gallons'!M286*0.133681</f>
        <v>455.85220999999996</v>
      </c>
      <c r="O282" s="13">
        <f>+'WP 1 2023 usage gallons'!N286*0.133681</f>
        <v>526.70313999999996</v>
      </c>
      <c r="P282" s="13">
        <f>+'WP 1 2023 usage gallons'!O286*0.133681</f>
        <v>478.04325599999999</v>
      </c>
    </row>
    <row r="283" spans="3:16" x14ac:dyDescent="0.25">
      <c r="C283">
        <f>+'WP 1 2023 usage gallons'!C287</f>
        <v>1489454</v>
      </c>
      <c r="D283" t="str">
        <f>+'WP 1 2023 usage gallons'!B287</f>
        <v>3/4"</v>
      </c>
      <c r="E283" s="13">
        <f>+'WP 1 2023 usage gallons'!D287*0.133681</f>
        <v>417.61944399999999</v>
      </c>
      <c r="F283" s="13">
        <f>+'WP 1 2023 usage gallons'!E287*0.133681</f>
        <v>645.67922999999996</v>
      </c>
      <c r="G283" s="13">
        <f>+'WP 1 2023 usage gallons'!F287*0.133681</f>
        <v>867.58969000000002</v>
      </c>
      <c r="H283" s="13">
        <f>+'WP 1 2023 usage gallons'!G287*0.133681</f>
        <v>701.82524999999998</v>
      </c>
      <c r="I283" s="13">
        <f>+'WP 1 2023 usage gallons'!H287*0.133681</f>
        <v>799.41237999999998</v>
      </c>
      <c r="J283" s="13">
        <f>+'WP 1 2023 usage gallons'!I287*0.133681</f>
        <v>510.66141999999996</v>
      </c>
      <c r="K283" s="13">
        <f>+'WP 1 2023 usage gallons'!J287*0.133681</f>
        <v>553.43934000000002</v>
      </c>
      <c r="L283" s="13">
        <f>+'WP 1 2023 usage gallons'!K287*0.133681</f>
        <v>917.05165999999997</v>
      </c>
      <c r="M283" s="13">
        <f>+'WP 1 2023 usage gallons'!L287*0.133681</f>
        <v>688.45714999999996</v>
      </c>
      <c r="N283" s="13">
        <f>+'WP 1 2023 usage gallons'!M287*0.133681</f>
        <v>778.02341999999999</v>
      </c>
      <c r="O283" s="13">
        <f>+'WP 1 2023 usage gallons'!N287*0.133681</f>
        <v>1060.09033</v>
      </c>
      <c r="P283" s="13">
        <f>+'WP 1 2023 usage gallons'!O287*0.133681</f>
        <v>842.19029999999998</v>
      </c>
    </row>
    <row r="284" spans="3:16" x14ac:dyDescent="0.25">
      <c r="C284">
        <f>+'WP 1 2023 usage gallons'!C288</f>
        <v>1489758</v>
      </c>
      <c r="D284" t="str">
        <f>+'WP 1 2023 usage gallons'!B288</f>
        <v>3/4"</v>
      </c>
      <c r="E284" s="13">
        <f>+'WP 1 2023 usage gallons'!D288*0.133681</f>
        <v>0.13368099999999999</v>
      </c>
      <c r="F284" s="13">
        <f>+'WP 1 2023 usage gallons'!E288*0.133681</f>
        <v>0.13368099999999999</v>
      </c>
      <c r="G284" s="13">
        <f>+'WP 1 2023 usage gallons'!F288*0.133681</f>
        <v>0.13368099999999999</v>
      </c>
      <c r="H284" s="13">
        <f>+'WP 1 2023 usage gallons'!G288*0.133681</f>
        <v>532.585104</v>
      </c>
      <c r="I284" s="13">
        <f>+'WP 1 2023 usage gallons'!H288*0.133681</f>
        <v>799.41237999999998</v>
      </c>
      <c r="J284" s="13">
        <f>+'WP 1 2023 usage gallons'!I288*0.133681</f>
        <v>1654.9707799999999</v>
      </c>
      <c r="K284" s="13">
        <f>+'WP 1 2023 usage gallons'!J288*0.133681</f>
        <v>1203.1289999999999</v>
      </c>
      <c r="L284" s="13">
        <f>+'WP 1 2023 usage gallons'!K288*0.133681</f>
        <v>1284.6744099999999</v>
      </c>
      <c r="M284" s="13">
        <f>+'WP 1 2023 usage gallons'!L288*0.133681</f>
        <v>838.17986999999994</v>
      </c>
      <c r="N284" s="13">
        <f>+'WP 1 2023 usage gallons'!M288*0.133681</f>
        <v>380.99084999999997</v>
      </c>
      <c r="O284" s="13">
        <f>+'WP 1 2023 usage gallons'!N288*0.133681</f>
        <v>799.41237999999998</v>
      </c>
      <c r="P284" s="13">
        <f>+'WP 1 2023 usage gallons'!O288*0.133681</f>
        <v>672.81647299999997</v>
      </c>
    </row>
    <row r="285" spans="3:16" x14ac:dyDescent="0.25">
      <c r="C285">
        <f>+'WP 1 2023 usage gallons'!C289</f>
        <v>1489761</v>
      </c>
      <c r="D285" t="str">
        <f>+'WP 1 2023 usage gallons'!B289</f>
        <v>3/4"</v>
      </c>
      <c r="E285" s="13">
        <f>+'WP 1 2023 usage gallons'!D289*0.133681</f>
        <v>511.196144</v>
      </c>
      <c r="F285" s="13">
        <f>+'WP 1 2023 usage gallons'!E289*0.133681</f>
        <v>733.90868999999998</v>
      </c>
      <c r="G285" s="13">
        <f>+'WP 1 2023 usage gallons'!F289*0.133681</f>
        <v>434.46324999999996</v>
      </c>
      <c r="H285" s="13">
        <f>+'WP 1 2023 usage gallons'!G289*0.133681</f>
        <v>774.01298999999995</v>
      </c>
      <c r="I285" s="13">
        <f>+'WP 1 2023 usage gallons'!H289*0.133681</f>
        <v>1300.71613</v>
      </c>
      <c r="J285" s="13">
        <f>+'WP 1 2023 usage gallons'!I289*0.133681</f>
        <v>1144.30936</v>
      </c>
      <c r="K285" s="13">
        <f>+'WP 1 2023 usage gallons'!J289*0.133681</f>
        <v>909.0308</v>
      </c>
      <c r="L285" s="13">
        <f>+'WP 1 2023 usage gallons'!K289*0.133681</f>
        <v>1149.6566</v>
      </c>
      <c r="M285" s="13">
        <f>+'WP 1 2023 usage gallons'!L289*0.133681</f>
        <v>1018.6492199999999</v>
      </c>
      <c r="N285" s="13">
        <f>+'WP 1 2023 usage gallons'!M289*0.133681</f>
        <v>898.33632</v>
      </c>
      <c r="O285" s="13">
        <f>+'WP 1 2023 usage gallons'!N289*0.133681</f>
        <v>677.76266999999996</v>
      </c>
      <c r="P285" s="13">
        <f>+'WP 1 2023 usage gallons'!O289*0.133681</f>
        <v>864.91606999999999</v>
      </c>
    </row>
    <row r="286" spans="3:16" x14ac:dyDescent="0.25">
      <c r="C286">
        <f>+'WP 1 2023 usage gallons'!C290</f>
        <v>20014801</v>
      </c>
      <c r="D286" t="str">
        <f>+'WP 1 2023 usage gallons'!B290</f>
        <v>3/4"</v>
      </c>
      <c r="E286" s="13">
        <f>+'WP 1 2023 usage gallons'!D290*0.133681</f>
        <v>1630.9081999999999</v>
      </c>
      <c r="F286" s="13">
        <f>+'WP 1 2023 usage gallons'!E290*0.133681</f>
        <v>1747.2106699999999</v>
      </c>
      <c r="G286" s="13">
        <f>+'WP 1 2023 usage gallons'!F290*0.133681</f>
        <v>880.95778999999993</v>
      </c>
      <c r="H286" s="13">
        <f>+'WP 1 2023 usage gallons'!G290*0.133681</f>
        <v>926.40932999999995</v>
      </c>
      <c r="I286" s="13">
        <f>+'WP 1 2023 usage gallons'!H290*0.133681</f>
        <v>1101.53144</v>
      </c>
      <c r="J286" s="13">
        <f>+'WP 1 2023 usage gallons'!I290*0.133681</f>
        <v>909.0308</v>
      </c>
      <c r="K286" s="13">
        <f>+'WP 1 2023 usage gallons'!J290*0.133681</f>
        <v>152.39633999999998</v>
      </c>
      <c r="L286" s="13">
        <f>+'WP 1 2023 usage gallons'!K290*0.133681</f>
        <v>185.81658999999999</v>
      </c>
      <c r="M286" s="13">
        <f>+'WP 1 2023 usage gallons'!L290*0.133681</f>
        <v>253.9939</v>
      </c>
      <c r="N286" s="13">
        <f>+'WP 1 2023 usage gallons'!M290*0.133681</f>
        <v>176.45892000000001</v>
      </c>
      <c r="O286" s="13">
        <f>+'WP 1 2023 usage gallons'!N290*0.133681</f>
        <v>1228.5283899999999</v>
      </c>
      <c r="P286" s="13">
        <f>+'WP 1 2023 usage gallons'!O290*0.133681</f>
        <v>552.90461600000003</v>
      </c>
    </row>
    <row r="287" spans="3:16" x14ac:dyDescent="0.25">
      <c r="C287">
        <f>+'WP 1 2023 usage gallons'!C291</f>
        <v>20015003</v>
      </c>
      <c r="D287" t="str">
        <f>+'WP 1 2023 usage gallons'!B291</f>
        <v>3/4"</v>
      </c>
      <c r="E287" s="13">
        <f>+'WP 1 2023 usage gallons'!D291*0.133681</f>
        <v>414.41109999999998</v>
      </c>
      <c r="F287" s="13">
        <f>+'WP 1 2023 usage gallons'!E291*0.133681</f>
        <v>622.95345999999995</v>
      </c>
      <c r="G287" s="13">
        <f>+'WP 1 2023 usage gallons'!F291*0.133681</f>
        <v>549.42890999999997</v>
      </c>
      <c r="H287" s="13">
        <f>+'WP 1 2023 usage gallons'!G291*0.133681</f>
        <v>534.72399999999993</v>
      </c>
      <c r="I287" s="13">
        <f>+'WP 1 2023 usage gallons'!H291*0.133681</f>
        <v>618.94303000000002</v>
      </c>
      <c r="J287" s="13">
        <f>+'WP 1 2023 usage gallons'!I291*0.133681</f>
        <v>653.70008999999993</v>
      </c>
      <c r="K287" s="13">
        <f>+'WP 1 2023 usage gallons'!J291*0.133681</f>
        <v>409.06385999999998</v>
      </c>
      <c r="L287" s="13">
        <f>+'WP 1 2023 usage gallons'!K291*0.133681</f>
        <v>528.03994999999998</v>
      </c>
      <c r="M287" s="13">
        <f>+'WP 1 2023 usage gallons'!L291*0.133681</f>
        <v>745.93997999999999</v>
      </c>
      <c r="N287" s="13">
        <f>+'WP 1 2023 usage gallons'!M291*0.133681</f>
        <v>503.97736999999995</v>
      </c>
      <c r="O287" s="13">
        <f>+'WP 1 2023 usage gallons'!N291*0.133681</f>
        <v>600.22768999999994</v>
      </c>
      <c r="P287" s="13">
        <f>+'WP 1 2023 usage gallons'!O291*0.133681</f>
        <v>616.67045299999995</v>
      </c>
    </row>
    <row r="288" spans="3:16" x14ac:dyDescent="0.25">
      <c r="C288">
        <f>+'WP 1 2023 usage gallons'!C292</f>
        <v>20015004</v>
      </c>
      <c r="D288" t="str">
        <f>+'WP 1 2023 usage gallons'!B292</f>
        <v>3/4"</v>
      </c>
      <c r="E288" s="13">
        <f>+'WP 1 2023 usage gallons'!D292*0.133681</f>
        <v>1064.10076</v>
      </c>
      <c r="F288" s="13">
        <f>+'WP 1 2023 usage gallons'!E292*0.133681</f>
        <v>1032.0173199999999</v>
      </c>
      <c r="G288" s="13">
        <f>+'WP 1 2023 usage gallons'!F292*0.133681</f>
        <v>691.13076999999998</v>
      </c>
      <c r="H288" s="13">
        <f>+'WP 1 2023 usage gallons'!G292*0.133681</f>
        <v>780.69704000000002</v>
      </c>
      <c r="I288" s="13">
        <f>+'WP 1 2023 usage gallons'!H292*0.133681</f>
        <v>867.58969000000002</v>
      </c>
      <c r="J288" s="13">
        <f>+'WP 1 2023 usage gallons'!I292*0.133681</f>
        <v>1415.6817899999999</v>
      </c>
      <c r="K288" s="13">
        <f>+'WP 1 2023 usage gallons'!J292*0.133681</f>
        <v>1142.97255</v>
      </c>
      <c r="L288" s="13">
        <f>+'WP 1 2023 usage gallons'!K292*0.133681</f>
        <v>1368.8934399999998</v>
      </c>
      <c r="M288" s="13">
        <f>+'WP 1 2023 usage gallons'!L292*0.133681</f>
        <v>1129.60445</v>
      </c>
      <c r="N288" s="13">
        <f>+'WP 1 2023 usage gallons'!M292*0.133681</f>
        <v>1072.1216199999999</v>
      </c>
      <c r="O288" s="13">
        <f>+'WP 1 2023 usage gallons'!N292*0.133681</f>
        <v>955.81914999999992</v>
      </c>
      <c r="P288" s="13">
        <f>+'WP 1 2023 usage gallons'!O292*0.133681</f>
        <v>1052.470513</v>
      </c>
    </row>
    <row r="289" spans="3:16" x14ac:dyDescent="0.25">
      <c r="C289">
        <f>+'WP 1 2023 usage gallons'!C293</f>
        <v>20015205</v>
      </c>
      <c r="D289" t="str">
        <f>+'WP 1 2023 usage gallons'!B293</f>
        <v>3/4"</v>
      </c>
      <c r="E289" s="13">
        <f>+'WP 1 2023 usage gallons'!D293*0.133681</f>
        <v>733.90868999999998</v>
      </c>
      <c r="F289" s="13">
        <f>+'WP 1 2023 usage gallons'!E293*0.133681</f>
        <v>1070.7848099999999</v>
      </c>
      <c r="G289" s="13">
        <f>+'WP 1 2023 usage gallons'!F293*0.133681</f>
        <v>1061.42714</v>
      </c>
      <c r="H289" s="13">
        <f>+'WP 1 2023 usage gallons'!G293*0.133681</f>
        <v>926.40932999999995</v>
      </c>
      <c r="I289" s="13">
        <f>+'WP 1 2023 usage gallons'!H293*0.133681</f>
        <v>919.72528</v>
      </c>
      <c r="J289" s="13">
        <f>+'WP 1 2023 usage gallons'!I293*0.133681</f>
        <v>838.17986999999994</v>
      </c>
      <c r="K289" s="13">
        <f>+'WP 1 2023 usage gallons'!J293*0.133681</f>
        <v>604.23811999999998</v>
      </c>
      <c r="L289" s="13">
        <f>+'WP 1 2023 usage gallons'!K293*0.133681</f>
        <v>868.92649999999992</v>
      </c>
      <c r="M289" s="13">
        <f>+'WP 1 2023 usage gallons'!L293*0.133681</f>
        <v>703.16206</v>
      </c>
      <c r="N289" s="13">
        <f>+'WP 1 2023 usage gallons'!M293*0.133681</f>
        <v>911.70441999999991</v>
      </c>
      <c r="O289" s="13">
        <f>+'WP 1 2023 usage gallons'!N293*0.133681</f>
        <v>1032.0173199999999</v>
      </c>
      <c r="P289" s="13">
        <f>+'WP 1 2023 usage gallons'!O293*0.133681</f>
        <v>882.29459999999995</v>
      </c>
    </row>
    <row r="290" spans="3:16" x14ac:dyDescent="0.25">
      <c r="C290">
        <f>+'WP 1 2023 usage gallons'!C294</f>
        <v>20015206</v>
      </c>
      <c r="D290" t="str">
        <f>+'WP 1 2023 usage gallons'!B294</f>
        <v>3/4"</v>
      </c>
      <c r="E290" s="13">
        <f>+'WP 1 2023 usage gallons'!D294*0.133681</f>
        <v>524.56424400000003</v>
      </c>
      <c r="F290" s="13">
        <f>+'WP 1 2023 usage gallons'!E294*0.133681</f>
        <v>838.17986999999994</v>
      </c>
      <c r="G290" s="13">
        <f>+'WP 1 2023 usage gallons'!F294*0.133681</f>
        <v>901.00993999999992</v>
      </c>
      <c r="H290" s="13">
        <f>+'WP 1 2023 usage gallons'!G294*0.133681</f>
        <v>553.43934000000002</v>
      </c>
      <c r="I290" s="13">
        <f>+'WP 1 2023 usage gallons'!H294*0.133681</f>
        <v>923.73570999999993</v>
      </c>
      <c r="J290" s="13">
        <f>+'WP 1 2023 usage gallons'!I294*0.133681</f>
        <v>1402.31369</v>
      </c>
      <c r="K290" s="13">
        <f>+'WP 1 2023 usage gallons'!J294*0.133681</f>
        <v>1263.2854499999999</v>
      </c>
      <c r="L290" s="13">
        <f>+'WP 1 2023 usage gallons'!K294*0.133681</f>
        <v>1568.0781299999999</v>
      </c>
      <c r="M290" s="13">
        <f>+'WP 1 2023 usage gallons'!L294*0.133681</f>
        <v>632.31112999999993</v>
      </c>
      <c r="N290" s="13">
        <f>+'WP 1 2023 usage gallons'!M294*0.133681</f>
        <v>507.98779999999999</v>
      </c>
      <c r="O290" s="13">
        <f>+'WP 1 2023 usage gallons'!N294*0.133681</f>
        <v>549.42890999999997</v>
      </c>
      <c r="P290" s="13">
        <f>+'WP 1 2023 usage gallons'!O294*0.133681</f>
        <v>563.19805299999996</v>
      </c>
    </row>
    <row r="291" spans="3:16" x14ac:dyDescent="0.25">
      <c r="C291">
        <f>+'WP 1 2023 usage gallons'!C295</f>
        <v>20015307</v>
      </c>
      <c r="D291" t="str">
        <f>+'WP 1 2023 usage gallons'!B295</f>
        <v>3/4"</v>
      </c>
      <c r="E291" s="13">
        <f>+'WP 1 2023 usage gallons'!D295*0.133681</f>
        <v>516.94442700000002</v>
      </c>
      <c r="F291" s="13">
        <f>+'WP 1 2023 usage gallons'!E295*0.133681</f>
        <v>411.73748000000001</v>
      </c>
      <c r="G291" s="13">
        <f>+'WP 1 2023 usage gallons'!F295*0.133681</f>
        <v>422.43196</v>
      </c>
      <c r="H291" s="13">
        <f>+'WP 1 2023 usage gallons'!G295*0.133681</f>
        <v>634.98474999999996</v>
      </c>
      <c r="I291" s="13">
        <f>+'WP 1 2023 usage gallons'!H295*0.133681</f>
        <v>764.65531999999996</v>
      </c>
      <c r="J291" s="13">
        <f>+'WP 1 2023 usage gallons'!I295*0.133681</f>
        <v>667.06818999999996</v>
      </c>
      <c r="K291" s="13">
        <f>+'WP 1 2023 usage gallons'!J295*0.133681</f>
        <v>693.80439000000001</v>
      </c>
      <c r="L291" s="13">
        <f>+'WP 1 2023 usage gallons'!K295*0.133681</f>
        <v>620.27983999999992</v>
      </c>
      <c r="M291" s="13">
        <f>+'WP 1 2023 usage gallons'!L295*0.133681</f>
        <v>220.57364999999999</v>
      </c>
      <c r="N291" s="13">
        <f>+'WP 1 2023 usage gallons'!M295*0.133681</f>
        <v>14.70491</v>
      </c>
      <c r="O291" s="13">
        <f>+'WP 1 2023 usage gallons'!N295*0.133681</f>
        <v>4.0104299999999995</v>
      </c>
      <c r="P291" s="13">
        <f>+'WP 1 2023 usage gallons'!O295*0.133681</f>
        <v>4.0104299999999995</v>
      </c>
    </row>
    <row r="292" spans="3:16" x14ac:dyDescent="0.25">
      <c r="C292">
        <f>+'WP 1 2023 usage gallons'!C296</f>
        <v>20015308</v>
      </c>
      <c r="D292" t="str">
        <f>+'WP 1 2023 usage gallons'!B296</f>
        <v>3/4"</v>
      </c>
      <c r="E292" s="13">
        <f>+'WP 1 2023 usage gallons'!D296*0.133681</f>
        <v>141.300817</v>
      </c>
      <c r="F292" s="13">
        <f>+'WP 1 2023 usage gallons'!E296*0.133681</f>
        <v>580.17553999999996</v>
      </c>
      <c r="G292" s="13">
        <f>+'WP 1 2023 usage gallons'!F296*0.133681</f>
        <v>422.43196</v>
      </c>
      <c r="H292" s="13">
        <f>+'WP 1 2023 usage gallons'!G296*0.133681</f>
        <v>483.92521999999997</v>
      </c>
      <c r="I292" s="13">
        <f>+'WP 1 2023 usage gallons'!H296*0.133681</f>
        <v>760.64488999999992</v>
      </c>
      <c r="J292" s="13">
        <f>+'WP 1 2023 usage gallons'!I296*0.133681</f>
        <v>380.99084999999997</v>
      </c>
      <c r="K292" s="13">
        <f>+'WP 1 2023 usage gallons'!J296*0.133681</f>
        <v>998.59706999999992</v>
      </c>
      <c r="L292" s="13">
        <f>+'WP 1 2023 usage gallons'!K296*0.133681</f>
        <v>600.22768999999994</v>
      </c>
      <c r="M292" s="13">
        <f>+'WP 1 2023 usage gallons'!L296*0.133681</f>
        <v>271.37243000000001</v>
      </c>
      <c r="N292" s="13">
        <f>+'WP 1 2023 usage gallons'!M296*0.133681</f>
        <v>330.19207</v>
      </c>
      <c r="O292" s="13">
        <f>+'WP 1 2023 usage gallons'!N296*0.133681</f>
        <v>534.72399999999993</v>
      </c>
      <c r="P292" s="13">
        <f>+'WP 1 2023 usage gallons'!O296*0.133681</f>
        <v>378.71827300000001</v>
      </c>
    </row>
    <row r="293" spans="3:16" x14ac:dyDescent="0.25">
      <c r="C293">
        <f>+'WP 1 2023 usage gallons'!C297</f>
        <v>20015509</v>
      </c>
      <c r="D293" t="str">
        <f>+'WP 1 2023 usage gallons'!B297</f>
        <v>3/4"</v>
      </c>
      <c r="E293" s="13">
        <f>+'WP 1 2023 usage gallons'!D297*0.133681</f>
        <v>537.39761999999996</v>
      </c>
      <c r="F293" s="13">
        <f>+'WP 1 2023 usage gallons'!E297*0.133681</f>
        <v>529.37675999999999</v>
      </c>
      <c r="G293" s="13">
        <f>+'WP 1 2023 usage gallons'!F297*0.133681</f>
        <v>534.72399999999993</v>
      </c>
      <c r="H293" s="13">
        <f>+'WP 1 2023 usage gallons'!G297*0.133681</f>
        <v>426.44238999999999</v>
      </c>
      <c r="I293" s="13">
        <f>+'WP 1 2023 usage gallons'!H297*0.133681</f>
        <v>556.11295999999993</v>
      </c>
      <c r="J293" s="13">
        <f>+'WP 1 2023 usage gallons'!I297*0.133681</f>
        <v>752.62402999999995</v>
      </c>
      <c r="K293" s="13">
        <f>+'WP 1 2023 usage gallons'!J297*0.133681</f>
        <v>629.63751000000002</v>
      </c>
      <c r="L293" s="13">
        <f>+'WP 1 2023 usage gallons'!K297*0.133681</f>
        <v>705.83568000000002</v>
      </c>
      <c r="M293" s="13">
        <f>+'WP 1 2023 usage gallons'!L297*0.133681</f>
        <v>374.30680000000001</v>
      </c>
      <c r="N293" s="13">
        <f>+'WP 1 2023 usage gallons'!M297*0.133681</f>
        <v>390.34852000000001</v>
      </c>
      <c r="O293" s="13">
        <f>+'WP 1 2023 usage gallons'!N297*0.133681</f>
        <v>299.44543999999996</v>
      </c>
      <c r="P293" s="13">
        <f>+'WP 1 2023 usage gallons'!O297*0.133681</f>
        <v>354.65569299999999</v>
      </c>
    </row>
    <row r="294" spans="3:16" x14ac:dyDescent="0.25">
      <c r="C294">
        <f>+'WP 1 2023 usage gallons'!C298</f>
        <v>20015611</v>
      </c>
      <c r="D294" t="str">
        <f>+'WP 1 2023 usage gallons'!B298</f>
        <v>3/4"</v>
      </c>
      <c r="E294" s="13">
        <f>+'WP 1 2023 usage gallons'!D298*0.133681</f>
        <v>1132.2780699999998</v>
      </c>
      <c r="F294" s="13">
        <f>+'WP 1 2023 usage gallons'!E298*0.133681</f>
        <v>1662.99164</v>
      </c>
      <c r="G294" s="13">
        <f>+'WP 1 2023 usage gallons'!F298*0.133681</f>
        <v>1584.11985</v>
      </c>
      <c r="H294" s="13">
        <f>+'WP 1 2023 usage gallons'!G298*0.133681</f>
        <v>729.89825999999994</v>
      </c>
      <c r="I294" s="13">
        <f>+'WP 1 2023 usage gallons'!H298*0.133681</f>
        <v>747.27679000000001</v>
      </c>
      <c r="J294" s="13">
        <f>+'WP 1 2023 usage gallons'!I298*0.133681</f>
        <v>1355.5253399999999</v>
      </c>
      <c r="K294" s="13">
        <f>+'WP 1 2023 usage gallons'!J298*0.133681</f>
        <v>672.41543000000001</v>
      </c>
      <c r="L294" s="13">
        <f>+'WP 1 2023 usage gallons'!K298*0.133681</f>
        <v>819.46452999999997</v>
      </c>
      <c r="M294" s="13">
        <f>+'WP 1 2023 usage gallons'!L298*0.133681</f>
        <v>1761.9155799999999</v>
      </c>
      <c r="N294" s="13">
        <f>+'WP 1 2023 usage gallons'!M298*0.133681</f>
        <v>657.71051999999997</v>
      </c>
      <c r="O294" s="13">
        <f>+'WP 1 2023 usage gallons'!N298*0.133681</f>
        <v>1057.41671</v>
      </c>
      <c r="P294" s="13">
        <f>+'WP 1 2023 usage gallons'!O298*0.133681</f>
        <v>1159.0142699999999</v>
      </c>
    </row>
    <row r="295" spans="3:16" x14ac:dyDescent="0.25">
      <c r="C295">
        <f>+'WP 1 2023 usage gallons'!C299</f>
        <v>20015615</v>
      </c>
      <c r="D295" t="str">
        <f>+'WP 1 2023 usage gallons'!B299</f>
        <v>3/4"</v>
      </c>
      <c r="E295" s="13">
        <f>+'WP 1 2023 usage gallons'!D299*0.133681</f>
        <v>551.30044399999997</v>
      </c>
      <c r="F295" s="13">
        <f>+'WP 1 2023 usage gallons'!E299*0.133681</f>
        <v>568.14424999999994</v>
      </c>
      <c r="G295" s="13">
        <f>+'WP 1 2023 usage gallons'!F299*0.133681</f>
        <v>466.54668999999996</v>
      </c>
      <c r="H295" s="13">
        <f>+'WP 1 2023 usage gallons'!G299*0.133681</f>
        <v>451.84177999999997</v>
      </c>
      <c r="I295" s="13">
        <f>+'WP 1 2023 usage gallons'!H299*0.133681</f>
        <v>513.33503999999994</v>
      </c>
      <c r="J295" s="13">
        <f>+'WP 1 2023 usage gallons'!I299*0.133681</f>
        <v>395.69576000000001</v>
      </c>
      <c r="K295" s="13">
        <f>+'WP 1 2023 usage gallons'!J299*0.133681</f>
        <v>342.22335999999996</v>
      </c>
      <c r="L295" s="13">
        <f>+'WP 1 2023 usage gallons'!K299*0.133681</f>
        <v>433.12644</v>
      </c>
      <c r="M295" s="13">
        <f>+'WP 1 2023 usage gallons'!L299*0.133681</f>
        <v>498.63012999999995</v>
      </c>
      <c r="N295" s="13">
        <f>+'WP 1 2023 usage gallons'!M299*0.133681</f>
        <v>553.43934000000002</v>
      </c>
      <c r="O295" s="13">
        <f>+'WP 1 2023 usage gallons'!N299*0.133681</f>
        <v>636.32155999999998</v>
      </c>
      <c r="P295" s="13">
        <f>+'WP 1 2023 usage gallons'!O299*0.133681</f>
        <v>562.79701</v>
      </c>
    </row>
    <row r="296" spans="3:16" x14ac:dyDescent="0.25">
      <c r="C296">
        <f>+'WP 1 2023 usage gallons'!C300</f>
        <v>20015618</v>
      </c>
      <c r="D296" t="str">
        <f>+'WP 1 2023 usage gallons'!B300</f>
        <v>3/4"</v>
      </c>
      <c r="E296" s="13">
        <f>+'WP 1 2023 usage gallons'!D300*0.133681</f>
        <v>1034.69094</v>
      </c>
      <c r="F296" s="13">
        <f>+'WP 1 2023 usage gallons'!E300*0.133681</f>
        <v>1217.8339100000001</v>
      </c>
      <c r="G296" s="13">
        <f>+'WP 1 2023 usage gallons'!F300*0.133681</f>
        <v>1007.9547399999999</v>
      </c>
      <c r="H296" s="13">
        <f>+'WP 1 2023 usage gallons'!G300*0.133681</f>
        <v>1120.2467799999999</v>
      </c>
      <c r="I296" s="13">
        <f>+'WP 1 2023 usage gallons'!H300*0.133681</f>
        <v>1120.2467799999999</v>
      </c>
      <c r="J296" s="13">
        <f>+'WP 1 2023 usage gallons'!I300*0.133681</f>
        <v>926.40932999999995</v>
      </c>
      <c r="K296" s="13">
        <f>+'WP 1 2023 usage gallons'!J300*0.133681</f>
        <v>1002.6075</v>
      </c>
      <c r="L296" s="13">
        <f>+'WP 1 2023 usage gallons'!K300*0.133681</f>
        <v>962.50319999999999</v>
      </c>
      <c r="M296" s="13">
        <f>+'WP 1 2023 usage gallons'!L300*0.133681</f>
        <v>640.33199000000002</v>
      </c>
      <c r="N296" s="13">
        <f>+'WP 1 2023 usage gallons'!M300*0.133681</f>
        <v>720.54058999999995</v>
      </c>
      <c r="O296" s="13">
        <f>+'WP 1 2023 usage gallons'!N300*0.133681</f>
        <v>565.47063000000003</v>
      </c>
      <c r="P296" s="13">
        <f>+'WP 1 2023 usage gallons'!O300*0.133681</f>
        <v>642.06984299999999</v>
      </c>
    </row>
    <row r="297" spans="3:16" x14ac:dyDescent="0.25">
      <c r="C297">
        <f>+'WP 1 2023 usage gallons'!C301</f>
        <v>20082403</v>
      </c>
      <c r="D297" t="str">
        <f>+'WP 1 2023 usage gallons'!B301</f>
        <v>3/4"</v>
      </c>
      <c r="E297" s="13">
        <f>+'WP 1 2023 usage gallons'!D301*0.133681</f>
        <v>712.51972999999998</v>
      </c>
      <c r="F297" s="13">
        <f>+'WP 1 2023 usage gallons'!E301*0.133681</f>
        <v>760.64488999999992</v>
      </c>
      <c r="G297" s="13">
        <f>+'WP 1 2023 usage gallons'!F301*0.133681</f>
        <v>608.24855000000002</v>
      </c>
      <c r="H297" s="13">
        <f>+'WP 1 2023 usage gallons'!G301*0.133681</f>
        <v>406.39024000000001</v>
      </c>
      <c r="I297" s="13">
        <f>+'WP 1 2023 usage gallons'!H301*0.133681</f>
        <v>364.94912999999997</v>
      </c>
      <c r="J297" s="13">
        <f>+'WP 1 2023 usage gallons'!I301*0.133681</f>
        <v>454.5154</v>
      </c>
      <c r="K297" s="13">
        <f>+'WP 1 2023 usage gallons'!J301*0.133681</f>
        <v>346.23379</v>
      </c>
      <c r="L297" s="13">
        <f>+'WP 1 2023 usage gallons'!K301*0.133681</f>
        <v>394.35894999999999</v>
      </c>
      <c r="M297" s="13">
        <f>+'WP 1 2023 usage gallons'!L301*0.133681</f>
        <v>54.80921</v>
      </c>
      <c r="N297" s="13">
        <f>+'WP 1 2023 usage gallons'!M301*0.133681</f>
        <v>533.38719000000003</v>
      </c>
      <c r="O297" s="13">
        <f>+'WP 1 2023 usage gallons'!N301*0.133681</f>
        <v>292.76139000000001</v>
      </c>
      <c r="P297" s="13">
        <f>+'WP 1 2023 usage gallons'!O301*0.133681</f>
        <v>293.56347599999998</v>
      </c>
    </row>
    <row r="298" spans="3:16" x14ac:dyDescent="0.25">
      <c r="C298">
        <f>+'WP 1 2023 usage gallons'!C302</f>
        <v>222064</v>
      </c>
      <c r="D298" t="str">
        <f>+'WP 1 2023 usage gallons'!B302</f>
        <v>3/4"</v>
      </c>
      <c r="E298" s="13">
        <f>+'WP 1 2023 usage gallons'!D302*0.133681</f>
        <v>731.23506999999995</v>
      </c>
      <c r="F298" s="13">
        <f>+'WP 1 2023 usage gallons'!E302*0.133681</f>
        <v>513.33503999999994</v>
      </c>
      <c r="G298" s="13">
        <f>+'WP 1 2023 usage gallons'!F302*0.133681</f>
        <v>376.98041999999998</v>
      </c>
      <c r="H298" s="13">
        <f>+'WP 1 2023 usage gallons'!G302*0.133681</f>
        <v>778.02341999999999</v>
      </c>
      <c r="I298" s="13">
        <f>+'WP 1 2023 usage gallons'!H302*0.133681</f>
        <v>1125.59402</v>
      </c>
      <c r="J298" s="13">
        <f>+'WP 1 2023 usage gallons'!I302*0.133681</f>
        <v>798.07556999999997</v>
      </c>
      <c r="K298" s="13">
        <f>+'WP 1 2023 usage gallons'!J302*0.133681</f>
        <v>1018.6492199999999</v>
      </c>
      <c r="L298" s="13">
        <f>+'WP 1 2023 usage gallons'!K302*0.133681</f>
        <v>1137.6253099999999</v>
      </c>
      <c r="M298" s="13">
        <f>+'WP 1 2023 usage gallons'!L302*0.133681</f>
        <v>701.82524999999998</v>
      </c>
      <c r="N298" s="13">
        <f>+'WP 1 2023 usage gallons'!M302*0.133681</f>
        <v>803.42280999999991</v>
      </c>
      <c r="O298" s="13">
        <f>+'WP 1 2023 usage gallons'!N302*0.133681</f>
        <v>744.60316999999998</v>
      </c>
      <c r="P298" s="13">
        <f>+'WP 1 2023 usage gallons'!O302*0.133681</f>
        <v>749.95040999999992</v>
      </c>
    </row>
    <row r="299" spans="3:16" x14ac:dyDescent="0.25">
      <c r="C299">
        <f>+'WP 1 2023 usage gallons'!C303</f>
        <v>222105</v>
      </c>
      <c r="D299" t="str">
        <f>+'WP 1 2023 usage gallons'!B303</f>
        <v>3/4"</v>
      </c>
      <c r="E299" s="13">
        <f>+'WP 1 2023 usage gallons'!D303*0.133681</f>
        <v>541.00700699999993</v>
      </c>
      <c r="F299" s="13">
        <f>+'WP 1 2023 usage gallons'!E303*0.133681</f>
        <v>822.13815</v>
      </c>
      <c r="G299" s="13">
        <f>+'WP 1 2023 usage gallons'!F303*0.133681</f>
        <v>699.15162999999995</v>
      </c>
      <c r="H299" s="13">
        <f>+'WP 1 2023 usage gallons'!G303*0.133681</f>
        <v>783.37065999999993</v>
      </c>
      <c r="I299" s="13">
        <f>+'WP 1 2023 usage gallons'!H303*0.133681</f>
        <v>778.02341999999999</v>
      </c>
      <c r="J299" s="13">
        <f>+'WP 1 2023 usage gallons'!I303*0.133681</f>
        <v>946.46147999999994</v>
      </c>
      <c r="K299" s="13">
        <f>+'WP 1 2023 usage gallons'!J303*0.133681</f>
        <v>826.14857999999992</v>
      </c>
      <c r="L299" s="13">
        <f>+'WP 1 2023 usage gallons'!K303*0.133681</f>
        <v>1235.21244</v>
      </c>
      <c r="M299" s="13">
        <f>+'WP 1 2023 usage gallons'!L303*0.133681</f>
        <v>1136.2884999999999</v>
      </c>
      <c r="N299" s="13">
        <f>+'WP 1 2023 usage gallons'!M303*0.133681</f>
        <v>1453.11247</v>
      </c>
      <c r="O299" s="13">
        <f>+'WP 1 2023 usage gallons'!N303*0.133681</f>
        <v>1299.37932</v>
      </c>
      <c r="P299" s="13">
        <f>+'WP 1 2023 usage gallons'!O303*0.133681</f>
        <v>1296.1709759999999</v>
      </c>
    </row>
    <row r="300" spans="3:16" x14ac:dyDescent="0.25">
      <c r="C300">
        <f>+'WP 1 2023 usage gallons'!C304</f>
        <v>222114</v>
      </c>
      <c r="D300" t="str">
        <f>+'WP 1 2023 usage gallons'!B304</f>
        <v>3/4"</v>
      </c>
      <c r="E300" s="13">
        <f>+'WP 1 2023 usage gallons'!D304*0.133681</f>
        <v>95.849277000000001</v>
      </c>
      <c r="F300" s="13">
        <f>+'WP 1 2023 usage gallons'!E304*0.133681</f>
        <v>367.62275</v>
      </c>
      <c r="G300" s="13">
        <f>+'WP 1 2023 usage gallons'!F304*0.133681</f>
        <v>295.43500999999998</v>
      </c>
      <c r="H300" s="13">
        <f>+'WP 1 2023 usage gallons'!G304*0.133681</f>
        <v>279.39328999999998</v>
      </c>
      <c r="I300" s="13">
        <f>+'WP 1 2023 usage gallons'!H304*0.133681</f>
        <v>371.63317999999998</v>
      </c>
      <c r="J300" s="13">
        <f>+'WP 1 2023 usage gallons'!I304*0.133681</f>
        <v>324.84483</v>
      </c>
      <c r="K300" s="13">
        <f>+'WP 1 2023 usage gallons'!J304*0.133681</f>
        <v>330.19207</v>
      </c>
      <c r="L300" s="13">
        <f>+'WP 1 2023 usage gallons'!K304*0.133681</f>
        <v>455.85220999999996</v>
      </c>
      <c r="M300" s="13">
        <f>+'WP 1 2023 usage gallons'!L304*0.133681</f>
        <v>355.59145999999998</v>
      </c>
      <c r="N300" s="13">
        <f>+'WP 1 2023 usage gallons'!M304*0.133681</f>
        <v>486.59884</v>
      </c>
      <c r="O300" s="13">
        <f>+'WP 1 2023 usage gallons'!N304*0.133681</f>
        <v>403.71661999999998</v>
      </c>
      <c r="P300" s="13">
        <f>+'WP 1 2023 usage gallons'!O304*0.133681</f>
        <v>415.21318600000001</v>
      </c>
    </row>
    <row r="301" spans="3:16" x14ac:dyDescent="0.25">
      <c r="C301">
        <f>+'WP 1 2023 usage gallons'!C305</f>
        <v>222203</v>
      </c>
      <c r="D301" t="str">
        <f>+'WP 1 2023 usage gallons'!B305</f>
        <v>3/4"</v>
      </c>
      <c r="E301" s="13">
        <f>+'WP 1 2023 usage gallons'!D305*0.133681</f>
        <v>228.59450999999999</v>
      </c>
      <c r="F301" s="13">
        <f>+'WP 1 2023 usage gallons'!E305*0.133681</f>
        <v>407.72704999999996</v>
      </c>
      <c r="G301" s="13">
        <f>+'WP 1 2023 usage gallons'!F305*0.133681</f>
        <v>366.28593999999998</v>
      </c>
      <c r="H301" s="13">
        <f>+'WP 1 2023 usage gallons'!G305*0.133681</f>
        <v>528.03994999999998</v>
      </c>
      <c r="I301" s="13">
        <f>+'WP 1 2023 usage gallons'!H305*0.133681</f>
        <v>380.99084999999997</v>
      </c>
      <c r="J301" s="13">
        <f>+'WP 1 2023 usage gallons'!I305*0.133681</f>
        <v>1076.1320499999999</v>
      </c>
      <c r="K301" s="13">
        <f>+'WP 1 2023 usage gallons'!J305*0.133681</f>
        <v>403.71661999999998</v>
      </c>
      <c r="L301" s="13">
        <f>+'WP 1 2023 usage gallons'!K305*0.133681</f>
        <v>498.63012999999995</v>
      </c>
      <c r="M301" s="13">
        <f>+'WP 1 2023 usage gallons'!L305*0.133681</f>
        <v>394.35894999999999</v>
      </c>
      <c r="N301" s="13">
        <f>+'WP 1 2023 usage gallons'!M305*0.133681</f>
        <v>343.56016999999997</v>
      </c>
      <c r="O301" s="13">
        <f>+'WP 1 2023 usage gallons'!N305*0.133681</f>
        <v>380.99084999999997</v>
      </c>
      <c r="P301" s="13">
        <f>+'WP 1 2023 usage gallons'!O305*0.133681</f>
        <v>372.96999</v>
      </c>
    </row>
    <row r="302" spans="3:16" x14ac:dyDescent="0.25">
      <c r="C302">
        <f>+'WP 1 2023 usage gallons'!C306</f>
        <v>222206</v>
      </c>
      <c r="D302" t="str">
        <f>+'WP 1 2023 usage gallons'!B306</f>
        <v>3/4"</v>
      </c>
      <c r="E302" s="13">
        <f>+'WP 1 2023 usage gallons'!D306*0.133681</f>
        <v>574.42725699999994</v>
      </c>
      <c r="F302" s="13">
        <f>+'WP 1 2023 usage gallons'!E306*0.133681</f>
        <v>1078.80567</v>
      </c>
      <c r="G302" s="13">
        <f>+'WP 1 2023 usage gallons'!F306*0.133681</f>
        <v>884.96821999999997</v>
      </c>
      <c r="H302" s="13">
        <f>+'WP 1 2023 usage gallons'!G306*0.133681</f>
        <v>1001.2706899999999</v>
      </c>
      <c r="I302" s="13">
        <f>+'WP 1 2023 usage gallons'!H306*0.133681</f>
        <v>1161.6878899999999</v>
      </c>
      <c r="J302" s="13">
        <f>+'WP 1 2023 usage gallons'!I306*0.133681</f>
        <v>716.53016000000002</v>
      </c>
      <c r="K302" s="13">
        <f>+'WP 1 2023 usage gallons'!J306*0.133681</f>
        <v>736.58231000000001</v>
      </c>
      <c r="L302" s="13">
        <f>+'WP 1 2023 usage gallons'!K306*0.133681</f>
        <v>1146.98298</v>
      </c>
      <c r="M302" s="13">
        <f>+'WP 1 2023 usage gallons'!L306*0.133681</f>
        <v>1303.38975</v>
      </c>
      <c r="N302" s="13">
        <f>+'WP 1 2023 usage gallons'!M306*0.133681</f>
        <v>1032.0173199999999</v>
      </c>
      <c r="O302" s="13">
        <f>+'WP 1 2023 usage gallons'!N306*0.133681</f>
        <v>1086.82653</v>
      </c>
      <c r="P302" s="13">
        <f>+'WP 1 2023 usage gallons'!O306*0.133681</f>
        <v>1140.699973</v>
      </c>
    </row>
    <row r="303" spans="3:16" x14ac:dyDescent="0.25">
      <c r="C303">
        <f>+'WP 1 2023 usage gallons'!C307</f>
        <v>222304</v>
      </c>
      <c r="D303" t="str">
        <f>+'WP 1 2023 usage gallons'!B307</f>
        <v>3/4"</v>
      </c>
      <c r="E303" s="13">
        <f>+'WP 1 2023 usage gallons'!D307*0.133681</f>
        <v>425.10557999999997</v>
      </c>
      <c r="F303" s="13">
        <f>+'WP 1 2023 usage gallons'!E307*0.133681</f>
        <v>413.07428999999996</v>
      </c>
      <c r="G303" s="13">
        <f>+'WP 1 2023 usage gallons'!F307*0.133681</f>
        <v>380.99084999999997</v>
      </c>
      <c r="H303" s="13">
        <f>+'WP 1 2023 usage gallons'!G307*0.133681</f>
        <v>340.88655</v>
      </c>
      <c r="I303" s="13">
        <f>+'WP 1 2023 usage gallons'!H307*0.133681</f>
        <v>517.34546999999998</v>
      </c>
      <c r="J303" s="13">
        <f>+'WP 1 2023 usage gallons'!I307*0.133681</f>
        <v>757.97127</v>
      </c>
      <c r="K303" s="13">
        <f>+'WP 1 2023 usage gallons'!J307*0.133681</f>
        <v>5315.1565599999994</v>
      </c>
      <c r="L303" s="13">
        <f>+'WP 1 2023 usage gallons'!K307*0.133681</f>
        <v>617.60622000000001</v>
      </c>
      <c r="M303" s="13">
        <f>+'WP 1 2023 usage gallons'!L307*0.133681</f>
        <v>477.24116999999995</v>
      </c>
      <c r="N303" s="13">
        <f>+'WP 1 2023 usage gallons'!M307*0.133681</f>
        <v>637.65836999999999</v>
      </c>
      <c r="O303" s="13">
        <f>+'WP 1 2023 usage gallons'!N307*0.133681</f>
        <v>541.40805</v>
      </c>
      <c r="P303" s="13">
        <f>+'WP 1 2023 usage gallons'!O307*0.133681</f>
        <v>552.10253</v>
      </c>
    </row>
    <row r="304" spans="3:16" x14ac:dyDescent="0.25">
      <c r="C304">
        <f>+'WP 1 2023 usage gallons'!C308</f>
        <v>222305</v>
      </c>
      <c r="D304" t="str">
        <f>+'WP 1 2023 usage gallons'!B308</f>
        <v>3/4"</v>
      </c>
      <c r="E304" s="13">
        <f>+'WP 1 2023 usage gallons'!D308*0.133681</f>
        <v>324.84483</v>
      </c>
      <c r="F304" s="13">
        <f>+'WP 1 2023 usage gallons'!E308*0.133681</f>
        <v>951.80871999999999</v>
      </c>
      <c r="G304" s="13">
        <f>+'WP 1 2023 usage gallons'!F308*0.133681</f>
        <v>1015.9756</v>
      </c>
      <c r="H304" s="13">
        <f>+'WP 1 2023 usage gallons'!G308*0.133681</f>
        <v>1179.0664199999999</v>
      </c>
      <c r="I304" s="13">
        <f>+'WP 1 2023 usage gallons'!H308*0.133681</f>
        <v>1564.0676999999998</v>
      </c>
      <c r="J304" s="13">
        <f>+'WP 1 2023 usage gallons'!I308*0.133681</f>
        <v>1498.5640099999998</v>
      </c>
      <c r="K304" s="13">
        <f>+'WP 1 2023 usage gallons'!J308*0.133681</f>
        <v>1074.7952399999999</v>
      </c>
      <c r="L304" s="13">
        <f>+'WP 1 2023 usage gallons'!K308*0.133681</f>
        <v>1197.7817599999998</v>
      </c>
      <c r="M304" s="13">
        <f>+'WP 1 2023 usage gallons'!L308*0.133681</f>
        <v>755.29764999999998</v>
      </c>
      <c r="N304" s="13">
        <f>+'WP 1 2023 usage gallons'!M308*0.133681</f>
        <v>645.67922999999996</v>
      </c>
      <c r="O304" s="13">
        <f>+'WP 1 2023 usage gallons'!N308*0.133681</f>
        <v>878.28417000000002</v>
      </c>
      <c r="P304" s="13">
        <f>+'WP 1 2023 usage gallons'!O308*0.133681</f>
        <v>759.70912299999998</v>
      </c>
    </row>
    <row r="305" spans="3:16" x14ac:dyDescent="0.25">
      <c r="C305">
        <f>+'WP 1 2023 usage gallons'!C309</f>
        <v>222404</v>
      </c>
      <c r="D305" t="str">
        <f>+'WP 1 2023 usage gallons'!B309</f>
        <v>3/4"</v>
      </c>
      <c r="E305" s="13">
        <f>+'WP 1 2023 usage gallons'!D309*0.133681</f>
        <v>305.327404</v>
      </c>
      <c r="F305" s="13">
        <f>+'WP 1 2023 usage gallons'!E309*0.133681</f>
        <v>588.19639999999993</v>
      </c>
      <c r="G305" s="13">
        <f>+'WP 1 2023 usage gallons'!F309*0.133681</f>
        <v>422.43196</v>
      </c>
      <c r="H305" s="13">
        <f>+'WP 1 2023 usage gallons'!G309*0.133681</f>
        <v>610.92216999999994</v>
      </c>
      <c r="I305" s="13">
        <f>+'WP 1 2023 usage gallons'!H309*0.133681</f>
        <v>1049.3958499999999</v>
      </c>
      <c r="J305" s="13">
        <f>+'WP 1 2023 usage gallons'!I309*0.133681</f>
        <v>967.85043999999994</v>
      </c>
      <c r="K305" s="13">
        <f>+'WP 1 2023 usage gallons'!J309*0.133681</f>
        <v>752.62402999999995</v>
      </c>
      <c r="L305" s="13">
        <f>+'WP 1 2023 usage gallons'!K309*0.133681</f>
        <v>978.54491999999993</v>
      </c>
      <c r="M305" s="13">
        <f>+'WP 1 2023 usage gallons'!L309*0.133681</f>
        <v>784.70746999999994</v>
      </c>
      <c r="N305" s="13">
        <f>+'WP 1 2023 usage gallons'!M309*0.133681</f>
        <v>606.91174000000001</v>
      </c>
      <c r="O305" s="13">
        <f>+'WP 1 2023 usage gallons'!N309*0.133681</f>
        <v>851.54796999999996</v>
      </c>
      <c r="P305" s="13">
        <f>+'WP 1 2023 usage gallons'!O309*0.133681</f>
        <v>747.67783299999996</v>
      </c>
    </row>
    <row r="306" spans="3:16" x14ac:dyDescent="0.25">
      <c r="C306">
        <f>+'WP 1 2023 usage gallons'!C310</f>
        <v>2224903</v>
      </c>
      <c r="D306" t="str">
        <f>+'WP 1 2023 usage gallons'!B310</f>
        <v>3/4"</v>
      </c>
      <c r="E306" s="13">
        <f>+'WP 1 2023 usage gallons'!D310*0.133681</f>
        <v>407.72704999999996</v>
      </c>
      <c r="F306" s="13">
        <f>+'WP 1 2023 usage gallons'!E310*0.133681</f>
        <v>644.34241999999995</v>
      </c>
      <c r="G306" s="13">
        <f>+'WP 1 2023 usage gallons'!F310*0.133681</f>
        <v>524.02951999999993</v>
      </c>
      <c r="H306" s="13">
        <f>+'WP 1 2023 usage gallons'!G310*0.133681</f>
        <v>647.01603999999998</v>
      </c>
      <c r="I306" s="13">
        <f>+'WP 1 2023 usage gallons'!H310*0.133681</f>
        <v>624.29026999999996</v>
      </c>
      <c r="J306" s="13">
        <f>+'WP 1 2023 usage gallons'!I310*0.133681</f>
        <v>707.17248999999993</v>
      </c>
      <c r="K306" s="13">
        <f>+'WP 1 2023 usage gallons'!J310*0.133681</f>
        <v>620.27983999999992</v>
      </c>
      <c r="L306" s="13">
        <f>+'WP 1 2023 usage gallons'!K310*0.133681</f>
        <v>729.89825999999994</v>
      </c>
      <c r="M306" s="13">
        <f>+'WP 1 2023 usage gallons'!L310*0.133681</f>
        <v>622.95345999999995</v>
      </c>
      <c r="N306" s="13">
        <f>+'WP 1 2023 usage gallons'!M310*0.133681</f>
        <v>590.87001999999995</v>
      </c>
      <c r="O306" s="13">
        <f>+'WP 1 2023 usage gallons'!N310*0.133681</f>
        <v>443.82092</v>
      </c>
      <c r="P306" s="13">
        <f>+'WP 1 2023 usage gallons'!O310*0.133681</f>
        <v>552.50357299999996</v>
      </c>
    </row>
    <row r="307" spans="3:16" x14ac:dyDescent="0.25">
      <c r="C307">
        <f>+'WP 1 2023 usage gallons'!C311</f>
        <v>2225101</v>
      </c>
      <c r="D307" t="str">
        <f>+'WP 1 2023 usage gallons'!B311</f>
        <v>3/4"</v>
      </c>
      <c r="E307" s="13">
        <f>+'WP 1 2023 usage gallons'!D311*0.133681</f>
        <v>830.69373399999995</v>
      </c>
      <c r="F307" s="13">
        <f>+'WP 1 2023 usage gallons'!E311*0.133681</f>
        <v>249.98346999999998</v>
      </c>
      <c r="G307" s="13">
        <f>+'WP 1 2023 usage gallons'!F311*0.133681</f>
        <v>262.01475999999997</v>
      </c>
      <c r="H307" s="13">
        <f>+'WP 1 2023 usage gallons'!G311*0.133681</f>
        <v>320.83439999999996</v>
      </c>
      <c r="I307" s="13">
        <f>+'WP 1 2023 usage gallons'!H311*0.133681</f>
        <v>383.66446999999999</v>
      </c>
      <c r="J307" s="13">
        <f>+'WP 1 2023 usage gallons'!I311*0.133681</f>
        <v>330.19207</v>
      </c>
      <c r="K307" s="13">
        <f>+'WP 1 2023 usage gallons'!J311*0.133681</f>
        <v>355.59145999999998</v>
      </c>
      <c r="L307" s="13">
        <f>+'WP 1 2023 usage gallons'!K311*0.133681</f>
        <v>533.38719000000003</v>
      </c>
      <c r="M307" s="13">
        <f>+'WP 1 2023 usage gallons'!L311*0.133681</f>
        <v>339.54973999999999</v>
      </c>
      <c r="N307" s="13">
        <f>+'WP 1 2023 usage gallons'!M311*0.133681</f>
        <v>336.87611999999996</v>
      </c>
      <c r="O307" s="13">
        <f>+'WP 1 2023 usage gallons'!N311*0.133681</f>
        <v>274.04604999999998</v>
      </c>
      <c r="P307" s="13">
        <f>+'WP 1 2023 usage gallons'!O311*0.133681</f>
        <v>316.82396999999997</v>
      </c>
    </row>
    <row r="308" spans="3:16" x14ac:dyDescent="0.25">
      <c r="C308">
        <f>+'WP 1 2023 usage gallons'!C312</f>
        <v>2225203</v>
      </c>
      <c r="D308" t="str">
        <f>+'WP 1 2023 usage gallons'!B312</f>
        <v>3/4"</v>
      </c>
      <c r="E308" s="13">
        <f>+'WP 1 2023 usage gallons'!D312*0.133681</f>
        <v>442.08306699999997</v>
      </c>
      <c r="F308" s="13">
        <f>+'WP 1 2023 usage gallons'!E312*0.133681</f>
        <v>473.23073999999997</v>
      </c>
      <c r="G308" s="13">
        <f>+'WP 1 2023 usage gallons'!F312*0.133681</f>
        <v>630.97431999999992</v>
      </c>
      <c r="H308" s="13">
        <f>+'WP 1 2023 usage gallons'!G312*0.133681</f>
        <v>506.65098999999998</v>
      </c>
      <c r="I308" s="13">
        <f>+'WP 1 2023 usage gallons'!H312*0.133681</f>
        <v>696.47800999999993</v>
      </c>
      <c r="J308" s="13">
        <f>+'WP 1 2023 usage gallons'!I312*0.133681</f>
        <v>931.75657000000001</v>
      </c>
      <c r="K308" s="13">
        <f>+'WP 1 2023 usage gallons'!J312*0.133681</f>
        <v>767.32893999999999</v>
      </c>
      <c r="L308" s="13">
        <f>+'WP 1 2023 usage gallons'!K312*0.133681</f>
        <v>831.49581999999998</v>
      </c>
      <c r="M308" s="13">
        <f>+'WP 1 2023 usage gallons'!L312*0.133681</f>
        <v>570.81786999999997</v>
      </c>
      <c r="N308" s="13">
        <f>+'WP 1 2023 usage gallons'!M312*0.133681</f>
        <v>765.99212999999997</v>
      </c>
      <c r="O308" s="13">
        <f>+'WP 1 2023 usage gallons'!N312*0.133681</f>
        <v>708.50929999999994</v>
      </c>
      <c r="P308" s="13">
        <f>+'WP 1 2023 usage gallons'!O312*0.133681</f>
        <v>681.7731</v>
      </c>
    </row>
    <row r="309" spans="3:16" x14ac:dyDescent="0.25">
      <c r="C309">
        <f>+'WP 1 2023 usage gallons'!C313</f>
        <v>2225601</v>
      </c>
      <c r="D309" t="str">
        <f>+'WP 1 2023 usage gallons'!B313</f>
        <v>3/4"</v>
      </c>
      <c r="E309" s="13">
        <f>+'WP 1 2023 usage gallons'!D313*0.133681</f>
        <v>387.27385699999996</v>
      </c>
      <c r="F309" s="13">
        <f>+'WP 1 2023 usage gallons'!E313*0.133681</f>
        <v>792.72832999999991</v>
      </c>
      <c r="G309" s="13">
        <f>+'WP 1 2023 usage gallons'!F313*0.133681</f>
        <v>421.09514999999999</v>
      </c>
      <c r="H309" s="13">
        <f>+'WP 1 2023 usage gallons'!G313*0.133681</f>
        <v>453.17858999999999</v>
      </c>
      <c r="I309" s="13">
        <f>+'WP 1 2023 usage gallons'!H313*0.133681</f>
        <v>486.59884</v>
      </c>
      <c r="J309" s="13">
        <f>+'WP 1 2023 usage gallons'!I313*0.133681</f>
        <v>767.32893999999999</v>
      </c>
      <c r="K309" s="13">
        <f>+'WP 1 2023 usage gallons'!J313*0.133681</f>
        <v>389.01170999999999</v>
      </c>
      <c r="L309" s="13">
        <f>+'WP 1 2023 usage gallons'!K313*0.133681</f>
        <v>471.89392999999995</v>
      </c>
      <c r="M309" s="13">
        <f>+'WP 1 2023 usage gallons'!L313*0.133681</f>
        <v>403.71661999999998</v>
      </c>
      <c r="N309" s="13">
        <f>+'WP 1 2023 usage gallons'!M313*0.133681</f>
        <v>474.56754999999998</v>
      </c>
      <c r="O309" s="13">
        <f>+'WP 1 2023 usage gallons'!N313*0.133681</f>
        <v>557.44976999999994</v>
      </c>
      <c r="P309" s="13">
        <f>+'WP 1 2023 usage gallons'!O313*0.133681</f>
        <v>478.57797999999997</v>
      </c>
    </row>
    <row r="310" spans="3:16" x14ac:dyDescent="0.25">
      <c r="C310">
        <f>+'WP 1 2023 usage gallons'!C314</f>
        <v>222602</v>
      </c>
      <c r="D310" t="str">
        <f>+'WP 1 2023 usage gallons'!B314</f>
        <v>3/4"</v>
      </c>
      <c r="E310" s="13">
        <f>+'WP 1 2023 usage gallons'!D314*0.133681</f>
        <v>449.16816</v>
      </c>
      <c r="F310" s="13">
        <f>+'WP 1 2023 usage gallons'!E314*0.133681</f>
        <v>536.06080999999995</v>
      </c>
      <c r="G310" s="13">
        <f>+'WP 1 2023 usage gallons'!F314*0.133681</f>
        <v>410.40066999999999</v>
      </c>
      <c r="H310" s="13">
        <f>+'WP 1 2023 usage gallons'!G314*0.133681</f>
        <v>414.41109999999998</v>
      </c>
      <c r="I310" s="13">
        <f>+'WP 1 2023 usage gallons'!H314*0.133681</f>
        <v>457.18901999999997</v>
      </c>
      <c r="J310" s="13">
        <f>+'WP 1 2023 usage gallons'!I314*0.133681</f>
        <v>524.02951999999993</v>
      </c>
      <c r="K310" s="13">
        <f>+'WP 1 2023 usage gallons'!J314*0.133681</f>
        <v>540.07123999999999</v>
      </c>
      <c r="L310" s="13">
        <f>+'WP 1 2023 usage gallons'!K314*0.133681</f>
        <v>557.44976999999994</v>
      </c>
      <c r="M310" s="13">
        <f>+'WP 1 2023 usage gallons'!L314*0.133681</f>
        <v>442.48410999999999</v>
      </c>
      <c r="N310" s="13">
        <f>+'WP 1 2023 usage gallons'!M314*0.133681</f>
        <v>467.88349999999997</v>
      </c>
      <c r="O310" s="13">
        <f>+'WP 1 2023 usage gallons'!N314*0.133681</f>
        <v>419.75833999999998</v>
      </c>
      <c r="P310" s="13">
        <f>+'WP 1 2023 usage gallons'!O314*0.133681</f>
        <v>443.28619599999996</v>
      </c>
    </row>
    <row r="311" spans="3:16" x14ac:dyDescent="0.25">
      <c r="C311">
        <f>+'WP 1 2023 usage gallons'!C315</f>
        <v>2226304</v>
      </c>
      <c r="D311" t="str">
        <f>+'WP 1 2023 usage gallons'!B315</f>
        <v>3/4"</v>
      </c>
      <c r="E311" s="13">
        <f>+'WP 1 2023 usage gallons'!D315*0.133681</f>
        <v>488.87141699999995</v>
      </c>
      <c r="F311" s="13">
        <f>+'WP 1 2023 usage gallons'!E315*0.133681</f>
        <v>584.18597</v>
      </c>
      <c r="G311" s="13">
        <f>+'WP 1 2023 usage gallons'!F315*0.133681</f>
        <v>572.15467999999998</v>
      </c>
      <c r="H311" s="13">
        <f>+'WP 1 2023 usage gallons'!G315*0.133681</f>
        <v>1466.4805699999999</v>
      </c>
      <c r="I311" s="13">
        <f>+'WP 1 2023 usage gallons'!H315*0.133681</f>
        <v>763.31850999999995</v>
      </c>
      <c r="J311" s="13">
        <f>+'WP 1 2023 usage gallons'!I315*0.133681</f>
        <v>1009.2915499999999</v>
      </c>
      <c r="K311" s="13">
        <f>+'WP 1 2023 usage gallons'!J315*0.133681</f>
        <v>1736.5161899999998</v>
      </c>
      <c r="L311" s="13">
        <f>+'WP 1 2023 usage gallons'!K315*0.133681</f>
        <v>1614.8664799999999</v>
      </c>
      <c r="M311" s="13">
        <f>+'WP 1 2023 usage gallons'!L315*0.133681</f>
        <v>470.55712</v>
      </c>
      <c r="N311" s="13">
        <f>+'WP 1 2023 usage gallons'!M315*0.133681</f>
        <v>712.51972999999998</v>
      </c>
      <c r="O311" s="13">
        <f>+'WP 1 2023 usage gallons'!N315*0.133681</f>
        <v>1125.59402</v>
      </c>
      <c r="P311" s="13">
        <f>+'WP 1 2023 usage gallons'!O315*0.133681</f>
        <v>769.46783599999992</v>
      </c>
    </row>
    <row r="312" spans="3:16" x14ac:dyDescent="0.25">
      <c r="C312">
        <f>+'WP 1 2023 usage gallons'!C316</f>
        <v>222701</v>
      </c>
      <c r="D312" t="str">
        <f>+'WP 1 2023 usage gallons'!B316</f>
        <v>3/4"</v>
      </c>
      <c r="E312" s="13">
        <f>+'WP 1 2023 usage gallons'!D316*0.133681</f>
        <v>585.12173699999994</v>
      </c>
      <c r="F312" s="13">
        <f>+'WP 1 2023 usage gallons'!E316*0.133681</f>
        <v>783.37065999999993</v>
      </c>
      <c r="G312" s="13">
        <f>+'WP 1 2023 usage gallons'!F316*0.133681</f>
        <v>621.61664999999994</v>
      </c>
      <c r="H312" s="13">
        <f>+'WP 1 2023 usage gallons'!G316*0.133681</f>
        <v>676.42585999999994</v>
      </c>
      <c r="I312" s="13">
        <f>+'WP 1 2023 usage gallons'!H316*0.133681</f>
        <v>902.34674999999993</v>
      </c>
      <c r="J312" s="13">
        <f>+'WP 1 2023 usage gallons'!I316*0.133681</f>
        <v>868.92649999999992</v>
      </c>
      <c r="K312" s="13">
        <f>+'WP 1 2023 usage gallons'!J316*0.133681</f>
        <v>1093.5105799999999</v>
      </c>
      <c r="L312" s="13">
        <f>+'WP 1 2023 usage gallons'!K316*0.133681</f>
        <v>1177.7296099999999</v>
      </c>
      <c r="M312" s="13">
        <f>+'WP 1 2023 usage gallons'!L316*0.133681</f>
        <v>692.46758</v>
      </c>
      <c r="N312" s="13">
        <f>+'WP 1 2023 usage gallons'!M316*0.133681</f>
        <v>838.17986999999994</v>
      </c>
      <c r="O312" s="13">
        <f>+'WP 1 2023 usage gallons'!N316*0.133681</f>
        <v>836.84305999999992</v>
      </c>
      <c r="P312" s="13">
        <f>+'WP 1 2023 usage gallons'!O316*0.133681</f>
        <v>789.11894299999994</v>
      </c>
    </row>
    <row r="313" spans="3:16" x14ac:dyDescent="0.25">
      <c r="C313">
        <f>+'WP 1 2023 usage gallons'!C317</f>
        <v>22271803</v>
      </c>
      <c r="D313" t="str">
        <f>+'WP 1 2023 usage gallons'!B317</f>
        <v>3/4"</v>
      </c>
      <c r="E313" s="13">
        <f>+'WP 1 2023 usage gallons'!D317*0.133681</f>
        <v>435.80005999999997</v>
      </c>
      <c r="F313" s="13">
        <f>+'WP 1 2023 usage gallons'!E317*0.133681</f>
        <v>469.22030999999998</v>
      </c>
      <c r="G313" s="13">
        <f>+'WP 1 2023 usage gallons'!F317*0.133681</f>
        <v>347.57060000000001</v>
      </c>
      <c r="H313" s="13">
        <f>+'WP 1 2023 usage gallons'!G317*0.133681</f>
        <v>459.86264</v>
      </c>
      <c r="I313" s="13">
        <f>+'WP 1 2023 usage gallons'!H317*0.133681</f>
        <v>437.13686999999999</v>
      </c>
      <c r="J313" s="13">
        <f>+'WP 1 2023 usage gallons'!I317*0.133681</f>
        <v>502.64055999999999</v>
      </c>
      <c r="K313" s="13">
        <f>+'WP 1 2023 usage gallons'!J317*0.133681</f>
        <v>374.30680000000001</v>
      </c>
      <c r="L313" s="13">
        <f>+'WP 1 2023 usage gallons'!K317*0.133681</f>
        <v>421.09514999999999</v>
      </c>
      <c r="M313" s="13">
        <f>+'WP 1 2023 usage gallons'!L317*0.133681</f>
        <v>391.68532999999996</v>
      </c>
      <c r="N313" s="13">
        <f>+'WP 1 2023 usage gallons'!M317*0.133681</f>
        <v>434.46324999999996</v>
      </c>
      <c r="O313" s="13">
        <f>+'WP 1 2023 usage gallons'!N317*0.133681</f>
        <v>387.67489999999998</v>
      </c>
      <c r="P313" s="13">
        <f>+'WP 1 2023 usage gallons'!O317*0.133681</f>
        <v>404.51870600000001</v>
      </c>
    </row>
    <row r="314" spans="3:16" x14ac:dyDescent="0.25">
      <c r="C314">
        <f>+'WP 1 2023 usage gallons'!C318</f>
        <v>22272103</v>
      </c>
      <c r="D314" t="str">
        <f>+'WP 1 2023 usage gallons'!B318</f>
        <v>3/4"</v>
      </c>
      <c r="E314" s="13">
        <f>+'WP 1 2023 usage gallons'!D318*0.133681</f>
        <v>347.57060000000001</v>
      </c>
      <c r="F314" s="13">
        <f>+'WP 1 2023 usage gallons'!E318*0.133681</f>
        <v>604.23811999999998</v>
      </c>
      <c r="G314" s="13">
        <f>+'WP 1 2023 usage gallons'!F318*0.133681</f>
        <v>541.40805</v>
      </c>
      <c r="H314" s="13">
        <f>+'WP 1 2023 usage gallons'!G318*0.133681</f>
        <v>554.77615000000003</v>
      </c>
      <c r="I314" s="13">
        <f>+'WP 1 2023 usage gallons'!H318*0.133681</f>
        <v>649.68966</v>
      </c>
      <c r="J314" s="13">
        <f>+'WP 1 2023 usage gallons'!I318*0.133681</f>
        <v>589.53320999999994</v>
      </c>
      <c r="K314" s="13">
        <f>+'WP 1 2023 usage gallons'!J318*0.133681</f>
        <v>425.10557999999997</v>
      </c>
      <c r="L314" s="13">
        <f>+'WP 1 2023 usage gallons'!K318*0.133681</f>
        <v>946.46147999999994</v>
      </c>
      <c r="M314" s="13">
        <f>+'WP 1 2023 usage gallons'!L318*0.133681</f>
        <v>1319.43147</v>
      </c>
      <c r="N314" s="13">
        <f>+'WP 1 2023 usage gallons'!M318*0.133681</f>
        <v>354.25464999999997</v>
      </c>
      <c r="O314" s="13">
        <f>+'WP 1 2023 usage gallons'!N318*0.133681</f>
        <v>918.38846999999998</v>
      </c>
      <c r="P314" s="13">
        <f>+'WP 1 2023 usage gallons'!O318*0.133681</f>
        <v>863.98030299999994</v>
      </c>
    </row>
    <row r="315" spans="3:16" x14ac:dyDescent="0.25">
      <c r="C315">
        <f>+'WP 1 2023 usage gallons'!C319</f>
        <v>22272305</v>
      </c>
      <c r="D315" t="str">
        <f>+'WP 1 2023 usage gallons'!B319</f>
        <v>3/4"</v>
      </c>
      <c r="E315" s="13">
        <f>+'WP 1 2023 usage gallons'!D319*0.133681</f>
        <v>351.17998699999998</v>
      </c>
      <c r="F315" s="13">
        <f>+'WP 1 2023 usage gallons'!E319*0.133681</f>
        <v>553.43934000000002</v>
      </c>
      <c r="G315" s="13">
        <f>+'WP 1 2023 usage gallons'!F319*0.133681</f>
        <v>307.46629999999999</v>
      </c>
      <c r="H315" s="13">
        <f>+'WP 1 2023 usage gallons'!G319*0.133681</f>
        <v>311.47672999999998</v>
      </c>
      <c r="I315" s="13">
        <f>+'WP 1 2023 usage gallons'!H319*0.133681</f>
        <v>687.12033999999994</v>
      </c>
      <c r="J315" s="13">
        <f>+'WP 1 2023 usage gallons'!I319*0.133681</f>
        <v>884.96821999999997</v>
      </c>
      <c r="K315" s="13">
        <f>+'WP 1 2023 usage gallons'!J319*0.133681</f>
        <v>402.37980999999996</v>
      </c>
      <c r="L315" s="13">
        <f>+'WP 1 2023 usage gallons'!K319*0.133681</f>
        <v>565.47063000000003</v>
      </c>
      <c r="M315" s="13">
        <f>+'WP 1 2023 usage gallons'!L319*0.133681</f>
        <v>491.94607999999999</v>
      </c>
      <c r="N315" s="13">
        <f>+'WP 1 2023 usage gallons'!M319*0.133681</f>
        <v>560.12338999999997</v>
      </c>
      <c r="O315" s="13">
        <f>+'WP 1 2023 usage gallons'!N319*0.133681</f>
        <v>624.29026999999996</v>
      </c>
      <c r="P315" s="13">
        <f>+'WP 1 2023 usage gallons'!O319*0.133681</f>
        <v>558.78657999999996</v>
      </c>
    </row>
    <row r="316" spans="3:16" x14ac:dyDescent="0.25">
      <c r="C316">
        <f>+'WP 1 2023 usage gallons'!C320</f>
        <v>22272403</v>
      </c>
      <c r="D316" t="str">
        <f>+'WP 1 2023 usage gallons'!B320</f>
        <v>3/4"</v>
      </c>
      <c r="E316" s="13">
        <f>+'WP 1 2023 usage gallons'!D320*0.133681</f>
        <v>1679.568084</v>
      </c>
      <c r="F316" s="13">
        <f>+'WP 1 2023 usage gallons'!E320*0.133681</f>
        <v>2015.9094799999998</v>
      </c>
      <c r="G316" s="13">
        <f>+'WP 1 2023 usage gallons'!F320*0.133681</f>
        <v>1811.3775499999999</v>
      </c>
      <c r="H316" s="13">
        <f>+'WP 1 2023 usage gallons'!G320*0.133681</f>
        <v>1800.6830699999998</v>
      </c>
      <c r="I316" s="13">
        <f>+'WP 1 2023 usage gallons'!H320*0.133681</f>
        <v>1549.3627899999999</v>
      </c>
      <c r="J316" s="13">
        <f>+'WP 1 2023 usage gallons'!I320*0.133681</f>
        <v>1761.9155799999999</v>
      </c>
      <c r="K316" s="13">
        <f>+'WP 1 2023 usage gallons'!J320*0.133681</f>
        <v>1744.5370499999999</v>
      </c>
      <c r="L316" s="13">
        <f>+'WP 1 2023 usage gallons'!K320*0.133681</f>
        <v>1854.1554699999999</v>
      </c>
      <c r="M316" s="13">
        <f>+'WP 1 2023 usage gallons'!L320*0.133681</f>
        <v>1653.6339699999999</v>
      </c>
      <c r="N316" s="13">
        <f>+'WP 1 2023 usage gallons'!M320*0.133681</f>
        <v>1558.72046</v>
      </c>
      <c r="O316" s="13">
        <f>+'WP 1 2023 usage gallons'!N320*0.133681</f>
        <v>1581.44623</v>
      </c>
      <c r="P316" s="13">
        <f>+'WP 1 2023 usage gallons'!O320*0.133681</f>
        <v>1597.888993</v>
      </c>
    </row>
    <row r="317" spans="3:16" x14ac:dyDescent="0.25">
      <c r="C317">
        <f>+'WP 1 2023 usage gallons'!C321</f>
        <v>22272404</v>
      </c>
      <c r="D317" t="str">
        <f>+'WP 1 2023 usage gallons'!B321</f>
        <v>3/4"</v>
      </c>
      <c r="E317" s="13">
        <f>+'WP 1 2023 usage gallons'!D321*0.133681</f>
        <v>124.32333</v>
      </c>
      <c r="F317" s="13">
        <f>+'WP 1 2023 usage gallons'!E321*0.133681</f>
        <v>796.73875999999996</v>
      </c>
      <c r="G317" s="13">
        <f>+'WP 1 2023 usage gallons'!F321*0.133681</f>
        <v>498.63012999999995</v>
      </c>
      <c r="H317" s="13">
        <f>+'WP 1 2023 usage gallons'!G321*0.133681</f>
        <v>601.56449999999995</v>
      </c>
      <c r="I317" s="13">
        <f>+'WP 1 2023 usage gallons'!H321*0.133681</f>
        <v>594.88045</v>
      </c>
      <c r="J317" s="13">
        <f>+'WP 1 2023 usage gallons'!I321*0.133681</f>
        <v>743.26635999999996</v>
      </c>
      <c r="K317" s="13">
        <f>+'WP 1 2023 usage gallons'!J321*0.133681</f>
        <v>709.84610999999995</v>
      </c>
      <c r="L317" s="13">
        <f>+'WP 1 2023 usage gallons'!K321*0.133681</f>
        <v>799.41237999999998</v>
      </c>
      <c r="M317" s="13">
        <f>+'WP 1 2023 usage gallons'!L321*0.133681</f>
        <v>648.35284999999999</v>
      </c>
      <c r="N317" s="13">
        <f>+'WP 1 2023 usage gallons'!M321*0.133681</f>
        <v>679.09947999999997</v>
      </c>
      <c r="O317" s="13">
        <f>+'WP 1 2023 usage gallons'!N321*0.133681</f>
        <v>566.80743999999993</v>
      </c>
      <c r="P317" s="13">
        <f>+'WP 1 2023 usage gallons'!O321*0.133681</f>
        <v>631.37536299999999</v>
      </c>
    </row>
    <row r="318" spans="3:16" x14ac:dyDescent="0.25">
      <c r="C318">
        <f>+'WP 1 2023 usage gallons'!C322</f>
        <v>22272502</v>
      </c>
      <c r="D318" t="str">
        <f>+'WP 1 2023 usage gallons'!B322</f>
        <v>3/4"</v>
      </c>
      <c r="E318" s="13">
        <f>+'WP 1 2023 usage gallons'!D322*0.133681</f>
        <v>329.38998399999997</v>
      </c>
      <c r="F318" s="13">
        <f>+'WP 1 2023 usage gallons'!E322*0.133681</f>
        <v>514.67184999999995</v>
      </c>
      <c r="G318" s="13">
        <f>+'WP 1 2023 usage gallons'!F322*0.133681</f>
        <v>406.39024000000001</v>
      </c>
      <c r="H318" s="13">
        <f>+'WP 1 2023 usage gallons'!G322*0.133681</f>
        <v>371.63317999999998</v>
      </c>
      <c r="I318" s="13">
        <f>+'WP 1 2023 usage gallons'!H322*0.133681</f>
        <v>485.26202999999998</v>
      </c>
      <c r="J318" s="13">
        <f>+'WP 1 2023 usage gallons'!I322*0.133681</f>
        <v>961.16638999999998</v>
      </c>
      <c r="K318" s="13">
        <f>+'WP 1 2023 usage gallons'!J322*0.133681</f>
        <v>433.12644</v>
      </c>
      <c r="L318" s="13">
        <f>+'WP 1 2023 usage gallons'!K322*0.133681</f>
        <v>687.12033999999994</v>
      </c>
      <c r="M318" s="13">
        <f>+'WP 1 2023 usage gallons'!L322*0.133681</f>
        <v>621.61664999999994</v>
      </c>
      <c r="N318" s="13">
        <f>+'WP 1 2023 usage gallons'!M322*0.133681</f>
        <v>493.28288999999995</v>
      </c>
      <c r="O318" s="13">
        <f>+'WP 1 2023 usage gallons'!N322*0.133681</f>
        <v>525.36632999999995</v>
      </c>
      <c r="P318" s="13">
        <f>+'WP 1 2023 usage gallons'!O322*0.133681</f>
        <v>546.75528999999995</v>
      </c>
    </row>
    <row r="319" spans="3:16" x14ac:dyDescent="0.25">
      <c r="C319">
        <f>+'WP 1 2023 usage gallons'!C323</f>
        <v>22272503</v>
      </c>
      <c r="D319" t="str">
        <f>+'WP 1 2023 usage gallons'!B323</f>
        <v>3/4"</v>
      </c>
      <c r="E319" s="13">
        <f>+'WP 1 2023 usage gallons'!D323*0.133681</f>
        <v>432.72539699999999</v>
      </c>
      <c r="F319" s="13">
        <f>+'WP 1 2023 usage gallons'!E323*0.133681</f>
        <v>617.60622000000001</v>
      </c>
      <c r="G319" s="13">
        <f>+'WP 1 2023 usage gallons'!F323*0.133681</f>
        <v>433.12644</v>
      </c>
      <c r="H319" s="13">
        <f>+'WP 1 2023 usage gallons'!G323*0.133681</f>
        <v>316.82396999999997</v>
      </c>
      <c r="I319" s="13">
        <f>+'WP 1 2023 usage gallons'!H323*0.133681</f>
        <v>942.45105000000001</v>
      </c>
      <c r="J319" s="13">
        <f>+'WP 1 2023 usage gallons'!I323*0.133681</f>
        <v>495.95650999999998</v>
      </c>
      <c r="K319" s="13">
        <f>+'WP 1 2023 usage gallons'!J323*0.133681</f>
        <v>363.61232000000001</v>
      </c>
      <c r="L319" s="13">
        <f>+'WP 1 2023 usage gallons'!K323*0.133681</f>
        <v>542.74486000000002</v>
      </c>
      <c r="M319" s="13">
        <f>+'WP 1 2023 usage gallons'!L323*0.133681</f>
        <v>529.37675999999999</v>
      </c>
      <c r="N319" s="13">
        <f>+'WP 1 2023 usage gallons'!M323*0.133681</f>
        <v>622.95345999999995</v>
      </c>
      <c r="O319" s="13">
        <f>+'WP 1 2023 usage gallons'!N323*0.133681</f>
        <v>570.81786999999997</v>
      </c>
      <c r="P319" s="13">
        <f>+'WP 1 2023 usage gallons'!O323*0.133681</f>
        <v>574.29357600000003</v>
      </c>
    </row>
    <row r="320" spans="3:16" x14ac:dyDescent="0.25">
      <c r="C320">
        <f>+'WP 1 2023 usage gallons'!C324</f>
        <v>22272605</v>
      </c>
      <c r="D320" t="str">
        <f>+'WP 1 2023 usage gallons'!B324</f>
        <v>3/4"</v>
      </c>
      <c r="E320" s="13">
        <f>+'WP 1 2023 usage gallons'!D324*0.133681</f>
        <v>681.37205699999993</v>
      </c>
      <c r="F320" s="13">
        <f>+'WP 1 2023 usage gallons'!E324*0.133681</f>
        <v>223.24726999999999</v>
      </c>
      <c r="G320" s="13">
        <f>+'WP 1 2023 usage gallons'!F324*0.133681</f>
        <v>291.42457999999999</v>
      </c>
      <c r="H320" s="13">
        <f>+'WP 1 2023 usage gallons'!G324*0.133681</f>
        <v>434.46324999999996</v>
      </c>
      <c r="I320" s="13">
        <f>+'WP 1 2023 usage gallons'!H324*0.133681</f>
        <v>1447.76523</v>
      </c>
      <c r="J320" s="13">
        <f>+'WP 1 2023 usage gallons'!I324*0.133681</f>
        <v>848.87434999999994</v>
      </c>
      <c r="K320" s="13">
        <f>+'WP 1 2023 usage gallons'!J324*0.133681</f>
        <v>898.33632</v>
      </c>
      <c r="L320" s="13">
        <f>+'WP 1 2023 usage gallons'!K324*0.133681</f>
        <v>939.77742999999998</v>
      </c>
      <c r="M320" s="13">
        <f>+'WP 1 2023 usage gallons'!L324*0.133681</f>
        <v>530.71357</v>
      </c>
      <c r="N320" s="13">
        <f>+'WP 1 2023 usage gallons'!M324*0.133681</f>
        <v>617.60622000000001</v>
      </c>
      <c r="O320" s="13">
        <f>+'WP 1 2023 usage gallons'!N324*0.133681</f>
        <v>1.3368099999999998</v>
      </c>
      <c r="P320" s="13">
        <f>+'WP 1 2023 usage gallons'!O324*0.133681</f>
        <v>383.12974600000001</v>
      </c>
    </row>
    <row r="321" spans="3:16" x14ac:dyDescent="0.25">
      <c r="C321">
        <f>+'WP 1 2023 usage gallons'!C325</f>
        <v>22272803</v>
      </c>
      <c r="D321" t="str">
        <f>+'WP 1 2023 usage gallons'!B325</f>
        <v>3/4"</v>
      </c>
      <c r="E321" s="13">
        <f>+'WP 1 2023 usage gallons'!D325*0.133681</f>
        <v>133.279957</v>
      </c>
      <c r="F321" s="13">
        <f>+'WP 1 2023 usage gallons'!E325*0.133681</f>
        <v>382.32765999999998</v>
      </c>
      <c r="G321" s="13">
        <f>+'WP 1 2023 usage gallons'!F325*0.133681</f>
        <v>299.44543999999996</v>
      </c>
      <c r="H321" s="13">
        <f>+'WP 1 2023 usage gallons'!G325*0.133681</f>
        <v>360.93869999999998</v>
      </c>
      <c r="I321" s="13">
        <f>+'WP 1 2023 usage gallons'!H325*0.133681</f>
        <v>556.11295999999993</v>
      </c>
      <c r="J321" s="13">
        <f>+'WP 1 2023 usage gallons'!I325*0.133681</f>
        <v>521.35590000000002</v>
      </c>
      <c r="K321" s="13">
        <f>+'WP 1 2023 usage gallons'!J325*0.133681</f>
        <v>576.16511000000003</v>
      </c>
      <c r="L321" s="13">
        <f>+'WP 1 2023 usage gallons'!K325*0.133681</f>
        <v>629.63751000000002</v>
      </c>
      <c r="M321" s="13">
        <f>+'WP 1 2023 usage gallons'!L325*0.133681</f>
        <v>314.15035</v>
      </c>
      <c r="N321" s="13">
        <f>+'WP 1 2023 usage gallons'!M325*0.133681</f>
        <v>358.26508000000001</v>
      </c>
      <c r="O321" s="13">
        <f>+'WP 1 2023 usage gallons'!N325*0.133681</f>
        <v>383.66446999999999</v>
      </c>
      <c r="P321" s="13">
        <f>+'WP 1 2023 usage gallons'!O325*0.133681</f>
        <v>351.98207299999996</v>
      </c>
    </row>
    <row r="322" spans="3:16" x14ac:dyDescent="0.25">
      <c r="C322">
        <f>+'WP 1 2023 usage gallons'!C326</f>
        <v>22272804</v>
      </c>
      <c r="D322" t="str">
        <f>+'WP 1 2023 usage gallons'!B326</f>
        <v>3/4"</v>
      </c>
      <c r="E322" s="13">
        <f>+'WP 1 2023 usage gallons'!D326*0.133681</f>
        <v>516.94442700000002</v>
      </c>
      <c r="F322" s="13">
        <f>+'WP 1 2023 usage gallons'!E326*0.133681</f>
        <v>663.05775999999992</v>
      </c>
      <c r="G322" s="13">
        <f>+'WP 1 2023 usage gallons'!F326*0.133681</f>
        <v>561.46019999999999</v>
      </c>
      <c r="H322" s="13">
        <f>+'WP 1 2023 usage gallons'!G326*0.133681</f>
        <v>617.60622000000001</v>
      </c>
      <c r="I322" s="13">
        <f>+'WP 1 2023 usage gallons'!H326*0.133681</f>
        <v>1062.76395</v>
      </c>
      <c r="J322" s="13">
        <f>+'WP 1 2023 usage gallons'!I326*0.133681</f>
        <v>926.40932999999995</v>
      </c>
      <c r="K322" s="13">
        <f>+'WP 1 2023 usage gallons'!J326*0.133681</f>
        <v>3739.0575699999999</v>
      </c>
      <c r="L322" s="13">
        <f>+'WP 1 2023 usage gallons'!K326*0.133681</f>
        <v>1.3368099999999998</v>
      </c>
      <c r="M322" s="13">
        <f>+'WP 1 2023 usage gallons'!L326*0.133681</f>
        <v>558.78657999999996</v>
      </c>
      <c r="N322" s="13">
        <f>+'WP 1 2023 usage gallons'!M326*0.133681</f>
        <v>545.41847999999993</v>
      </c>
      <c r="O322" s="13">
        <f>+'WP 1 2023 usage gallons'!N326*0.133681</f>
        <v>588.19639999999993</v>
      </c>
      <c r="P322" s="13">
        <f>+'WP 1 2023 usage gallons'!O326*0.133681</f>
        <v>564.13382000000001</v>
      </c>
    </row>
    <row r="323" spans="3:16" x14ac:dyDescent="0.25">
      <c r="C323">
        <f>+'WP 1 2023 usage gallons'!C327</f>
        <v>22272805</v>
      </c>
      <c r="D323" t="str">
        <f>+'WP 1 2023 usage gallons'!B327</f>
        <v>3/4"</v>
      </c>
      <c r="E323" s="13">
        <f>+'WP 1 2023 usage gallons'!D327*0.133681</f>
        <v>434.997974</v>
      </c>
      <c r="F323" s="13">
        <f>+'WP 1 2023 usage gallons'!E327*0.133681</f>
        <v>716.53016000000002</v>
      </c>
      <c r="G323" s="13">
        <f>+'WP 1 2023 usage gallons'!F327*0.133681</f>
        <v>592.20682999999997</v>
      </c>
      <c r="H323" s="13">
        <f>+'WP 1 2023 usage gallons'!G327*0.133681</f>
        <v>624.29026999999996</v>
      </c>
      <c r="I323" s="13">
        <f>+'WP 1 2023 usage gallons'!H327*0.133681</f>
        <v>614.93259999999998</v>
      </c>
      <c r="J323" s="13">
        <f>+'WP 1 2023 usage gallons'!I327*0.133681</f>
        <v>733.90868999999998</v>
      </c>
      <c r="K323" s="13">
        <f>+'WP 1 2023 usage gallons'!J327*0.133681</f>
        <v>576.16511000000003</v>
      </c>
      <c r="L323" s="13">
        <f>+'WP 1 2023 usage gallons'!K327*0.133681</f>
        <v>824.81176999999991</v>
      </c>
      <c r="M323" s="13">
        <f>+'WP 1 2023 usage gallons'!L327*0.133681</f>
        <v>565.47063000000003</v>
      </c>
      <c r="N323" s="13">
        <f>+'WP 1 2023 usage gallons'!M327*0.133681</f>
        <v>673.75223999999992</v>
      </c>
      <c r="O323" s="13">
        <f>+'WP 1 2023 usage gallons'!N327*0.133681</f>
        <v>577.50191999999993</v>
      </c>
      <c r="P323" s="13">
        <f>+'WP 1 2023 usage gallons'!O327*0.133681</f>
        <v>605.57492999999999</v>
      </c>
    </row>
    <row r="324" spans="3:16" x14ac:dyDescent="0.25">
      <c r="C324">
        <f>+'WP 1 2023 usage gallons'!C328</f>
        <v>22272903</v>
      </c>
      <c r="D324" t="str">
        <f>+'WP 1 2023 usage gallons'!B328</f>
        <v>3/4"</v>
      </c>
      <c r="E324" s="13">
        <f>+'WP 1 2023 usage gallons'!D328*0.133681</f>
        <v>377.91618699999998</v>
      </c>
      <c r="F324" s="13">
        <f>+'WP 1 2023 usage gallons'!E328*0.133681</f>
        <v>465.20988</v>
      </c>
      <c r="G324" s="13">
        <f>+'WP 1 2023 usage gallons'!F328*0.133681</f>
        <v>348.90740999999997</v>
      </c>
      <c r="H324" s="13">
        <f>+'WP 1 2023 usage gallons'!G328*0.133681</f>
        <v>421.09514999999999</v>
      </c>
      <c r="I324" s="13">
        <f>+'WP 1 2023 usage gallons'!H328*0.133681</f>
        <v>807.43323999999996</v>
      </c>
      <c r="J324" s="13">
        <f>+'WP 1 2023 usage gallons'!I328*0.133681</f>
        <v>745.93997999999999</v>
      </c>
      <c r="K324" s="13">
        <f>+'WP 1 2023 usage gallons'!J328*0.133681</f>
        <v>852.88477999999998</v>
      </c>
      <c r="L324" s="13">
        <f>+'WP 1 2023 usage gallons'!K328*0.133681</f>
        <v>743.26635999999996</v>
      </c>
      <c r="M324" s="13">
        <f>+'WP 1 2023 usage gallons'!L328*0.133681</f>
        <v>430.45281999999997</v>
      </c>
      <c r="N324" s="13">
        <f>+'WP 1 2023 usage gallons'!M328*0.133681</f>
        <v>397.03256999999996</v>
      </c>
      <c r="O324" s="13">
        <f>+'WP 1 2023 usage gallons'!N328*0.133681</f>
        <v>315.48715999999996</v>
      </c>
      <c r="P324" s="13">
        <f>+'WP 1 2023 usage gallons'!O328*0.133681</f>
        <v>380.99084999999997</v>
      </c>
    </row>
    <row r="325" spans="3:16" x14ac:dyDescent="0.25">
      <c r="C325">
        <f>+'WP 1 2023 usage gallons'!C329</f>
        <v>22273002</v>
      </c>
      <c r="D325" t="str">
        <f>+'WP 1 2023 usage gallons'!B329</f>
        <v>3/4"</v>
      </c>
      <c r="E325" s="13">
        <f>+'WP 1 2023 usage gallons'!D329*0.133681</f>
        <v>0.13368099999999999</v>
      </c>
      <c r="F325" s="13">
        <f>+'WP 1 2023 usage gallons'!E329*0.133681</f>
        <v>541.27436899999998</v>
      </c>
      <c r="G325" s="13">
        <f>+'WP 1 2023 usage gallons'!F329*0.133681</f>
        <v>470.55712</v>
      </c>
      <c r="H325" s="13">
        <f>+'WP 1 2023 usage gallons'!G329*0.133681</f>
        <v>491.94607999999999</v>
      </c>
      <c r="I325" s="13">
        <f>+'WP 1 2023 usage gallons'!H329*0.133681</f>
        <v>447.83134999999999</v>
      </c>
      <c r="J325" s="13">
        <f>+'WP 1 2023 usage gallons'!I329*0.133681</f>
        <v>433.12644</v>
      </c>
      <c r="K325" s="13">
        <f>+'WP 1 2023 usage gallons'!J329*0.133681</f>
        <v>385.00128000000001</v>
      </c>
      <c r="L325" s="13">
        <f>+'WP 1 2023 usage gallons'!K329*0.133681</f>
        <v>471.89392999999995</v>
      </c>
      <c r="M325" s="13">
        <f>+'WP 1 2023 usage gallons'!L329*0.133681</f>
        <v>414.41109999999998</v>
      </c>
      <c r="N325" s="13">
        <f>+'WP 1 2023 usage gallons'!M329*0.133681</f>
        <v>517.34546999999998</v>
      </c>
      <c r="O325" s="13">
        <f>+'WP 1 2023 usage gallons'!N329*0.133681</f>
        <v>280.73009999999999</v>
      </c>
      <c r="P325" s="13">
        <f>+'WP 1 2023 usage gallons'!O329*0.133681</f>
        <v>404.11766299999999</v>
      </c>
    </row>
    <row r="326" spans="3:16" x14ac:dyDescent="0.25">
      <c r="C326">
        <f>+'WP 1 2023 usage gallons'!C330</f>
        <v>22273101</v>
      </c>
      <c r="D326" t="str">
        <f>+'WP 1 2023 usage gallons'!B330</f>
        <v>3/4"</v>
      </c>
      <c r="E326" s="13">
        <f>+'WP 1 2023 usage gallons'!D330*0.133681</f>
        <v>729.09617400000002</v>
      </c>
      <c r="F326" s="13">
        <f>+'WP 1 2023 usage gallons'!E330*0.133681</f>
        <v>553.43934000000002</v>
      </c>
      <c r="G326" s="13">
        <f>+'WP 1 2023 usage gallons'!F330*0.133681</f>
        <v>378.31723</v>
      </c>
      <c r="H326" s="13">
        <f>+'WP 1 2023 usage gallons'!G330*0.133681</f>
        <v>610.92216999999994</v>
      </c>
      <c r="I326" s="13">
        <f>+'WP 1 2023 usage gallons'!H330*0.133681</f>
        <v>312.81353999999999</v>
      </c>
      <c r="J326" s="13">
        <f>+'WP 1 2023 usage gallons'!I330*0.133681</f>
        <v>462.53625999999997</v>
      </c>
      <c r="K326" s="13">
        <f>+'WP 1 2023 usage gallons'!J330*0.133681</f>
        <v>462.53625999999997</v>
      </c>
      <c r="L326" s="13">
        <f>+'WP 1 2023 usage gallons'!K330*0.133681</f>
        <v>511.99822999999998</v>
      </c>
      <c r="M326" s="13">
        <f>+'WP 1 2023 usage gallons'!L330*0.133681</f>
        <v>431.78962999999999</v>
      </c>
      <c r="N326" s="13">
        <f>+'WP 1 2023 usage gallons'!M330*0.133681</f>
        <v>520.01909000000001</v>
      </c>
      <c r="O326" s="13">
        <f>+'WP 1 2023 usage gallons'!N330*0.133681</f>
        <v>453.17858999999999</v>
      </c>
      <c r="P326" s="13">
        <f>+'WP 1 2023 usage gallons'!O330*0.133681</f>
        <v>468.28454299999999</v>
      </c>
    </row>
    <row r="327" spans="3:16" x14ac:dyDescent="0.25">
      <c r="C327">
        <f>+'WP 1 2023 usage gallons'!C331</f>
        <v>22273204</v>
      </c>
      <c r="D327" t="str">
        <f>+'WP 1 2023 usage gallons'!B331</f>
        <v>3/4"</v>
      </c>
      <c r="E327" s="13">
        <f>+'WP 1 2023 usage gallons'!D331*0.133681</f>
        <v>45.986263999999998</v>
      </c>
      <c r="F327" s="13">
        <f>+'WP 1 2023 usage gallons'!E331*0.133681</f>
        <v>80.20859999999999</v>
      </c>
      <c r="G327" s="13">
        <f>+'WP 1 2023 usage gallons'!F331*0.133681</f>
        <v>57.48283</v>
      </c>
      <c r="H327" s="13">
        <f>+'WP 1 2023 usage gallons'!G331*0.133681</f>
        <v>93.576700000000002</v>
      </c>
      <c r="I327" s="13">
        <f>+'WP 1 2023 usage gallons'!H331*0.133681</f>
        <v>116.30247</v>
      </c>
      <c r="J327" s="13">
        <f>+'WP 1 2023 usage gallons'!I331*0.133681</f>
        <v>120.3129</v>
      </c>
      <c r="K327" s="13">
        <f>+'WP 1 2023 usage gallons'!J331*0.133681</f>
        <v>85.555839999999989</v>
      </c>
      <c r="L327" s="13">
        <f>+'WP 1 2023 usage gallons'!K331*0.133681</f>
        <v>122.98652</v>
      </c>
      <c r="M327" s="13">
        <f>+'WP 1 2023 usage gallons'!L331*0.133681</f>
        <v>80.20859999999999</v>
      </c>
      <c r="N327" s="13">
        <f>+'WP 1 2023 usage gallons'!M331*0.133681</f>
        <v>106.9448</v>
      </c>
      <c r="O327" s="13">
        <f>+'WP 1 2023 usage gallons'!N331*0.133681</f>
        <v>84.219029999999989</v>
      </c>
      <c r="P327" s="13">
        <f>+'WP 1 2023 usage gallons'!O331*0.133681</f>
        <v>90.368355999999991</v>
      </c>
    </row>
    <row r="328" spans="3:16" x14ac:dyDescent="0.25">
      <c r="C328">
        <f>+'WP 1 2023 usage gallons'!C332</f>
        <v>22273303</v>
      </c>
      <c r="D328" t="str">
        <f>+'WP 1 2023 usage gallons'!B332</f>
        <v>3/4"</v>
      </c>
      <c r="E328" s="13">
        <f>+'WP 1 2023 usage gallons'!D332*0.133681</f>
        <v>168.97278399999999</v>
      </c>
      <c r="F328" s="13">
        <f>+'WP 1 2023 usage gallons'!E332*0.133681</f>
        <v>253.9939</v>
      </c>
      <c r="G328" s="13">
        <f>+'WP 1 2023 usage gallons'!F332*0.133681</f>
        <v>224.58408</v>
      </c>
      <c r="H328" s="13">
        <f>+'WP 1 2023 usage gallons'!G332*0.133681</f>
        <v>340.88655</v>
      </c>
      <c r="I328" s="13">
        <f>+'WP 1 2023 usage gallons'!H332*0.133681</f>
        <v>267.36199999999997</v>
      </c>
      <c r="J328" s="13">
        <f>+'WP 1 2023 usage gallons'!I332*0.133681</f>
        <v>248.64666</v>
      </c>
      <c r="K328" s="13">
        <f>+'WP 1 2023 usage gallons'!J332*0.133681</f>
        <v>233.94174999999998</v>
      </c>
      <c r="L328" s="13">
        <f>+'WP 1 2023 usage gallons'!K332*0.133681</f>
        <v>323.50801999999999</v>
      </c>
      <c r="M328" s="13">
        <f>+'WP 1 2023 usage gallons'!L332*0.133681</f>
        <v>191.16382999999999</v>
      </c>
      <c r="N328" s="13">
        <f>+'WP 1 2023 usage gallons'!M332*0.133681</f>
        <v>247.30984999999998</v>
      </c>
      <c r="O328" s="13">
        <f>+'WP 1 2023 usage gallons'!N332*0.133681</f>
        <v>211.21598</v>
      </c>
      <c r="P328" s="13">
        <f>+'WP 1 2023 usage gallons'!O332*0.133681</f>
        <v>216.56322</v>
      </c>
    </row>
    <row r="329" spans="3:16" x14ac:dyDescent="0.25">
      <c r="C329">
        <f>+'WP 1 2023 usage gallons'!C333</f>
        <v>22273405</v>
      </c>
      <c r="D329" t="str">
        <f>+'WP 1 2023 usage gallons'!B333</f>
        <v>3/4"</v>
      </c>
      <c r="E329" s="13">
        <f>+'WP 1 2023 usage gallons'!D333*0.133681</f>
        <v>220.172607</v>
      </c>
      <c r="F329" s="13">
        <f>+'WP 1 2023 usage gallons'!E333*0.133681</f>
        <v>348.90740999999997</v>
      </c>
      <c r="G329" s="13">
        <f>+'WP 1 2023 usage gallons'!F333*0.133681</f>
        <v>350.24421999999998</v>
      </c>
      <c r="H329" s="13">
        <f>+'WP 1 2023 usage gallons'!G333*0.133681</f>
        <v>355.59145999999998</v>
      </c>
      <c r="I329" s="13">
        <f>+'WP 1 2023 usage gallons'!H333*0.133681</f>
        <v>378.31723</v>
      </c>
      <c r="J329" s="13">
        <f>+'WP 1 2023 usage gallons'!I333*0.133681</f>
        <v>430.45281999999997</v>
      </c>
      <c r="K329" s="13">
        <f>+'WP 1 2023 usage gallons'!J333*0.133681</f>
        <v>421.09514999999999</v>
      </c>
      <c r="L329" s="13">
        <f>+'WP 1 2023 usage gallons'!K333*0.133681</f>
        <v>291.42457999999999</v>
      </c>
      <c r="M329" s="13">
        <f>+'WP 1 2023 usage gallons'!L333*0.133681</f>
        <v>338.21292999999997</v>
      </c>
      <c r="N329" s="13">
        <f>+'WP 1 2023 usage gallons'!M333*0.133681</f>
        <v>442.48410999999999</v>
      </c>
      <c r="O329" s="13">
        <f>+'WP 1 2023 usage gallons'!N333*0.133681</f>
        <v>403.71661999999998</v>
      </c>
      <c r="P329" s="13">
        <f>+'WP 1 2023 usage gallons'!O333*0.133681</f>
        <v>394.75999300000001</v>
      </c>
    </row>
    <row r="330" spans="3:16" x14ac:dyDescent="0.25">
      <c r="C330">
        <f>+'WP 1 2023 usage gallons'!C334</f>
        <v>22273503</v>
      </c>
      <c r="D330" t="str">
        <f>+'WP 1 2023 usage gallons'!B334</f>
        <v>3/4"</v>
      </c>
      <c r="E330" s="13">
        <f>+'WP 1 2023 usage gallons'!D334*0.133681</f>
        <v>4956.4904369999995</v>
      </c>
      <c r="F330" s="13">
        <f>+'WP 1 2023 usage gallons'!E334*0.133681</f>
        <v>5761.6511</v>
      </c>
      <c r="G330" s="13">
        <f>+'WP 1 2023 usage gallons'!F334*0.133681</f>
        <v>4654.7724200000002</v>
      </c>
      <c r="H330" s="13">
        <f>+'WP 1 2023 usage gallons'!G334*0.133681</f>
        <v>4726.9601599999996</v>
      </c>
      <c r="I330" s="13">
        <f>+'WP 1 2023 usage gallons'!H334*0.133681</f>
        <v>4132.07971</v>
      </c>
      <c r="J330" s="13">
        <f>+'WP 1 2023 usage gallons'!I334*0.133681</f>
        <v>4855.2939200000001</v>
      </c>
      <c r="K330" s="13">
        <f>+'WP 1 2023 usage gallons'!J334*0.133681</f>
        <v>4275.1183799999999</v>
      </c>
      <c r="L330" s="13">
        <f>+'WP 1 2023 usage gallons'!K334*0.133681</f>
        <v>5835.1756500000001</v>
      </c>
      <c r="M330" s="13">
        <f>+'WP 1 2023 usage gallons'!L334*0.133681</f>
        <v>5063.8362799999995</v>
      </c>
      <c r="N330" s="13">
        <f>+'WP 1 2023 usage gallons'!M334*0.133681</f>
        <v>3514.4734899999999</v>
      </c>
      <c r="O330" s="13">
        <f>+'WP 1 2023 usage gallons'!N334*0.133681</f>
        <v>380.99084999999997</v>
      </c>
      <c r="P330" s="13">
        <f>+'WP 1 2023 usage gallons'!O334*0.133681</f>
        <v>2986.43354</v>
      </c>
    </row>
    <row r="331" spans="3:16" x14ac:dyDescent="0.25">
      <c r="C331">
        <f>+'WP 1 2023 usage gallons'!C335</f>
        <v>22273602</v>
      </c>
      <c r="D331" t="str">
        <f>+'WP 1 2023 usage gallons'!B335</f>
        <v>3/4"</v>
      </c>
      <c r="E331" s="13">
        <f>+'WP 1 2023 usage gallons'!D335*0.133681</f>
        <v>459.46159699999998</v>
      </c>
      <c r="F331" s="13">
        <f>+'WP 1 2023 usage gallons'!E335*0.133681</f>
        <v>552.10253</v>
      </c>
      <c r="G331" s="13">
        <f>+'WP 1 2023 usage gallons'!F335*0.133681</f>
        <v>389.01170999999999</v>
      </c>
      <c r="H331" s="13">
        <f>+'WP 1 2023 usage gallons'!G335*0.133681</f>
        <v>462.53625999999997</v>
      </c>
      <c r="I331" s="13">
        <f>+'WP 1 2023 usage gallons'!H335*0.133681</f>
        <v>425.10557999999997</v>
      </c>
      <c r="J331" s="13">
        <f>+'WP 1 2023 usage gallons'!I335*0.133681</f>
        <v>951.80871999999999</v>
      </c>
      <c r="K331" s="13">
        <f>+'WP 1 2023 usage gallons'!J335*0.133681</f>
        <v>522.69271000000003</v>
      </c>
      <c r="L331" s="13">
        <f>+'WP 1 2023 usage gallons'!K335*0.133681</f>
        <v>622.95345999999995</v>
      </c>
      <c r="M331" s="13">
        <f>+'WP 1 2023 usage gallons'!L335*0.133681</f>
        <v>462.53625999999997</v>
      </c>
      <c r="N331" s="13">
        <f>+'WP 1 2023 usage gallons'!M335*0.133681</f>
        <v>524.02951999999993</v>
      </c>
      <c r="O331" s="13">
        <f>+'WP 1 2023 usage gallons'!N335*0.133681</f>
        <v>459.86264</v>
      </c>
      <c r="P331" s="13">
        <f>+'WP 1 2023 usage gallons'!O335*0.133681</f>
        <v>482.05368599999997</v>
      </c>
    </row>
    <row r="332" spans="3:16" x14ac:dyDescent="0.25">
      <c r="C332">
        <f>+'WP 1 2023 usage gallons'!C336</f>
        <v>22273605</v>
      </c>
      <c r="D332" t="str">
        <f>+'WP 1 2023 usage gallons'!B336</f>
        <v>3/4"</v>
      </c>
      <c r="E332" s="13">
        <f>+'WP 1 2023 usage gallons'!D336*0.133681</f>
        <v>367.22170699999998</v>
      </c>
      <c r="F332" s="13">
        <f>+'WP 1 2023 usage gallons'!E336*0.133681</f>
        <v>605.57492999999999</v>
      </c>
      <c r="G332" s="13">
        <f>+'WP 1 2023 usage gallons'!F336*0.133681</f>
        <v>525.36632999999995</v>
      </c>
      <c r="H332" s="13">
        <f>+'WP 1 2023 usage gallons'!G336*0.133681</f>
        <v>667.06818999999996</v>
      </c>
      <c r="I332" s="13">
        <f>+'WP 1 2023 usage gallons'!H336*0.133681</f>
        <v>810.10685999999998</v>
      </c>
      <c r="J332" s="13">
        <f>+'WP 1 2023 usage gallons'!I336*0.133681</f>
        <v>854.22158999999999</v>
      </c>
      <c r="K332" s="13">
        <f>+'WP 1 2023 usage gallons'!J336*0.133681</f>
        <v>963.84001000000001</v>
      </c>
      <c r="L332" s="13">
        <f>+'WP 1 2023 usage gallons'!K336*0.133681</f>
        <v>1197.7817599999998</v>
      </c>
      <c r="M332" s="13">
        <f>+'WP 1 2023 usage gallons'!L336*0.133681</f>
        <v>732.57187999999996</v>
      </c>
      <c r="N332" s="13">
        <f>+'WP 1 2023 usage gallons'!M336*0.133681</f>
        <v>1665.66526</v>
      </c>
      <c r="O332" s="13">
        <f>+'WP 1 2023 usage gallons'!N336*0.133681</f>
        <v>2223.1150299999999</v>
      </c>
      <c r="P332" s="13">
        <f>+'WP 1 2023 usage gallons'!O336*0.133681</f>
        <v>1540.4061629999999</v>
      </c>
    </row>
    <row r="333" spans="3:16" x14ac:dyDescent="0.25">
      <c r="C333">
        <f>+'WP 1 2023 usage gallons'!C337</f>
        <v>22273804</v>
      </c>
      <c r="D333" t="str">
        <f>+'WP 1 2023 usage gallons'!B337</f>
        <v>3/4"</v>
      </c>
      <c r="E333" s="13">
        <f>+'WP 1 2023 usage gallons'!D337*0.133681</f>
        <v>535.65976699999999</v>
      </c>
      <c r="F333" s="13">
        <f>+'WP 1 2023 usage gallons'!E337*0.133681</f>
        <v>808.77004999999997</v>
      </c>
      <c r="G333" s="13">
        <f>+'WP 1 2023 usage gallons'!F337*0.133681</f>
        <v>602.90130999999997</v>
      </c>
      <c r="H333" s="13">
        <f>+'WP 1 2023 usage gallons'!G337*0.133681</f>
        <v>656.37370999999996</v>
      </c>
      <c r="I333" s="13">
        <f>+'WP 1 2023 usage gallons'!H337*0.133681</f>
        <v>401.04300000000001</v>
      </c>
      <c r="J333" s="13">
        <f>+'WP 1 2023 usage gallons'!I337*0.133681</f>
        <v>482.58840999999995</v>
      </c>
      <c r="K333" s="13">
        <f>+'WP 1 2023 usage gallons'!J337*0.133681</f>
        <v>334.20249999999999</v>
      </c>
      <c r="L333" s="13">
        <f>+'WP 1 2023 usage gallons'!K337*0.133681</f>
        <v>566.80743999999993</v>
      </c>
      <c r="M333" s="13">
        <f>+'WP 1 2023 usage gallons'!L337*0.133681</f>
        <v>574.82830000000001</v>
      </c>
      <c r="N333" s="13">
        <f>+'WP 1 2023 usage gallons'!M337*0.133681</f>
        <v>625.62707999999998</v>
      </c>
      <c r="O333" s="13">
        <f>+'WP 1 2023 usage gallons'!N337*0.133681</f>
        <v>590.87001999999995</v>
      </c>
      <c r="P333" s="13">
        <f>+'WP 1 2023 usage gallons'!O337*0.133681</f>
        <v>597.01934599999993</v>
      </c>
    </row>
    <row r="334" spans="3:16" x14ac:dyDescent="0.25">
      <c r="C334">
        <f>+'WP 1 2023 usage gallons'!C338</f>
        <v>22273805</v>
      </c>
      <c r="D334" t="str">
        <f>+'WP 1 2023 usage gallons'!B338</f>
        <v>3/4"</v>
      </c>
      <c r="E334" s="13">
        <f>+'WP 1 2023 usage gallons'!D338*0.133681</f>
        <v>192.50064</v>
      </c>
      <c r="F334" s="13">
        <f>+'WP 1 2023 usage gallons'!E338*0.133681</f>
        <v>268.69880999999998</v>
      </c>
      <c r="G334" s="13">
        <f>+'WP 1 2023 usage gallons'!F338*0.133681</f>
        <v>205.86874</v>
      </c>
      <c r="H334" s="13">
        <f>+'WP 1 2023 usage gallons'!G338*0.133681</f>
        <v>237.95218</v>
      </c>
      <c r="I334" s="13">
        <f>+'WP 1 2023 usage gallons'!H338*0.133681</f>
        <v>249.98346999999998</v>
      </c>
      <c r="J334" s="13">
        <f>+'WP 1 2023 usage gallons'!I338*0.133681</f>
        <v>264.68838</v>
      </c>
      <c r="K334" s="13">
        <f>+'WP 1 2023 usage gallons'!J338*0.133681</f>
        <v>236.61536999999998</v>
      </c>
      <c r="L334" s="13">
        <f>+'WP 1 2023 usage gallons'!K338*0.133681</f>
        <v>266.02519000000001</v>
      </c>
      <c r="M334" s="13">
        <f>+'WP 1 2023 usage gallons'!L338*0.133681</f>
        <v>173.78530000000001</v>
      </c>
      <c r="N334" s="13">
        <f>+'WP 1 2023 usage gallons'!M338*0.133681</f>
        <v>256.66751999999997</v>
      </c>
      <c r="O334" s="13">
        <f>+'WP 1 2023 usage gallons'!N338*0.133681</f>
        <v>212.55278999999999</v>
      </c>
      <c r="P334" s="13">
        <f>+'WP 1 2023 usage gallons'!O338*0.133681</f>
        <v>214.29064299999999</v>
      </c>
    </row>
    <row r="335" spans="3:16" x14ac:dyDescent="0.25">
      <c r="C335">
        <f>+'WP 1 2023 usage gallons'!C339</f>
        <v>22274002</v>
      </c>
      <c r="D335" t="str">
        <f>+'WP 1 2023 usage gallons'!B339</f>
        <v>3/4"</v>
      </c>
      <c r="E335" s="13">
        <f>+'WP 1 2023 usage gallons'!D339*0.133681</f>
        <v>99.859707</v>
      </c>
      <c r="F335" s="13">
        <f>+'WP 1 2023 usage gallons'!E339*0.133681</f>
        <v>348.90740999999997</v>
      </c>
      <c r="G335" s="13">
        <f>+'WP 1 2023 usage gallons'!F339*0.133681</f>
        <v>318.16077999999999</v>
      </c>
      <c r="H335" s="13">
        <f>+'WP 1 2023 usage gallons'!G339*0.133681</f>
        <v>414.41109999999998</v>
      </c>
      <c r="I335" s="13">
        <f>+'WP 1 2023 usage gallons'!H339*0.133681</f>
        <v>502.64055999999999</v>
      </c>
      <c r="J335" s="13">
        <f>+'WP 1 2023 usage gallons'!I339*0.133681</f>
        <v>366.28593999999998</v>
      </c>
      <c r="K335" s="13">
        <f>+'WP 1 2023 usage gallons'!J339*0.133681</f>
        <v>499.96693999999997</v>
      </c>
      <c r="L335" s="13">
        <f>+'WP 1 2023 usage gallons'!K339*0.133681</f>
        <v>545.41847999999993</v>
      </c>
      <c r="M335" s="13">
        <f>+'WP 1 2023 usage gallons'!L339*0.133681</f>
        <v>340.88655</v>
      </c>
      <c r="N335" s="13">
        <f>+'WP 1 2023 usage gallons'!M339*0.133681</f>
        <v>303.45587</v>
      </c>
      <c r="O335" s="13">
        <f>+'WP 1 2023 usage gallons'!N339*0.133681</f>
        <v>268.69880999999998</v>
      </c>
      <c r="P335" s="13">
        <f>+'WP 1 2023 usage gallons'!O339*0.133681</f>
        <v>304.25795599999998</v>
      </c>
    </row>
    <row r="336" spans="3:16" x14ac:dyDescent="0.25">
      <c r="C336">
        <f>+'WP 1 2023 usage gallons'!C340</f>
        <v>22274003</v>
      </c>
      <c r="D336" t="str">
        <f>+'WP 1 2023 usage gallons'!B340</f>
        <v>3/4"</v>
      </c>
      <c r="E336" s="13">
        <f>+'WP 1 2023 usage gallons'!D340*0.133681</f>
        <v>0.13368099999999999</v>
      </c>
      <c r="F336" s="13">
        <f>+'WP 1 2023 usage gallons'!E340*0.133681</f>
        <v>302.52010300000001</v>
      </c>
      <c r="G336" s="13">
        <f>+'WP 1 2023 usage gallons'!F340*0.133681</f>
        <v>247.30984999999998</v>
      </c>
      <c r="H336" s="13">
        <f>+'WP 1 2023 usage gallons'!G340*0.133681</f>
        <v>358.26508000000001</v>
      </c>
      <c r="I336" s="13">
        <f>+'WP 1 2023 usage gallons'!H340*0.133681</f>
        <v>765.99212999999997</v>
      </c>
      <c r="J336" s="13">
        <f>+'WP 1 2023 usage gallons'!I340*0.133681</f>
        <v>1264.6222599999999</v>
      </c>
      <c r="K336" s="13">
        <f>+'WP 1 2023 usage gallons'!J340*0.133681</f>
        <v>844.86392000000001</v>
      </c>
      <c r="L336" s="13">
        <f>+'WP 1 2023 usage gallons'!K340*0.133681</f>
        <v>3527.84159</v>
      </c>
      <c r="M336" s="13">
        <f>+'WP 1 2023 usage gallons'!L340*0.133681</f>
        <v>764.65531999999996</v>
      </c>
      <c r="N336" s="13">
        <f>+'WP 1 2023 usage gallons'!M340*0.133681</f>
        <v>362.27551</v>
      </c>
      <c r="O336" s="13">
        <f>+'WP 1 2023 usage gallons'!N340*0.133681</f>
        <v>328.85525999999999</v>
      </c>
      <c r="P336" s="13">
        <f>+'WP 1 2023 usage gallons'!O340*0.133681</f>
        <v>485.26202999999998</v>
      </c>
    </row>
    <row r="337" spans="3:16" x14ac:dyDescent="0.25">
      <c r="C337">
        <f>+'WP 1 2023 usage gallons'!C341</f>
        <v>22274203</v>
      </c>
      <c r="D337" t="str">
        <f>+'WP 1 2023 usage gallons'!B341</f>
        <v>3/4"</v>
      </c>
      <c r="E337" s="13">
        <f>+'WP 1 2023 usage gallons'!D341*0.133681</f>
        <v>45.050497</v>
      </c>
      <c r="F337" s="13">
        <f>+'WP 1 2023 usage gallons'!E341*0.133681</f>
        <v>307.46629999999999</v>
      </c>
      <c r="G337" s="13">
        <f>+'WP 1 2023 usage gallons'!F341*0.133681</f>
        <v>245.97304</v>
      </c>
      <c r="H337" s="13">
        <f>+'WP 1 2023 usage gallons'!G341*0.133681</f>
        <v>236.61536999999998</v>
      </c>
      <c r="I337" s="13">
        <f>+'WP 1 2023 usage gallons'!H341*0.133681</f>
        <v>1237.88606</v>
      </c>
      <c r="J337" s="13">
        <f>+'WP 1 2023 usage gallons'!I341*0.133681</f>
        <v>664.39456999999993</v>
      </c>
      <c r="K337" s="13">
        <f>+'WP 1 2023 usage gallons'!J341*0.133681</f>
        <v>707.17248999999993</v>
      </c>
      <c r="L337" s="13">
        <f>+'WP 1 2023 usage gallons'!K341*0.133681</f>
        <v>807.43323999999996</v>
      </c>
      <c r="M337" s="13">
        <f>+'WP 1 2023 usage gallons'!L341*0.133681</f>
        <v>243.29942</v>
      </c>
      <c r="N337" s="13">
        <f>+'WP 1 2023 usage gallons'!M341*0.133681</f>
        <v>193.83744999999999</v>
      </c>
      <c r="O337" s="13">
        <f>+'WP 1 2023 usage gallons'!N341*0.133681</f>
        <v>306.12948999999998</v>
      </c>
      <c r="P337" s="13">
        <f>+'WP 1 2023 usage gallons'!O341*0.133681</f>
        <v>247.710893</v>
      </c>
    </row>
    <row r="338" spans="3:16" x14ac:dyDescent="0.25">
      <c r="C338">
        <f>+'WP 1 2023 usage gallons'!C342</f>
        <v>22274204</v>
      </c>
      <c r="D338" t="str">
        <f>+'WP 1 2023 usage gallons'!B342</f>
        <v>3/4"</v>
      </c>
      <c r="E338" s="13">
        <f>+'WP 1 2023 usage gallons'!D342*0.133681</f>
        <v>258.94009699999998</v>
      </c>
      <c r="F338" s="13">
        <f>+'WP 1 2023 usage gallons'!E342*0.133681</f>
        <v>402.37980999999996</v>
      </c>
      <c r="G338" s="13">
        <f>+'WP 1 2023 usage gallons'!F342*0.133681</f>
        <v>320.83439999999996</v>
      </c>
      <c r="H338" s="13">
        <f>+'WP 1 2023 usage gallons'!G342*0.133681</f>
        <v>1715.1272299999998</v>
      </c>
      <c r="I338" s="13">
        <f>+'WP 1 2023 usage gallons'!H342*0.133681</f>
        <v>981.21853999999996</v>
      </c>
      <c r="J338" s="13">
        <f>+'WP 1 2023 usage gallons'!I342*0.133681</f>
        <v>2289.9555299999997</v>
      </c>
      <c r="K338" s="13">
        <f>+'WP 1 2023 usage gallons'!J342*0.133681</f>
        <v>1395.6296399999999</v>
      </c>
      <c r="L338" s="13">
        <f>+'WP 1 2023 usage gallons'!K342*0.133681</f>
        <v>1180.4032299999999</v>
      </c>
      <c r="M338" s="13">
        <f>+'WP 1 2023 usage gallons'!L342*0.133681</f>
        <v>1112.2259199999999</v>
      </c>
      <c r="N338" s="13">
        <f>+'WP 1 2023 usage gallons'!M342*0.133681</f>
        <v>577.50191999999993</v>
      </c>
      <c r="O338" s="13">
        <f>+'WP 1 2023 usage gallons'!N342*0.133681</f>
        <v>363.61232000000001</v>
      </c>
      <c r="P338" s="13">
        <f>+'WP 1 2023 usage gallons'!O342*0.133681</f>
        <v>684.44671999999991</v>
      </c>
    </row>
    <row r="339" spans="3:16" x14ac:dyDescent="0.25">
      <c r="C339">
        <f>+'WP 1 2023 usage gallons'!C343</f>
        <v>22274405</v>
      </c>
      <c r="D339" t="str">
        <f>+'WP 1 2023 usage gallons'!B343</f>
        <v>3/4"</v>
      </c>
      <c r="E339" s="13">
        <f>+'WP 1 2023 usage gallons'!D343*0.133681</f>
        <v>645.278187</v>
      </c>
      <c r="F339" s="13">
        <f>+'WP 1 2023 usage gallons'!E343*0.133681</f>
        <v>747.27679000000001</v>
      </c>
      <c r="G339" s="13">
        <f>+'WP 1 2023 usage gallons'!F343*0.133681</f>
        <v>634.98474999999996</v>
      </c>
      <c r="H339" s="13">
        <f>+'WP 1 2023 usage gallons'!G343*0.133681</f>
        <v>727.22464000000002</v>
      </c>
      <c r="I339" s="13">
        <f>+'WP 1 2023 usage gallons'!H343*0.133681</f>
        <v>1061.42714</v>
      </c>
      <c r="J339" s="13">
        <f>+'WP 1 2023 usage gallons'!I343*0.133681</f>
        <v>815.45409999999993</v>
      </c>
      <c r="K339" s="13">
        <f>+'WP 1 2023 usage gallons'!J343*0.133681</f>
        <v>536.06080999999995</v>
      </c>
      <c r="L339" s="13">
        <f>+'WP 1 2023 usage gallons'!K343*0.133681</f>
        <v>715.19335000000001</v>
      </c>
      <c r="M339" s="13">
        <f>+'WP 1 2023 usage gallons'!L343*0.133681</f>
        <v>532.05038000000002</v>
      </c>
      <c r="N339" s="13">
        <f>+'WP 1 2023 usage gallons'!M343*0.133681</f>
        <v>634.98474999999996</v>
      </c>
      <c r="O339" s="13">
        <f>+'WP 1 2023 usage gallons'!N343*0.133681</f>
        <v>594.88045</v>
      </c>
      <c r="P339" s="13">
        <f>+'WP 1 2023 usage gallons'!O343*0.133681</f>
        <v>587.26063299999998</v>
      </c>
    </row>
    <row r="340" spans="3:16" x14ac:dyDescent="0.25">
      <c r="C340">
        <f>+'WP 1 2023 usage gallons'!C344</f>
        <v>22274504</v>
      </c>
      <c r="D340" t="str">
        <f>+'WP 1 2023 usage gallons'!B344</f>
        <v>3/4"</v>
      </c>
      <c r="E340" s="13">
        <f>+'WP 1 2023 usage gallons'!D344*0.133681</f>
        <v>145.71229</v>
      </c>
      <c r="F340" s="13">
        <f>+'WP 1 2023 usage gallons'!E344*0.133681</f>
        <v>183.14296999999999</v>
      </c>
      <c r="G340" s="13">
        <f>+'WP 1 2023 usage gallons'!F344*0.133681</f>
        <v>153.73314999999999</v>
      </c>
      <c r="H340" s="13">
        <f>+'WP 1 2023 usage gallons'!G344*0.133681</f>
        <v>201.85830999999999</v>
      </c>
      <c r="I340" s="13">
        <f>+'WP 1 2023 usage gallons'!H344*0.133681</f>
        <v>315.48715999999996</v>
      </c>
      <c r="J340" s="13">
        <f>+'WP 1 2023 usage gallons'!I344*0.133681</f>
        <v>331.52887999999996</v>
      </c>
      <c r="K340" s="13">
        <f>+'WP 1 2023 usage gallons'!J344*0.133681</f>
        <v>687.12033999999994</v>
      </c>
      <c r="L340" s="13">
        <f>+'WP 1 2023 usage gallons'!K344*0.133681</f>
        <v>272.70923999999997</v>
      </c>
      <c r="M340" s="13">
        <f>+'WP 1 2023 usage gallons'!L344*0.133681</f>
        <v>167.10124999999999</v>
      </c>
      <c r="N340" s="13">
        <f>+'WP 1 2023 usage gallons'!M344*0.133681</f>
        <v>217.90002999999999</v>
      </c>
      <c r="O340" s="13">
        <f>+'WP 1 2023 usage gallons'!N344*0.133681</f>
        <v>153.73314999999999</v>
      </c>
      <c r="P340" s="13">
        <f>+'WP 1 2023 usage gallons'!O344*0.133681</f>
        <v>179.53358299999999</v>
      </c>
    </row>
    <row r="341" spans="3:16" x14ac:dyDescent="0.25">
      <c r="C341">
        <f>+'WP 1 2023 usage gallons'!C345</f>
        <v>22274604</v>
      </c>
      <c r="D341" t="str">
        <f>+'WP 1 2023 usage gallons'!B345</f>
        <v>3/4"</v>
      </c>
      <c r="E341" s="13">
        <f>+'WP 1 2023 usage gallons'!D345*0.133681</f>
        <v>87.427374</v>
      </c>
      <c r="F341" s="13">
        <f>+'WP 1 2023 usage gallons'!E345*0.133681</f>
        <v>256.66751999999997</v>
      </c>
      <c r="G341" s="13">
        <f>+'WP 1 2023 usage gallons'!F345*0.133681</f>
        <v>263.35156999999998</v>
      </c>
      <c r="H341" s="13">
        <f>+'WP 1 2023 usage gallons'!G345*0.133681</f>
        <v>264.68838</v>
      </c>
      <c r="I341" s="13">
        <f>+'WP 1 2023 usage gallons'!H345*0.133681</f>
        <v>189.82702</v>
      </c>
      <c r="J341" s="13">
        <f>+'WP 1 2023 usage gallons'!I345*0.133681</f>
        <v>193.83744999999999</v>
      </c>
      <c r="K341" s="13">
        <f>+'WP 1 2023 usage gallons'!J345*0.133681</f>
        <v>164.42762999999999</v>
      </c>
      <c r="L341" s="13">
        <f>+'WP 1 2023 usage gallons'!K345*0.133681</f>
        <v>236.61536999999998</v>
      </c>
      <c r="M341" s="13">
        <f>+'WP 1 2023 usage gallons'!L345*0.133681</f>
        <v>147.04909999999998</v>
      </c>
      <c r="N341" s="13">
        <f>+'WP 1 2023 usage gallons'!M345*0.133681</f>
        <v>213.8896</v>
      </c>
      <c r="O341" s="13">
        <f>+'WP 1 2023 usage gallons'!N345*0.133681</f>
        <v>160.41719999999998</v>
      </c>
      <c r="P341" s="13">
        <f>+'WP 1 2023 usage gallons'!O345*0.133681</f>
        <v>173.78530000000001</v>
      </c>
    </row>
    <row r="342" spans="3:16" x14ac:dyDescent="0.25">
      <c r="C342">
        <f>+'WP 1 2023 usage gallons'!C346</f>
        <v>22274703</v>
      </c>
      <c r="D342" t="str">
        <f>+'WP 1 2023 usage gallons'!B346</f>
        <v>3/4"</v>
      </c>
      <c r="E342" s="13">
        <f>+'WP 1 2023 usage gallons'!D346*0.133681</f>
        <v>518.28123700000003</v>
      </c>
      <c r="F342" s="13">
        <f>+'WP 1 2023 usage gallons'!E346*0.133681</f>
        <v>564.13382000000001</v>
      </c>
      <c r="G342" s="13">
        <f>+'WP 1 2023 usage gallons'!F346*0.133681</f>
        <v>418.42152999999996</v>
      </c>
      <c r="H342" s="13">
        <f>+'WP 1 2023 usage gallons'!G346*0.133681</f>
        <v>482.58840999999995</v>
      </c>
      <c r="I342" s="13">
        <f>+'WP 1 2023 usage gallons'!H346*0.133681</f>
        <v>733.90868999999998</v>
      </c>
      <c r="J342" s="13">
        <f>+'WP 1 2023 usage gallons'!I346*0.133681</f>
        <v>473.23073999999997</v>
      </c>
      <c r="K342" s="13">
        <f>+'WP 1 2023 usage gallons'!J346*0.133681</f>
        <v>453.17858999999999</v>
      </c>
      <c r="L342" s="13">
        <f>+'WP 1 2023 usage gallons'!K346*0.133681</f>
        <v>661.72095000000002</v>
      </c>
      <c r="M342" s="13">
        <f>+'WP 1 2023 usage gallons'!L346*0.133681</f>
        <v>358.26508000000001</v>
      </c>
      <c r="N342" s="13">
        <f>+'WP 1 2023 usage gallons'!M346*0.133681</f>
        <v>443.82092</v>
      </c>
      <c r="O342" s="13">
        <f>+'WP 1 2023 usage gallons'!N346*0.133681</f>
        <v>425.10557999999997</v>
      </c>
      <c r="P342" s="13">
        <f>+'WP 1 2023 usage gallons'!O346*0.133681</f>
        <v>409.06385999999998</v>
      </c>
    </row>
    <row r="343" spans="3:16" x14ac:dyDescent="0.25">
      <c r="C343">
        <f>+'WP 1 2023 usage gallons'!C347</f>
        <v>22274902</v>
      </c>
      <c r="D343" t="str">
        <f>+'WP 1 2023 usage gallons'!B347</f>
        <v>3/4"</v>
      </c>
      <c r="E343" s="13">
        <f>+'WP 1 2023 usage gallons'!D347*0.133681</f>
        <v>108.816334</v>
      </c>
      <c r="F343" s="13">
        <f>+'WP 1 2023 usage gallons'!E347*0.133681</f>
        <v>193.83744999999999</v>
      </c>
      <c r="G343" s="13">
        <f>+'WP 1 2023 usage gallons'!F347*0.133681</f>
        <v>172.44848999999999</v>
      </c>
      <c r="H343" s="13">
        <f>+'WP 1 2023 usage gallons'!G347*0.133681</f>
        <v>518.68227999999999</v>
      </c>
      <c r="I343" s="13">
        <f>+'WP 1 2023 usage gallons'!H347*0.133681</f>
        <v>177.79572999999999</v>
      </c>
      <c r="J343" s="13">
        <f>+'WP 1 2023 usage gallons'!I347*0.133681</f>
        <v>347.57060000000001</v>
      </c>
      <c r="K343" s="13">
        <f>+'WP 1 2023 usage gallons'!J347*0.133681</f>
        <v>364.94912999999997</v>
      </c>
      <c r="L343" s="13">
        <f>+'WP 1 2023 usage gallons'!K347*0.133681</f>
        <v>371.63317999999998</v>
      </c>
      <c r="M343" s="13">
        <f>+'WP 1 2023 usage gallons'!L347*0.133681</f>
        <v>217.90002999999999</v>
      </c>
      <c r="N343" s="13">
        <f>+'WP 1 2023 usage gallons'!M347*0.133681</f>
        <v>256.66751999999997</v>
      </c>
      <c r="O343" s="13">
        <f>+'WP 1 2023 usage gallons'!N347*0.133681</f>
        <v>179.13254000000001</v>
      </c>
      <c r="P343" s="13">
        <f>+'WP 1 2023 usage gallons'!O347*0.133681</f>
        <v>217.90002999999999</v>
      </c>
    </row>
    <row r="344" spans="3:16" x14ac:dyDescent="0.25">
      <c r="C344">
        <f>+'WP 1 2023 usage gallons'!C348</f>
        <v>22275001</v>
      </c>
      <c r="D344" t="str">
        <f>+'WP 1 2023 usage gallons'!B348</f>
        <v>3/4"</v>
      </c>
      <c r="E344" s="13">
        <f>+'WP 1 2023 usage gallons'!D348*0.133681</f>
        <v>259.87586399999998</v>
      </c>
      <c r="F344" s="13">
        <f>+'WP 1 2023 usage gallons'!E348*0.133681</f>
        <v>467.88349999999997</v>
      </c>
      <c r="G344" s="13">
        <f>+'WP 1 2023 usage gallons'!F348*0.133681</f>
        <v>411.73748000000001</v>
      </c>
      <c r="H344" s="13">
        <f>+'WP 1 2023 usage gallons'!G348*0.133681</f>
        <v>439.81048999999996</v>
      </c>
      <c r="I344" s="13">
        <f>+'WP 1 2023 usage gallons'!H348*0.133681</f>
        <v>712.51972999999998</v>
      </c>
      <c r="J344" s="13">
        <f>+'WP 1 2023 usage gallons'!I348*0.133681</f>
        <v>411.73748000000001</v>
      </c>
      <c r="K344" s="13">
        <f>+'WP 1 2023 usage gallons'!J348*0.133681</f>
        <v>1221.8443399999999</v>
      </c>
      <c r="L344" s="13">
        <f>+'WP 1 2023 usage gallons'!K348*0.133681</f>
        <v>605.57492999999999</v>
      </c>
      <c r="M344" s="13">
        <f>+'WP 1 2023 usage gallons'!L348*0.133681</f>
        <v>858.23201999999992</v>
      </c>
      <c r="N344" s="13">
        <f>+'WP 1 2023 usage gallons'!M348*0.133681</f>
        <v>745.93997999999999</v>
      </c>
      <c r="O344" s="13">
        <f>+'WP 1 2023 usage gallons'!N348*0.133681</f>
        <v>407.72704999999996</v>
      </c>
      <c r="P344" s="13">
        <f>+'WP 1 2023 usage gallons'!O348*0.133681</f>
        <v>670.54389600000002</v>
      </c>
    </row>
    <row r="345" spans="3:16" x14ac:dyDescent="0.25">
      <c r="C345">
        <f>+'WP 1 2023 usage gallons'!C349</f>
        <v>22275103</v>
      </c>
      <c r="D345" t="str">
        <f>+'WP 1 2023 usage gallons'!B349</f>
        <v>3/4"</v>
      </c>
      <c r="E345" s="13">
        <f>+'WP 1 2023 usage gallons'!D349*0.133681</f>
        <v>4287.6843939999999</v>
      </c>
      <c r="F345" s="13">
        <f>+'WP 1 2023 usage gallons'!E349*0.133681</f>
        <v>3034.5587</v>
      </c>
      <c r="G345" s="13">
        <f>+'WP 1 2023 usage gallons'!F349*0.133681</f>
        <v>2236.4831300000001</v>
      </c>
      <c r="H345" s="13">
        <f>+'WP 1 2023 usage gallons'!G349*0.133681</f>
        <v>1724.4848999999999</v>
      </c>
      <c r="I345" s="13">
        <f>+'WP 1 2023 usage gallons'!H349*0.133681</f>
        <v>2557.3175299999998</v>
      </c>
      <c r="J345" s="13">
        <f>+'WP 1 2023 usage gallons'!I349*0.133681</f>
        <v>3693.6060299999999</v>
      </c>
      <c r="K345" s="13">
        <f>+'WP 1 2023 usage gallons'!J349*0.133681</f>
        <v>2517.2132299999998</v>
      </c>
      <c r="L345" s="13">
        <f>+'WP 1 2023 usage gallons'!K349*0.133681</f>
        <v>3899.4747699999998</v>
      </c>
      <c r="M345" s="13">
        <f>+'WP 1 2023 usage gallons'!L349*0.133681</f>
        <v>3710.9845599999999</v>
      </c>
      <c r="N345" s="13">
        <f>+'WP 1 2023 usage gallons'!M349*0.133681</f>
        <v>3791.1931599999998</v>
      </c>
      <c r="O345" s="13">
        <f>+'WP 1 2023 usage gallons'!N349*0.133681</f>
        <v>5766.9983400000001</v>
      </c>
      <c r="P345" s="13">
        <f>+'WP 1 2023 usage gallons'!O349*0.133681</f>
        <v>4422.9695659999998</v>
      </c>
    </row>
    <row r="346" spans="3:16" x14ac:dyDescent="0.25">
      <c r="C346">
        <f>+'WP 1 2023 usage gallons'!C350</f>
        <v>22275105</v>
      </c>
      <c r="D346" t="str">
        <f>+'WP 1 2023 usage gallons'!B350</f>
        <v>3/4"</v>
      </c>
      <c r="E346" s="13">
        <f>+'WP 1 2023 usage gallons'!D350*0.133681</f>
        <v>595.81621699999994</v>
      </c>
      <c r="F346" s="13">
        <f>+'WP 1 2023 usage gallons'!E350*0.133681</f>
        <v>511.99822999999998</v>
      </c>
      <c r="G346" s="13">
        <f>+'WP 1 2023 usage gallons'!F350*0.133681</f>
        <v>656.37370999999996</v>
      </c>
      <c r="H346" s="13">
        <f>+'WP 1 2023 usage gallons'!G350*0.133681</f>
        <v>478.57797999999997</v>
      </c>
      <c r="I346" s="13">
        <f>+'WP 1 2023 usage gallons'!H350*0.133681</f>
        <v>810.10685999999998</v>
      </c>
      <c r="J346" s="13">
        <f>+'WP 1 2023 usage gallons'!I350*0.133681</f>
        <v>776.68660999999997</v>
      </c>
      <c r="K346" s="13">
        <f>+'WP 1 2023 usage gallons'!J350*0.133681</f>
        <v>798.07556999999997</v>
      </c>
      <c r="L346" s="13">
        <f>+'WP 1 2023 usage gallons'!K350*0.133681</f>
        <v>693.80439000000001</v>
      </c>
      <c r="M346" s="13">
        <f>+'WP 1 2023 usage gallons'!L350*0.133681</f>
        <v>521.35590000000002</v>
      </c>
      <c r="N346" s="13">
        <f>+'WP 1 2023 usage gallons'!M350*0.133681</f>
        <v>545.41847999999993</v>
      </c>
      <c r="O346" s="13">
        <f>+'WP 1 2023 usage gallons'!N350*0.133681</f>
        <v>740.59273999999994</v>
      </c>
      <c r="P346" s="13">
        <f>+'WP 1 2023 usage gallons'!O350*0.133681</f>
        <v>602.36658599999998</v>
      </c>
    </row>
    <row r="347" spans="3:16" x14ac:dyDescent="0.25">
      <c r="C347">
        <f>+'WP 1 2023 usage gallons'!C351</f>
        <v>22275305</v>
      </c>
      <c r="D347" t="str">
        <f>+'WP 1 2023 usage gallons'!B351</f>
        <v>3/4"</v>
      </c>
      <c r="E347" s="13">
        <f>+'WP 1 2023 usage gallons'!D351*0.133681</f>
        <v>0.13368099999999999</v>
      </c>
      <c r="F347" s="13">
        <f>+'WP 1 2023 usage gallons'!E351*0.133681</f>
        <v>1118.7762889999999</v>
      </c>
      <c r="G347" s="13">
        <f>+'WP 1 2023 usage gallons'!F351*0.133681</f>
        <v>1402.31369</v>
      </c>
      <c r="H347" s="13">
        <f>+'WP 1 2023 usage gallons'!G351*0.133681</f>
        <v>1379.5879199999999</v>
      </c>
      <c r="I347" s="13">
        <f>+'WP 1 2023 usage gallons'!H351*0.133681</f>
        <v>1613.5296699999999</v>
      </c>
      <c r="J347" s="13">
        <f>+'WP 1 2023 usage gallons'!I351*0.133681</f>
        <v>2678.9672399999999</v>
      </c>
      <c r="K347" s="13">
        <f>+'WP 1 2023 usage gallons'!J351*0.133681</f>
        <v>2276.58743</v>
      </c>
      <c r="L347" s="13">
        <f>+'WP 1 2023 usage gallons'!K351*0.133681</f>
        <v>4411.473</v>
      </c>
      <c r="M347" s="13">
        <f>+'WP 1 2023 usage gallons'!L351*0.133681</f>
        <v>2525.2340899999999</v>
      </c>
      <c r="N347" s="13">
        <f>+'WP 1 2023 usage gallons'!M351*0.133681</f>
        <v>1945.05855</v>
      </c>
      <c r="O347" s="13">
        <f>+'WP 1 2023 usage gallons'!N351*0.133681</f>
        <v>4919.4607999999998</v>
      </c>
      <c r="P347" s="13">
        <f>+'WP 1 2023 usage gallons'!O351*0.133681</f>
        <v>3129.8732529999997</v>
      </c>
    </row>
    <row r="348" spans="3:16" x14ac:dyDescent="0.25">
      <c r="C348">
        <f>+'WP 1 2023 usage gallons'!C352</f>
        <v>22275604</v>
      </c>
      <c r="D348" t="str">
        <f>+'WP 1 2023 usage gallons'!B352</f>
        <v>3/4"</v>
      </c>
      <c r="E348" s="13">
        <f>+'WP 1 2023 usage gallons'!D352*0.133681</f>
        <v>635.51947399999995</v>
      </c>
      <c r="F348" s="13">
        <f>+'WP 1 2023 usage gallons'!E352*0.133681</f>
        <v>1041.37499</v>
      </c>
      <c r="G348" s="13">
        <f>+'WP 1 2023 usage gallons'!F352*0.133681</f>
        <v>941.11424</v>
      </c>
      <c r="H348" s="13">
        <f>+'WP 1 2023 usage gallons'!G352*0.133681</f>
        <v>995.92345</v>
      </c>
      <c r="I348" s="13">
        <f>+'WP 1 2023 usage gallons'!H352*0.133681</f>
        <v>909.0308</v>
      </c>
      <c r="J348" s="13">
        <f>+'WP 1 2023 usage gallons'!I352*0.133681</f>
        <v>1007.9547399999999</v>
      </c>
      <c r="K348" s="13">
        <f>+'WP 1 2023 usage gallons'!J352*0.133681</f>
        <v>818.12771999999995</v>
      </c>
      <c r="L348" s="13">
        <f>+'WP 1 2023 usage gallons'!K352*0.133681</f>
        <v>1077.4688599999999</v>
      </c>
      <c r="M348" s="13">
        <f>+'WP 1 2023 usage gallons'!L352*0.133681</f>
        <v>814.11728999999991</v>
      </c>
      <c r="N348" s="13">
        <f>+'WP 1 2023 usage gallons'!M352*0.133681</f>
        <v>981.21853999999996</v>
      </c>
      <c r="O348" s="13">
        <f>+'WP 1 2023 usage gallons'!N352*0.133681</f>
        <v>705.83568000000002</v>
      </c>
      <c r="P348" s="13">
        <f>+'WP 1 2023 usage gallons'!O352*0.133681</f>
        <v>833.63471599999991</v>
      </c>
    </row>
    <row r="349" spans="3:16" x14ac:dyDescent="0.25">
      <c r="C349">
        <f>+'WP 1 2023 usage gallons'!C353</f>
        <v>22275802</v>
      </c>
      <c r="D349" t="str">
        <f>+'WP 1 2023 usage gallons'!B353</f>
        <v>3/4"</v>
      </c>
      <c r="E349" s="13">
        <f>+'WP 1 2023 usage gallons'!D353*0.133681</f>
        <v>121.64971</v>
      </c>
      <c r="F349" s="13">
        <f>+'WP 1 2023 usage gallons'!E353*0.133681</f>
        <v>129.67057</v>
      </c>
      <c r="G349" s="13">
        <f>+'WP 1 2023 usage gallons'!F353*0.133681</f>
        <v>105.60799</v>
      </c>
      <c r="H349" s="13">
        <f>+'WP 1 2023 usage gallons'!G353*0.133681</f>
        <v>188.49020999999999</v>
      </c>
      <c r="I349" s="13">
        <f>+'WP 1 2023 usage gallons'!H353*0.133681</f>
        <v>249.98346999999998</v>
      </c>
      <c r="J349" s="13">
        <f>+'WP 1 2023 usage gallons'!I353*0.133681</f>
        <v>251.32028</v>
      </c>
      <c r="K349" s="13">
        <f>+'WP 1 2023 usage gallons'!J353*0.133681</f>
        <v>193.83744999999999</v>
      </c>
      <c r="L349" s="13">
        <f>+'WP 1 2023 usage gallons'!K353*0.133681</f>
        <v>287.41415000000001</v>
      </c>
      <c r="M349" s="13">
        <f>+'WP 1 2023 usage gallons'!L353*0.133681</f>
        <v>241.96260999999998</v>
      </c>
      <c r="N349" s="13">
        <f>+'WP 1 2023 usage gallons'!M353*0.133681</f>
        <v>282.06691000000001</v>
      </c>
      <c r="O349" s="13">
        <f>+'WP 1 2023 usage gallons'!N353*0.133681</f>
        <v>284.74052999999998</v>
      </c>
      <c r="P349" s="13">
        <f>+'WP 1 2023 usage gallons'!O353*0.133681</f>
        <v>269.50089600000001</v>
      </c>
    </row>
    <row r="350" spans="3:16" x14ac:dyDescent="0.25">
      <c r="C350">
        <f>+'WP 1 2023 usage gallons'!C354</f>
        <v>22275904</v>
      </c>
      <c r="D350" t="str">
        <f>+'WP 1 2023 usage gallons'!B354</f>
        <v>3/4"</v>
      </c>
      <c r="E350" s="13">
        <f>+'WP 1 2023 usage gallons'!D354*0.133681</f>
        <v>598.89087999999992</v>
      </c>
      <c r="F350" s="13">
        <f>+'WP 1 2023 usage gallons'!E354*0.133681</f>
        <v>673.75223999999992</v>
      </c>
      <c r="G350" s="13">
        <f>+'WP 1 2023 usage gallons'!F354*0.133681</f>
        <v>681.7731</v>
      </c>
      <c r="H350" s="13">
        <f>+'WP 1 2023 usage gallons'!G354*0.133681</f>
        <v>656.37370999999996</v>
      </c>
      <c r="I350" s="13">
        <f>+'WP 1 2023 usage gallons'!H354*0.133681</f>
        <v>625.62707999999998</v>
      </c>
      <c r="J350" s="13">
        <f>+'WP 1 2023 usage gallons'!I354*0.133681</f>
        <v>668.40499999999997</v>
      </c>
      <c r="K350" s="13">
        <f>+'WP 1 2023 usage gallons'!J354*0.133681</f>
        <v>641.66879999999992</v>
      </c>
      <c r="L350" s="13">
        <f>+'WP 1 2023 usage gallons'!K354*0.133681</f>
        <v>655.03689999999995</v>
      </c>
      <c r="M350" s="13">
        <f>+'WP 1 2023 usage gallons'!L354*0.133681</f>
        <v>497.29331999999999</v>
      </c>
      <c r="N350" s="13">
        <f>+'WP 1 2023 usage gallons'!M354*0.133681</f>
        <v>588.19639999999993</v>
      </c>
      <c r="O350" s="13">
        <f>+'WP 1 2023 usage gallons'!N354*0.133681</f>
        <v>604.23811999999998</v>
      </c>
      <c r="P350" s="13">
        <f>+'WP 1 2023 usage gallons'!O354*0.133681</f>
        <v>563.19805299999996</v>
      </c>
    </row>
    <row r="351" spans="3:16" x14ac:dyDescent="0.25">
      <c r="C351">
        <f>+'WP 1 2023 usage gallons'!C355</f>
        <v>3331002</v>
      </c>
      <c r="D351" t="str">
        <f>+'WP 1 2023 usage gallons'!B355</f>
        <v>3/4"</v>
      </c>
      <c r="E351" s="13">
        <f>+'WP 1 2023 usage gallons'!D355*0.133681</f>
        <v>480.85055699999998</v>
      </c>
      <c r="F351" s="13">
        <f>+'WP 1 2023 usage gallons'!E355*0.133681</f>
        <v>1256.6014</v>
      </c>
      <c r="G351" s="13">
        <f>+'WP 1 2023 usage gallons'!F355*0.133681</f>
        <v>653.70008999999993</v>
      </c>
      <c r="H351" s="13">
        <f>+'WP 1 2023 usage gallons'!G355*0.133681</f>
        <v>880.95778999999993</v>
      </c>
      <c r="I351" s="13">
        <f>+'WP 1 2023 usage gallons'!H355*0.133681</f>
        <v>1019.9860299999999</v>
      </c>
      <c r="J351" s="13">
        <f>+'WP 1 2023 usage gallons'!I355*0.133681</f>
        <v>1350.1780999999999</v>
      </c>
      <c r="K351" s="13">
        <f>+'WP 1 2023 usage gallons'!J355*0.133681</f>
        <v>1804.6934999999999</v>
      </c>
      <c r="L351" s="13">
        <f>+'WP 1 2023 usage gallons'!K355*0.133681</f>
        <v>1729.83214</v>
      </c>
      <c r="M351" s="13">
        <f>+'WP 1 2023 usage gallons'!L355*0.133681</f>
        <v>712.51972999999998</v>
      </c>
      <c r="N351" s="13">
        <f>+'WP 1 2023 usage gallons'!M355*0.133681</f>
        <v>354.25464999999997</v>
      </c>
      <c r="O351" s="13">
        <f>+'WP 1 2023 usage gallons'!N355*0.133681</f>
        <v>469.22030999999998</v>
      </c>
      <c r="P351" s="13">
        <f>+'WP 1 2023 usage gallons'!O355*0.133681</f>
        <v>511.99822999999998</v>
      </c>
    </row>
    <row r="352" spans="3:16" x14ac:dyDescent="0.25">
      <c r="C352">
        <f>+'WP 1 2023 usage gallons'!C356</f>
        <v>3331005</v>
      </c>
      <c r="D352" t="str">
        <f>+'WP 1 2023 usage gallons'!B356</f>
        <v>3/4"</v>
      </c>
      <c r="E352" s="13">
        <f>+'WP 1 2023 usage gallons'!D356*0.133681</f>
        <v>1218.3686339999999</v>
      </c>
      <c r="F352" s="13">
        <f>+'WP 1 2023 usage gallons'!E356*0.133681</f>
        <v>577.50191999999993</v>
      </c>
      <c r="G352" s="13">
        <f>+'WP 1 2023 usage gallons'!F356*0.133681</f>
        <v>478.57797999999997</v>
      </c>
      <c r="H352" s="13">
        <f>+'WP 1 2023 usage gallons'!G356*0.133681</f>
        <v>687.12033999999994</v>
      </c>
      <c r="I352" s="13">
        <f>+'WP 1 2023 usage gallons'!H356*0.133681</f>
        <v>901.00993999999992</v>
      </c>
      <c r="J352" s="13">
        <f>+'WP 1 2023 usage gallons'!I356*0.133681</f>
        <v>711.18291999999997</v>
      </c>
      <c r="K352" s="13">
        <f>+'WP 1 2023 usage gallons'!J356*0.133681</f>
        <v>907.69398999999999</v>
      </c>
      <c r="L352" s="13">
        <f>+'WP 1 2023 usage gallons'!K356*0.133681</f>
        <v>1273.97993</v>
      </c>
      <c r="M352" s="13">
        <f>+'WP 1 2023 usage gallons'!L356*0.133681</f>
        <v>522.69271000000003</v>
      </c>
      <c r="N352" s="13">
        <f>+'WP 1 2023 usage gallons'!M356*0.133681</f>
        <v>751.28721999999993</v>
      </c>
      <c r="O352" s="13">
        <f>+'WP 1 2023 usage gallons'!N356*0.133681</f>
        <v>609.58535999999992</v>
      </c>
      <c r="P352" s="13">
        <f>+'WP 1 2023 usage gallons'!O356*0.133681</f>
        <v>627.76597600000002</v>
      </c>
    </row>
    <row r="353" spans="3:16" x14ac:dyDescent="0.25">
      <c r="C353">
        <f>+'WP 1 2023 usage gallons'!C357</f>
        <v>3331303</v>
      </c>
      <c r="D353" t="str">
        <f>+'WP 1 2023 usage gallons'!B357</f>
        <v>3/4"</v>
      </c>
      <c r="E353" s="13">
        <f>+'WP 1 2023 usage gallons'!D357*0.133681</f>
        <v>210.413894</v>
      </c>
      <c r="F353" s="13">
        <f>+'WP 1 2023 usage gallons'!E357*0.133681</f>
        <v>795.40194999999994</v>
      </c>
      <c r="G353" s="13">
        <f>+'WP 1 2023 usage gallons'!F357*0.133681</f>
        <v>577.50191999999993</v>
      </c>
      <c r="H353" s="13">
        <f>+'WP 1 2023 usage gallons'!G357*0.133681</f>
        <v>602.90130999999997</v>
      </c>
      <c r="I353" s="13">
        <f>+'WP 1 2023 usage gallons'!H357*0.133681</f>
        <v>2215.0941699999998</v>
      </c>
      <c r="J353" s="13">
        <f>+'WP 1 2023 usage gallons'!I357*0.133681</f>
        <v>1005.28112</v>
      </c>
      <c r="K353" s="13">
        <f>+'WP 1 2023 usage gallons'!J357*0.133681</f>
        <v>872.93692999999996</v>
      </c>
      <c r="L353" s="13">
        <f>+'WP 1 2023 usage gallons'!K357*0.133681</f>
        <v>1036.02775</v>
      </c>
      <c r="M353" s="13">
        <f>+'WP 1 2023 usage gallons'!L357*0.133681</f>
        <v>721.87739999999997</v>
      </c>
      <c r="N353" s="13">
        <f>+'WP 1 2023 usage gallons'!M357*0.133681</f>
        <v>790.05471</v>
      </c>
      <c r="O353" s="13">
        <f>+'WP 1 2023 usage gallons'!N357*0.133681</f>
        <v>753.96083999999996</v>
      </c>
      <c r="P353" s="13">
        <f>+'WP 1 2023 usage gallons'!O357*0.133681</f>
        <v>755.29764999999998</v>
      </c>
    </row>
    <row r="354" spans="3:16" x14ac:dyDescent="0.25">
      <c r="C354">
        <f>+'WP 1 2023 usage gallons'!C358</f>
        <v>3331404</v>
      </c>
      <c r="D354" t="str">
        <f>+'WP 1 2023 usage gallons'!B358</f>
        <v>3/4"</v>
      </c>
      <c r="E354" s="13">
        <f>+'WP 1 2023 usage gallons'!D358*0.133681</f>
        <v>685.78352999999993</v>
      </c>
      <c r="F354" s="13">
        <f>+'WP 1 2023 usage gallons'!E358*0.133681</f>
        <v>787.38108999999997</v>
      </c>
      <c r="G354" s="13">
        <f>+'WP 1 2023 usage gallons'!F358*0.133681</f>
        <v>648.35284999999999</v>
      </c>
      <c r="H354" s="13">
        <f>+'WP 1 2023 usage gallons'!G358*0.133681</f>
        <v>668.40499999999997</v>
      </c>
      <c r="I354" s="13">
        <f>+'WP 1 2023 usage gallons'!H358*0.133681</f>
        <v>616.26940999999999</v>
      </c>
      <c r="J354" s="13">
        <f>+'WP 1 2023 usage gallons'!I358*0.133681</f>
        <v>604.23811999999998</v>
      </c>
      <c r="K354" s="13">
        <f>+'WP 1 2023 usage gallons'!J358*0.133681</f>
        <v>933.09337999999991</v>
      </c>
      <c r="L354" s="13">
        <f>+'WP 1 2023 usage gallons'!K358*0.133681</f>
        <v>943.78785999999991</v>
      </c>
      <c r="M354" s="13">
        <f>+'WP 1 2023 usage gallons'!L358*0.133681</f>
        <v>588.19639999999993</v>
      </c>
      <c r="N354" s="13">
        <f>+'WP 1 2023 usage gallons'!M358*0.133681</f>
        <v>501.30374999999998</v>
      </c>
      <c r="O354" s="13">
        <f>+'WP 1 2023 usage gallons'!N358*0.133681</f>
        <v>661.72095000000002</v>
      </c>
      <c r="P354" s="13">
        <f>+'WP 1 2023 usage gallons'!O358*0.133681</f>
        <v>583.65124600000001</v>
      </c>
    </row>
    <row r="355" spans="3:16" x14ac:dyDescent="0.25">
      <c r="C355">
        <f>+'WP 1 2023 usage gallons'!C359</f>
        <v>3331505</v>
      </c>
      <c r="D355" t="str">
        <f>+'WP 1 2023 usage gallons'!B359</f>
        <v>3/4"</v>
      </c>
      <c r="E355" s="13">
        <f>+'WP 1 2023 usage gallons'!D359*0.133681</f>
        <v>918.38846999999998</v>
      </c>
      <c r="F355" s="13">
        <f>+'WP 1 2023 usage gallons'!E359*0.133681</f>
        <v>1015.9756</v>
      </c>
      <c r="G355" s="13">
        <f>+'WP 1 2023 usage gallons'!F359*0.133681</f>
        <v>1013.30198</v>
      </c>
      <c r="H355" s="13">
        <f>+'WP 1 2023 usage gallons'!G359*0.133681</f>
        <v>1338.14681</v>
      </c>
      <c r="I355" s="13">
        <f>+'WP 1 2023 usage gallons'!H359*0.133681</f>
        <v>1977.1419899999999</v>
      </c>
      <c r="J355" s="13">
        <f>+'WP 1 2023 usage gallons'!I359*0.133681</f>
        <v>840.85348999999997</v>
      </c>
      <c r="K355" s="13">
        <f>+'WP 1 2023 usage gallons'!J359*0.133681</f>
        <v>892.98907999999994</v>
      </c>
      <c r="L355" s="13">
        <f>+'WP 1 2023 usage gallons'!K359*0.133681</f>
        <v>1177.7296099999999</v>
      </c>
      <c r="M355" s="13">
        <f>+'WP 1 2023 usage gallons'!L359*0.133681</f>
        <v>925.07251999999994</v>
      </c>
      <c r="N355" s="13">
        <f>+'WP 1 2023 usage gallons'!M359*0.133681</f>
        <v>1052.0694699999999</v>
      </c>
      <c r="O355" s="13">
        <f>+'WP 1 2023 usage gallons'!N359*0.133681</f>
        <v>978.54491999999993</v>
      </c>
      <c r="P355" s="13">
        <f>+'WP 1 2023 usage gallons'!O359*0.133681</f>
        <v>985.22897</v>
      </c>
    </row>
    <row r="356" spans="3:16" x14ac:dyDescent="0.25">
      <c r="C356">
        <f>+'WP 1 2023 usage gallons'!C360</f>
        <v>3331906</v>
      </c>
      <c r="D356" t="str">
        <f>+'WP 1 2023 usage gallons'!B360</f>
        <v>3/4"</v>
      </c>
      <c r="E356" s="13">
        <f>+'WP 1 2023 usage gallons'!D360*0.133681</f>
        <v>518.28123700000003</v>
      </c>
      <c r="F356" s="13">
        <f>+'WP 1 2023 usage gallons'!E360*0.133681</f>
        <v>717.86696999999992</v>
      </c>
      <c r="G356" s="13">
        <f>+'WP 1 2023 usage gallons'!F360*0.133681</f>
        <v>691.13076999999998</v>
      </c>
      <c r="H356" s="13">
        <f>+'WP 1 2023 usage gallons'!G360*0.133681</f>
        <v>549.42890999999997</v>
      </c>
      <c r="I356" s="13">
        <f>+'WP 1 2023 usage gallons'!H360*0.133681</f>
        <v>701.82524999999998</v>
      </c>
      <c r="J356" s="13">
        <f>+'WP 1 2023 usage gallons'!I360*0.133681</f>
        <v>795.40194999999994</v>
      </c>
      <c r="K356" s="13">
        <f>+'WP 1 2023 usage gallons'!J360*0.133681</f>
        <v>622.95345999999995</v>
      </c>
      <c r="L356" s="13">
        <f>+'WP 1 2023 usage gallons'!K360*0.133681</f>
        <v>1167.03513</v>
      </c>
      <c r="M356" s="13">
        <f>+'WP 1 2023 usage gallons'!L360*0.133681</f>
        <v>600.22768999999994</v>
      </c>
      <c r="N356" s="13">
        <f>+'WP 1 2023 usage gallons'!M360*0.133681</f>
        <v>677.76266999999996</v>
      </c>
      <c r="O356" s="13">
        <f>+'WP 1 2023 usage gallons'!N360*0.133681</f>
        <v>788.71789999999999</v>
      </c>
      <c r="P356" s="13">
        <f>+'WP 1 2023 usage gallons'!O360*0.133681</f>
        <v>688.85819299999991</v>
      </c>
    </row>
    <row r="357" spans="3:16" x14ac:dyDescent="0.25">
      <c r="C357">
        <f>+'WP 1 2023 usage gallons'!C361</f>
        <v>3332103</v>
      </c>
      <c r="D357" t="str">
        <f>+'WP 1 2023 usage gallons'!B361</f>
        <v>3/4"</v>
      </c>
      <c r="E357" s="13">
        <f>+'WP 1 2023 usage gallons'!D361*0.133681</f>
        <v>695.14120000000003</v>
      </c>
      <c r="F357" s="13">
        <f>+'WP 1 2023 usage gallons'!E361*0.133681</f>
        <v>589.53320999999994</v>
      </c>
      <c r="G357" s="13">
        <f>+'WP 1 2023 usage gallons'!F361*0.133681</f>
        <v>700.48843999999997</v>
      </c>
      <c r="H357" s="13">
        <f>+'WP 1 2023 usage gallons'!G361*0.133681</f>
        <v>605.57492999999999</v>
      </c>
      <c r="I357" s="13">
        <f>+'WP 1 2023 usage gallons'!H361*0.133681</f>
        <v>882.29459999999995</v>
      </c>
      <c r="J357" s="13">
        <f>+'WP 1 2023 usage gallons'!I361*0.133681</f>
        <v>842.19029999999998</v>
      </c>
      <c r="K357" s="13">
        <f>+'WP 1 2023 usage gallons'!J361*0.133681</f>
        <v>744.60316999999998</v>
      </c>
      <c r="L357" s="13">
        <f>+'WP 1 2023 usage gallons'!K361*0.133681</f>
        <v>1573.4253699999999</v>
      </c>
      <c r="M357" s="13">
        <f>+'WP 1 2023 usage gallons'!L361*0.133681</f>
        <v>951.80871999999999</v>
      </c>
      <c r="N357" s="13">
        <f>+'WP 1 2023 usage gallons'!M361*0.133681</f>
        <v>483.92521999999997</v>
      </c>
      <c r="O357" s="13">
        <f>+'WP 1 2023 usage gallons'!N361*0.133681</f>
        <v>592.20682999999997</v>
      </c>
      <c r="P357" s="13">
        <f>+'WP 1 2023 usage gallons'!O361*0.133681</f>
        <v>675.89113599999996</v>
      </c>
    </row>
    <row r="358" spans="3:16" x14ac:dyDescent="0.25">
      <c r="C358">
        <f>+'WP 1 2023 usage gallons'!C362</f>
        <v>3332104</v>
      </c>
      <c r="D358" t="str">
        <f>+'WP 1 2023 usage gallons'!B362</f>
        <v>3/4"</v>
      </c>
      <c r="E358" s="13">
        <f>+'WP 1 2023 usage gallons'!D362*0.133681</f>
        <v>312.41249699999997</v>
      </c>
      <c r="F358" s="13">
        <f>+'WP 1 2023 usage gallons'!E362*0.133681</f>
        <v>367.62275</v>
      </c>
      <c r="G358" s="13">
        <f>+'WP 1 2023 usage gallons'!F362*0.133681</f>
        <v>302.11905999999999</v>
      </c>
      <c r="H358" s="13">
        <f>+'WP 1 2023 usage gallons'!G362*0.133681</f>
        <v>275.38285999999999</v>
      </c>
      <c r="I358" s="13">
        <f>+'WP 1 2023 usage gallons'!H362*0.133681</f>
        <v>282.06691000000001</v>
      </c>
      <c r="J358" s="13">
        <f>+'WP 1 2023 usage gallons'!I362*0.133681</f>
        <v>356.92827</v>
      </c>
      <c r="K358" s="13">
        <f>+'WP 1 2023 usage gallons'!J362*0.133681</f>
        <v>315.48715999999996</v>
      </c>
      <c r="L358" s="13">
        <f>+'WP 1 2023 usage gallons'!K362*0.133681</f>
        <v>278.05647999999997</v>
      </c>
      <c r="M358" s="13">
        <f>+'WP 1 2023 usage gallons'!L362*0.133681</f>
        <v>233.94174999999998</v>
      </c>
      <c r="N358" s="13">
        <f>+'WP 1 2023 usage gallons'!M362*0.133681</f>
        <v>306.12948999999998</v>
      </c>
      <c r="O358" s="13">
        <f>+'WP 1 2023 usage gallons'!N362*0.133681</f>
        <v>331.52887999999996</v>
      </c>
      <c r="P358" s="13">
        <f>+'WP 1 2023 usage gallons'!O362*0.133681</f>
        <v>290.48881299999999</v>
      </c>
    </row>
    <row r="359" spans="3:16" x14ac:dyDescent="0.25">
      <c r="C359" t="str">
        <f>+'WP 1 2023 usage gallons'!C363</f>
        <v>3332205a</v>
      </c>
      <c r="D359" t="str">
        <f>+'WP 1 2023 usage gallons'!B363</f>
        <v>3/4"</v>
      </c>
      <c r="E359" s="13">
        <f>+'WP 1 2023 usage gallons'!D363*0.133681</f>
        <v>495.55546699999996</v>
      </c>
      <c r="F359" s="13">
        <f>+'WP 1 2023 usage gallons'!E363*0.133681</f>
        <v>437.13686999999999</v>
      </c>
      <c r="G359" s="13">
        <f>+'WP 1 2023 usage gallons'!F363*0.133681</f>
        <v>387.67489999999998</v>
      </c>
      <c r="H359" s="13">
        <f>+'WP 1 2023 usage gallons'!G363*0.133681</f>
        <v>407.72704999999996</v>
      </c>
      <c r="I359" s="13">
        <f>+'WP 1 2023 usage gallons'!H363*0.133681</f>
        <v>462.53625999999997</v>
      </c>
      <c r="J359" s="13">
        <f>+'WP 1 2023 usage gallons'!I363*0.133681</f>
        <v>509.32460999999995</v>
      </c>
      <c r="K359" s="13">
        <f>+'WP 1 2023 usage gallons'!J363*0.133681</f>
        <v>482.58840999999995</v>
      </c>
      <c r="L359" s="13">
        <f>+'WP 1 2023 usage gallons'!K363*0.133681</f>
        <v>703.16206</v>
      </c>
      <c r="M359" s="13">
        <f>+'WP 1 2023 usage gallons'!L363*0.133681</f>
        <v>501.30374999999998</v>
      </c>
      <c r="N359" s="13">
        <f>+'WP 1 2023 usage gallons'!M363*0.133681</f>
        <v>494.61969999999997</v>
      </c>
      <c r="O359" s="13">
        <f>+'WP 1 2023 usage gallons'!N363*0.133681</f>
        <v>712.51972999999998</v>
      </c>
      <c r="P359" s="13">
        <f>+'WP 1 2023 usage gallons'!O363*0.133681</f>
        <v>569.48105999999996</v>
      </c>
    </row>
    <row r="360" spans="3:16" x14ac:dyDescent="0.25">
      <c r="C360">
        <f>+'WP 1 2023 usage gallons'!C364</f>
        <v>3332302</v>
      </c>
      <c r="D360" t="str">
        <f>+'WP 1 2023 usage gallons'!B364</f>
        <v>3/4"</v>
      </c>
      <c r="E360" s="13">
        <f>+'WP 1 2023 usage gallons'!D364*0.133681</f>
        <v>402.37980999999996</v>
      </c>
      <c r="F360" s="13">
        <f>+'WP 1 2023 usage gallons'!E364*0.133681</f>
        <v>406.39024000000001</v>
      </c>
      <c r="G360" s="13">
        <f>+'WP 1 2023 usage gallons'!F364*0.133681</f>
        <v>303.45587</v>
      </c>
      <c r="H360" s="13">
        <f>+'WP 1 2023 usage gallons'!G364*0.133681</f>
        <v>278.05647999999997</v>
      </c>
      <c r="I360" s="13">
        <f>+'WP 1 2023 usage gallons'!H364*0.133681</f>
        <v>290.08776999999998</v>
      </c>
      <c r="J360" s="13">
        <f>+'WP 1 2023 usage gallons'!I364*0.133681</f>
        <v>336.87611999999996</v>
      </c>
      <c r="K360" s="13">
        <f>+'WP 1 2023 usage gallons'!J364*0.133681</f>
        <v>564.13382000000001</v>
      </c>
      <c r="L360" s="13">
        <f>+'WP 1 2023 usage gallons'!K364*0.133681</f>
        <v>414.41109999999998</v>
      </c>
      <c r="M360" s="13">
        <f>+'WP 1 2023 usage gallons'!L364*0.133681</f>
        <v>316.82396999999997</v>
      </c>
      <c r="N360" s="13">
        <f>+'WP 1 2023 usage gallons'!M364*0.133681</f>
        <v>376.98041999999998</v>
      </c>
      <c r="O360" s="13">
        <f>+'WP 1 2023 usage gallons'!N364*0.133681</f>
        <v>405.05342999999999</v>
      </c>
      <c r="P360" s="13">
        <f>+'WP 1 2023 usage gallons'!O364*0.133681</f>
        <v>366.28593999999998</v>
      </c>
    </row>
    <row r="361" spans="3:16" x14ac:dyDescent="0.25">
      <c r="C361">
        <f>+'WP 1 2023 usage gallons'!C365</f>
        <v>3333301</v>
      </c>
      <c r="D361" t="str">
        <f>+'WP 1 2023 usage gallons'!B365</f>
        <v>3/4"</v>
      </c>
      <c r="E361" s="13">
        <f>+'WP 1 2023 usage gallons'!D365*0.133681</f>
        <v>736.58231000000001</v>
      </c>
      <c r="F361" s="13">
        <f>+'WP 1 2023 usage gallons'!E365*0.133681</f>
        <v>445.15772999999996</v>
      </c>
      <c r="G361" s="13">
        <f>+'WP 1 2023 usage gallons'!F365*0.133681</f>
        <v>495.95650999999998</v>
      </c>
      <c r="H361" s="13">
        <f>+'WP 1 2023 usage gallons'!G365*0.133681</f>
        <v>237.95218</v>
      </c>
      <c r="I361" s="13">
        <f>+'WP 1 2023 usage gallons'!H365*0.133681</f>
        <v>296.77181999999999</v>
      </c>
      <c r="J361" s="13">
        <f>+'WP 1 2023 usage gallons'!I365*0.133681</f>
        <v>366.28593999999998</v>
      </c>
      <c r="K361" s="13">
        <f>+'WP 1 2023 usage gallons'!J365*0.133681</f>
        <v>350.24421999999998</v>
      </c>
      <c r="L361" s="13">
        <f>+'WP 1 2023 usage gallons'!K365*0.133681</f>
        <v>398.36937999999998</v>
      </c>
      <c r="M361" s="13">
        <f>+'WP 1 2023 usage gallons'!L365*0.133681</f>
        <v>491.94607999999999</v>
      </c>
      <c r="N361" s="13">
        <f>+'WP 1 2023 usage gallons'!M365*0.133681</f>
        <v>364.94912999999997</v>
      </c>
      <c r="O361" s="13">
        <f>+'WP 1 2023 usage gallons'!N365*0.133681</f>
        <v>419.75833999999998</v>
      </c>
      <c r="P361" s="13">
        <f>+'WP 1 2023 usage gallons'!O365*0.133681</f>
        <v>425.50662299999999</v>
      </c>
    </row>
    <row r="362" spans="3:16" x14ac:dyDescent="0.25">
      <c r="C362">
        <f>+'WP 1 2023 usage gallons'!C366</f>
        <v>3333304</v>
      </c>
      <c r="D362" t="str">
        <f>+'WP 1 2023 usage gallons'!B366</f>
        <v>3/4"</v>
      </c>
      <c r="E362" s="13">
        <f>+'WP 1 2023 usage gallons'!D366*0.133681</f>
        <v>347.57060000000001</v>
      </c>
      <c r="F362" s="13">
        <f>+'WP 1 2023 usage gallons'!E366*0.133681</f>
        <v>486.59884</v>
      </c>
      <c r="G362" s="13">
        <f>+'WP 1 2023 usage gallons'!F366*0.133681</f>
        <v>498.63012999999995</v>
      </c>
      <c r="H362" s="13">
        <f>+'WP 1 2023 usage gallons'!G366*0.133681</f>
        <v>526.70313999999996</v>
      </c>
      <c r="I362" s="13">
        <f>+'WP 1 2023 usage gallons'!H366*0.133681</f>
        <v>562.79701</v>
      </c>
      <c r="J362" s="13">
        <f>+'WP 1 2023 usage gallons'!I366*0.133681</f>
        <v>638.99518</v>
      </c>
      <c r="K362" s="13">
        <f>+'WP 1 2023 usage gallons'!J366*0.133681</f>
        <v>724.55101999999999</v>
      </c>
      <c r="L362" s="13">
        <f>+'WP 1 2023 usage gallons'!K366*0.133681</f>
        <v>667.06818999999996</v>
      </c>
      <c r="M362" s="13">
        <f>+'WP 1 2023 usage gallons'!L366*0.133681</f>
        <v>509.32460999999995</v>
      </c>
      <c r="N362" s="13">
        <f>+'WP 1 2023 usage gallons'!M366*0.133681</f>
        <v>600.22768999999994</v>
      </c>
      <c r="O362" s="13">
        <f>+'WP 1 2023 usage gallons'!N366*0.133681</f>
        <v>640.33199000000002</v>
      </c>
      <c r="P362" s="13">
        <f>+'WP 1 2023 usage gallons'!O366*0.133681</f>
        <v>583.25020299999994</v>
      </c>
    </row>
    <row r="363" spans="3:16" x14ac:dyDescent="0.25">
      <c r="C363">
        <f>+'WP 1 2023 usage gallons'!C367</f>
        <v>3334002</v>
      </c>
      <c r="D363" t="str">
        <f>+'WP 1 2023 usage gallons'!B367</f>
        <v>3/4"</v>
      </c>
      <c r="E363" s="13">
        <f>+'WP 1 2023 usage gallons'!D367*0.133681</f>
        <v>393.95790699999998</v>
      </c>
      <c r="F363" s="13">
        <f>+'WP 1 2023 usage gallons'!E367*0.133681</f>
        <v>394.35894999999999</v>
      </c>
      <c r="G363" s="13">
        <f>+'WP 1 2023 usage gallons'!F367*0.133681</f>
        <v>324.84483</v>
      </c>
      <c r="H363" s="13">
        <f>+'WP 1 2023 usage gallons'!G367*0.133681</f>
        <v>272.70923999999997</v>
      </c>
      <c r="I363" s="13">
        <f>+'WP 1 2023 usage gallons'!H367*0.133681</f>
        <v>319.49759</v>
      </c>
      <c r="J363" s="13">
        <f>+'WP 1 2023 usage gallons'!I367*0.133681</f>
        <v>260.67795000000001</v>
      </c>
      <c r="K363" s="13">
        <f>+'WP 1 2023 usage gallons'!J367*0.133681</f>
        <v>310.13991999999996</v>
      </c>
      <c r="L363" s="13">
        <f>+'WP 1 2023 usage gallons'!K367*0.133681</f>
        <v>386.33808999999997</v>
      </c>
      <c r="M363" s="13">
        <f>+'WP 1 2023 usage gallons'!L367*0.133681</f>
        <v>268.69880999999998</v>
      </c>
      <c r="N363" s="13">
        <f>+'WP 1 2023 usage gallons'!M367*0.133681</f>
        <v>304.79267999999996</v>
      </c>
      <c r="O363" s="13">
        <f>+'WP 1 2023 usage gallons'!N367*0.133681</f>
        <v>271.37243000000001</v>
      </c>
      <c r="P363" s="13">
        <f>+'WP 1 2023 usage gallons'!O367*0.133681</f>
        <v>281.53218599999997</v>
      </c>
    </row>
    <row r="364" spans="3:16" x14ac:dyDescent="0.25">
      <c r="C364">
        <f>+'WP 1 2023 usage gallons'!C368</f>
        <v>3334003</v>
      </c>
      <c r="D364" t="str">
        <f>+'WP 1 2023 usage gallons'!B368</f>
        <v>3/4"</v>
      </c>
      <c r="E364" s="13">
        <f>+'WP 1 2023 usage gallons'!D368*0.133681</f>
        <v>80.743324000000001</v>
      </c>
      <c r="F364" s="13">
        <f>+'WP 1 2023 usage gallons'!E368*0.133681</f>
        <v>207.20554999999999</v>
      </c>
      <c r="G364" s="13">
        <f>+'WP 1 2023 usage gallons'!F368*0.133681</f>
        <v>153.73314999999999</v>
      </c>
      <c r="H364" s="13">
        <f>+'WP 1 2023 usage gallons'!G368*0.133681</f>
        <v>195.17426</v>
      </c>
      <c r="I364" s="13">
        <f>+'WP 1 2023 usage gallons'!H368*0.133681</f>
        <v>196.51106999999999</v>
      </c>
      <c r="J364" s="13">
        <f>+'WP 1 2023 usage gallons'!I368*0.133681</f>
        <v>260.67795000000001</v>
      </c>
      <c r="K364" s="13">
        <f>+'WP 1 2023 usage gallons'!J368*0.133681</f>
        <v>149.72271999999998</v>
      </c>
      <c r="L364" s="13">
        <f>+'WP 1 2023 usage gallons'!K368*0.133681</f>
        <v>153.73314999999999</v>
      </c>
      <c r="M364" s="13">
        <f>+'WP 1 2023 usage gallons'!L368*0.133681</f>
        <v>177.79572999999999</v>
      </c>
      <c r="N364" s="13">
        <f>+'WP 1 2023 usage gallons'!M368*0.133681</f>
        <v>231.26812999999999</v>
      </c>
      <c r="O364" s="13">
        <f>+'WP 1 2023 usage gallons'!N368*0.133681</f>
        <v>188.49020999999999</v>
      </c>
      <c r="P364" s="13">
        <f>+'WP 1 2023 usage gallons'!O368*0.133681</f>
        <v>199.18468999999999</v>
      </c>
    </row>
    <row r="365" spans="3:16" x14ac:dyDescent="0.25">
      <c r="C365">
        <f>+'WP 1 2023 usage gallons'!C369</f>
        <v>3334101</v>
      </c>
      <c r="D365" t="str">
        <f>+'WP 1 2023 usage gallons'!B369</f>
        <v>3/4"</v>
      </c>
      <c r="E365" s="13">
        <f>+'WP 1 2023 usage gallons'!D369*0.133681</f>
        <v>290.62249399999996</v>
      </c>
      <c r="F365" s="13">
        <f>+'WP 1 2023 usage gallons'!E369*0.133681</f>
        <v>1239.2228700000001</v>
      </c>
      <c r="G365" s="13">
        <f>+'WP 1 2023 usage gallons'!F369*0.133681</f>
        <v>1384.93516</v>
      </c>
      <c r="H365" s="13">
        <f>+'WP 1 2023 usage gallons'!G369*0.133681</f>
        <v>1745.8738599999999</v>
      </c>
      <c r="I365" s="13">
        <f>+'WP 1 2023 usage gallons'!H369*0.133681</f>
        <v>3498.4317699999997</v>
      </c>
      <c r="J365" s="13">
        <f>+'WP 1 2023 usage gallons'!I369*0.133681</f>
        <v>4026.47172</v>
      </c>
      <c r="K365" s="13">
        <f>+'WP 1 2023 usage gallons'!J369*0.133681</f>
        <v>3374.10844</v>
      </c>
      <c r="L365" s="13">
        <f>+'WP 1 2023 usage gallons'!K369*0.133681</f>
        <v>2069.3818799999999</v>
      </c>
      <c r="M365" s="13">
        <f>+'WP 1 2023 usage gallons'!L369*0.133681</f>
        <v>1864.8499499999998</v>
      </c>
      <c r="N365" s="13">
        <f>+'WP 1 2023 usage gallons'!M369*0.133681</f>
        <v>1795.33583</v>
      </c>
      <c r="O365" s="13">
        <f>+'WP 1 2023 usage gallons'!N369*0.133681</f>
        <v>1001.2706899999999</v>
      </c>
      <c r="P365" s="13">
        <f>+'WP 1 2023 usage gallons'!O369*0.133681</f>
        <v>1553.774263</v>
      </c>
    </row>
    <row r="366" spans="3:16" x14ac:dyDescent="0.25">
      <c r="C366">
        <f>+'WP 1 2023 usage gallons'!C370</f>
        <v>3334104</v>
      </c>
      <c r="D366" t="str">
        <f>+'WP 1 2023 usage gallons'!B370</f>
        <v>3/4"</v>
      </c>
      <c r="E366" s="13">
        <f>+'WP 1 2023 usage gallons'!D370*0.133681</f>
        <v>1038.3003269999999</v>
      </c>
      <c r="F366" s="13">
        <f>+'WP 1 2023 usage gallons'!E370*0.133681</f>
        <v>1605.50881</v>
      </c>
      <c r="G366" s="13">
        <f>+'WP 1 2023 usage gallons'!F370*0.133681</f>
        <v>1716.4640399999998</v>
      </c>
      <c r="H366" s="13">
        <f>+'WP 1 2023 usage gallons'!G370*0.133681</f>
        <v>2018.5830999999998</v>
      </c>
      <c r="I366" s="13">
        <f>+'WP 1 2023 usage gallons'!H370*0.133681</f>
        <v>2101.4653199999998</v>
      </c>
      <c r="J366" s="13">
        <f>+'WP 1 2023 usage gallons'!I370*0.133681</f>
        <v>1965.1107</v>
      </c>
      <c r="K366" s="13">
        <f>+'WP 1 2023 usage gallons'!J370*0.133681</f>
        <v>1705.76956</v>
      </c>
      <c r="L366" s="13">
        <f>+'WP 1 2023 usage gallons'!K370*0.133681</f>
        <v>2232.4726999999998</v>
      </c>
      <c r="M366" s="13">
        <f>+'WP 1 2023 usage gallons'!L370*0.133681</f>
        <v>1473.16462</v>
      </c>
      <c r="N366" s="13">
        <f>+'WP 1 2023 usage gallons'!M370*0.133681</f>
        <v>1531.9842599999999</v>
      </c>
      <c r="O366" s="13">
        <f>+'WP 1 2023 usage gallons'!N370*0.133681</f>
        <v>1319.43147</v>
      </c>
      <c r="P366" s="13">
        <f>+'WP 1 2023 usage gallons'!O370*0.133681</f>
        <v>1441.482223</v>
      </c>
    </row>
    <row r="367" spans="3:16" x14ac:dyDescent="0.25">
      <c r="C367">
        <f>+'WP 1 2023 usage gallons'!C371</f>
        <v>3334201</v>
      </c>
      <c r="D367" t="str">
        <f>+'WP 1 2023 usage gallons'!B371</f>
        <v>3/4"</v>
      </c>
      <c r="E367" s="13">
        <f>+'WP 1 2023 usage gallons'!D371*0.133681</f>
        <v>810.10685999999998</v>
      </c>
      <c r="F367" s="13">
        <f>+'WP 1 2023 usage gallons'!E371*0.133681</f>
        <v>807.43323999999996</v>
      </c>
      <c r="G367" s="13">
        <f>+'WP 1 2023 usage gallons'!F371*0.133681</f>
        <v>597.55407000000002</v>
      </c>
      <c r="H367" s="13">
        <f>+'WP 1 2023 usage gallons'!G371*0.133681</f>
        <v>780.69704000000002</v>
      </c>
      <c r="I367" s="13">
        <f>+'WP 1 2023 usage gallons'!H371*0.133681</f>
        <v>838.17986999999994</v>
      </c>
      <c r="J367" s="13">
        <f>+'WP 1 2023 usage gallons'!I371*0.133681</f>
        <v>844.86392000000001</v>
      </c>
      <c r="K367" s="13">
        <f>+'WP 1 2023 usage gallons'!J371*0.133681</f>
        <v>554.77615000000003</v>
      </c>
      <c r="L367" s="13">
        <f>+'WP 1 2023 usage gallons'!K371*0.133681</f>
        <v>808.77004999999997</v>
      </c>
      <c r="M367" s="13">
        <f>+'WP 1 2023 usage gallons'!L371*0.133681</f>
        <v>736.58231000000001</v>
      </c>
      <c r="N367" s="13">
        <f>+'WP 1 2023 usage gallons'!M371*0.133681</f>
        <v>844.86392000000001</v>
      </c>
      <c r="O367" s="13">
        <f>+'WP 1 2023 usage gallons'!N371*0.133681</f>
        <v>740.59273999999994</v>
      </c>
      <c r="P367" s="13">
        <f>+'WP 1 2023 usage gallons'!O371*0.133681</f>
        <v>774.01298999999995</v>
      </c>
    </row>
    <row r="368" spans="3:16" x14ac:dyDescent="0.25">
      <c r="C368">
        <f>+'WP 1 2023 usage gallons'!C372</f>
        <v>3334204</v>
      </c>
      <c r="D368" t="str">
        <f>+'WP 1 2023 usage gallons'!B372</f>
        <v>3/4"</v>
      </c>
      <c r="E368" s="13">
        <f>+'WP 1 2023 usage gallons'!D372*0.133681</f>
        <v>559.32130399999994</v>
      </c>
      <c r="F368" s="13">
        <f>+'WP 1 2023 usage gallons'!E372*0.133681</f>
        <v>516.00865999999996</v>
      </c>
      <c r="G368" s="13">
        <f>+'WP 1 2023 usage gallons'!F372*0.133681</f>
        <v>495.95650999999998</v>
      </c>
      <c r="H368" s="13">
        <f>+'WP 1 2023 usage gallons'!G372*0.133681</f>
        <v>763.31850999999995</v>
      </c>
      <c r="I368" s="13">
        <f>+'WP 1 2023 usage gallons'!H372*0.133681</f>
        <v>549.42890999999997</v>
      </c>
      <c r="J368" s="13">
        <f>+'WP 1 2023 usage gallons'!I372*0.133681</f>
        <v>503.97736999999995</v>
      </c>
      <c r="K368" s="13">
        <f>+'WP 1 2023 usage gallons'!J372*0.133681</f>
        <v>1348.8412899999998</v>
      </c>
      <c r="L368" s="13">
        <f>+'WP 1 2023 usage gallons'!K372*0.133681</f>
        <v>580.17553999999996</v>
      </c>
      <c r="M368" s="13">
        <f>+'WP 1 2023 usage gallons'!L372*0.133681</f>
        <v>394.35894999999999</v>
      </c>
      <c r="N368" s="13">
        <f>+'WP 1 2023 usage gallons'!M372*0.133681</f>
        <v>830.15900999999997</v>
      </c>
      <c r="O368" s="13">
        <f>+'WP 1 2023 usage gallons'!N372*0.133681</f>
        <v>553.43934000000002</v>
      </c>
      <c r="P368" s="13">
        <f>+'WP 1 2023 usage gallons'!O372*0.133681</f>
        <v>592.60787299999993</v>
      </c>
    </row>
    <row r="369" spans="3:16" x14ac:dyDescent="0.25">
      <c r="C369">
        <f>+'WP 1 2023 usage gallons'!C373</f>
        <v>3334306</v>
      </c>
      <c r="D369" t="str">
        <f>+'WP 1 2023 usage gallons'!B373</f>
        <v>3/4"</v>
      </c>
      <c r="E369" s="13">
        <f>+'WP 1 2023 usage gallons'!D373*0.133681</f>
        <v>6.2830069999999996</v>
      </c>
      <c r="F369" s="13">
        <f>+'WP 1 2023 usage gallons'!E373*0.133681</f>
        <v>216.56322</v>
      </c>
      <c r="G369" s="13">
        <f>+'WP 1 2023 usage gallons'!F373*0.133681</f>
        <v>64.166879999999992</v>
      </c>
      <c r="H369" s="13">
        <f>+'WP 1 2023 usage gallons'!G373*0.133681</f>
        <v>2.6736199999999997</v>
      </c>
      <c r="I369" s="13">
        <f>+'WP 1 2023 usage gallons'!H373*0.133681</f>
        <v>280.73009999999999</v>
      </c>
      <c r="J369" s="13">
        <f>+'WP 1 2023 usage gallons'!I373*0.133681</f>
        <v>331.52887999999996</v>
      </c>
      <c r="K369" s="13">
        <f>+'WP 1 2023 usage gallons'!J373*0.133681</f>
        <v>137.69143</v>
      </c>
      <c r="L369" s="13">
        <f>+'WP 1 2023 usage gallons'!K373*0.133681</f>
        <v>171.11167999999998</v>
      </c>
      <c r="M369" s="13">
        <f>+'WP 1 2023 usage gallons'!L373*0.133681</f>
        <v>231.26812999999999</v>
      </c>
      <c r="N369" s="13">
        <f>+'WP 1 2023 usage gallons'!M373*0.133681</f>
        <v>101.59756</v>
      </c>
      <c r="O369" s="13">
        <f>+'WP 1 2023 usage gallons'!N373*0.133681</f>
        <v>117.63928</v>
      </c>
      <c r="P369" s="13">
        <f>+'WP 1 2023 usage gallons'!O373*0.133681</f>
        <v>150.123763</v>
      </c>
    </row>
    <row r="370" spans="3:16" x14ac:dyDescent="0.25">
      <c r="C370">
        <f>+'WP 1 2023 usage gallons'!C374</f>
        <v>3334403</v>
      </c>
      <c r="D370" t="str">
        <f>+'WP 1 2023 usage gallons'!B374</f>
        <v>3/4"</v>
      </c>
      <c r="E370" s="13">
        <f>+'WP 1 2023 usage gallons'!D374*0.133681</f>
        <v>588.19639999999993</v>
      </c>
      <c r="F370" s="13">
        <f>+'WP 1 2023 usage gallons'!E374*0.133681</f>
        <v>979.88172999999995</v>
      </c>
      <c r="G370" s="13">
        <f>+'WP 1 2023 usage gallons'!F374*0.133681</f>
        <v>820.80133999999998</v>
      </c>
      <c r="H370" s="13">
        <f>+'WP 1 2023 usage gallons'!G374*0.133681</f>
        <v>1056.0799</v>
      </c>
      <c r="I370" s="13">
        <f>+'WP 1 2023 usage gallons'!H374*0.133681</f>
        <v>1507.9216799999999</v>
      </c>
      <c r="J370" s="13">
        <f>+'WP 1 2023 usage gallons'!I374*0.133681</f>
        <v>1233.87563</v>
      </c>
      <c r="K370" s="13">
        <f>+'WP 1 2023 usage gallons'!J374*0.133681</f>
        <v>995.92345</v>
      </c>
      <c r="L370" s="13">
        <f>+'WP 1 2023 usage gallons'!K374*0.133681</f>
        <v>1114.8995399999999</v>
      </c>
      <c r="M370" s="13">
        <f>+'WP 1 2023 usage gallons'!L374*0.133681</f>
        <v>782.03384999999992</v>
      </c>
      <c r="N370" s="13">
        <f>+'WP 1 2023 usage gallons'!M374*0.133681</f>
        <v>986.5657799999999</v>
      </c>
      <c r="O370" s="13">
        <f>+'WP 1 2023 usage gallons'!N374*0.133681</f>
        <v>851.54796999999996</v>
      </c>
      <c r="P370" s="13">
        <f>+'WP 1 2023 usage gallons'!O374*0.133681</f>
        <v>873.33797299999992</v>
      </c>
    </row>
    <row r="371" spans="3:16" x14ac:dyDescent="0.25">
      <c r="C371">
        <f>+'WP 1 2023 usage gallons'!C375</f>
        <v>3334404</v>
      </c>
      <c r="D371" t="str">
        <f>+'WP 1 2023 usage gallons'!B375</f>
        <v>3/4"</v>
      </c>
      <c r="E371" s="13">
        <f>+'WP 1 2023 usage gallons'!D375*0.133681</f>
        <v>617.60622000000001</v>
      </c>
      <c r="F371" s="13">
        <f>+'WP 1 2023 usage gallons'!E375*0.133681</f>
        <v>860.90563999999995</v>
      </c>
      <c r="G371" s="13">
        <f>+'WP 1 2023 usage gallons'!F375*0.133681</f>
        <v>844.86392000000001</v>
      </c>
      <c r="H371" s="13">
        <f>+'WP 1 2023 usage gallons'!G375*0.133681</f>
        <v>716.53016000000002</v>
      </c>
      <c r="I371" s="13">
        <f>+'WP 1 2023 usage gallons'!H375*0.133681</f>
        <v>894.32588999999996</v>
      </c>
      <c r="J371" s="13">
        <f>+'WP 1 2023 usage gallons'!I375*0.133681</f>
        <v>803.42280999999991</v>
      </c>
      <c r="K371" s="13">
        <f>+'WP 1 2023 usage gallons'!J375*0.133681</f>
        <v>701.82524999999998</v>
      </c>
      <c r="L371" s="13">
        <f>+'WP 1 2023 usage gallons'!K375*0.133681</f>
        <v>1081.47929</v>
      </c>
      <c r="M371" s="13">
        <f>+'WP 1 2023 usage gallons'!L375*0.133681</f>
        <v>784.70746999999994</v>
      </c>
      <c r="N371" s="13">
        <f>+'WP 1 2023 usage gallons'!M375*0.133681</f>
        <v>823.47496000000001</v>
      </c>
      <c r="O371" s="13">
        <f>+'WP 1 2023 usage gallons'!N375*0.133681</f>
        <v>753.96083999999996</v>
      </c>
      <c r="P371" s="13">
        <f>+'WP 1 2023 usage gallons'!O375*0.133681</f>
        <v>787.38108999999997</v>
      </c>
    </row>
    <row r="372" spans="3:16" x14ac:dyDescent="0.25">
      <c r="C372">
        <f>+'WP 1 2023 usage gallons'!C376</f>
        <v>3334505</v>
      </c>
      <c r="D372" t="str">
        <f>+'WP 1 2023 usage gallons'!B376</f>
        <v>3/4"</v>
      </c>
      <c r="E372" s="13">
        <f>+'WP 1 2023 usage gallons'!D376*0.133681</f>
        <v>504.91313700000001</v>
      </c>
      <c r="F372" s="13">
        <f>+'WP 1 2023 usage gallons'!E376*0.133681</f>
        <v>692.46758</v>
      </c>
      <c r="G372" s="13">
        <f>+'WP 1 2023 usage gallons'!F376*0.133681</f>
        <v>493.28288999999995</v>
      </c>
      <c r="H372" s="13">
        <f>+'WP 1 2023 usage gallons'!G376*0.133681</f>
        <v>580.17553999999996</v>
      </c>
      <c r="I372" s="13">
        <f>+'WP 1 2023 usage gallons'!H376*0.133681</f>
        <v>552.10253</v>
      </c>
      <c r="J372" s="13">
        <f>+'WP 1 2023 usage gallons'!I376*0.133681</f>
        <v>704.49887000000001</v>
      </c>
      <c r="K372" s="13">
        <f>+'WP 1 2023 usage gallons'!J376*0.133681</f>
        <v>487.93564999999995</v>
      </c>
      <c r="L372" s="13">
        <f>+'WP 1 2023 usage gallons'!K376*0.133681</f>
        <v>811.44367</v>
      </c>
      <c r="M372" s="13">
        <f>+'WP 1 2023 usage gallons'!L376*0.133681</f>
        <v>582.84915999999998</v>
      </c>
      <c r="N372" s="13">
        <f>+'WP 1 2023 usage gallons'!M376*0.133681</f>
        <v>592.20682999999997</v>
      </c>
      <c r="O372" s="13">
        <f>+'WP 1 2023 usage gallons'!N376*0.133681</f>
        <v>463.87306999999998</v>
      </c>
      <c r="P372" s="13">
        <f>+'WP 1 2023 usage gallons'!O376*0.133681</f>
        <v>546.22056599999996</v>
      </c>
    </row>
    <row r="373" spans="3:16" x14ac:dyDescent="0.25">
      <c r="C373">
        <f>+'WP 1 2023 usage gallons'!C377</f>
        <v>3334604</v>
      </c>
      <c r="D373" t="str">
        <f>+'WP 1 2023 usage gallons'!B377</f>
        <v>3/4"</v>
      </c>
      <c r="E373" s="13">
        <f>+'WP 1 2023 usage gallons'!D377*0.133681</f>
        <v>210.81493699999999</v>
      </c>
      <c r="F373" s="13">
        <f>+'WP 1 2023 usage gallons'!E377*0.133681</f>
        <v>94.913510000000002</v>
      </c>
      <c r="G373" s="13">
        <f>+'WP 1 2023 usage gallons'!F377*0.133681</f>
        <v>173.78530000000001</v>
      </c>
      <c r="H373" s="13">
        <f>+'WP 1 2023 usage gallons'!G377*0.133681</f>
        <v>418.42152999999996</v>
      </c>
      <c r="I373" s="13">
        <f>+'WP 1 2023 usage gallons'!H377*0.133681</f>
        <v>227.2577</v>
      </c>
      <c r="J373" s="13">
        <f>+'WP 1 2023 usage gallons'!I377*0.133681</f>
        <v>390.34852000000001</v>
      </c>
      <c r="K373" s="13">
        <f>+'WP 1 2023 usage gallons'!J377*0.133681</f>
        <v>299.44543999999996</v>
      </c>
      <c r="L373" s="13">
        <f>+'WP 1 2023 usage gallons'!K377*0.133681</f>
        <v>786.04427999999996</v>
      </c>
      <c r="M373" s="13">
        <f>+'WP 1 2023 usage gallons'!L377*0.133681</f>
        <v>469.22030999999998</v>
      </c>
      <c r="N373" s="13">
        <f>+'WP 1 2023 usage gallons'!M377*0.133681</f>
        <v>314.15035</v>
      </c>
      <c r="O373" s="13">
        <f>+'WP 1 2023 usage gallons'!N377*0.133681</f>
        <v>320.83439999999996</v>
      </c>
      <c r="P373" s="13">
        <f>+'WP 1 2023 usage gallons'!O377*0.133681</f>
        <v>368.02379300000001</v>
      </c>
    </row>
    <row r="374" spans="3:16" x14ac:dyDescent="0.25">
      <c r="C374">
        <f>+'WP 1 2023 usage gallons'!C378</f>
        <v>3334703</v>
      </c>
      <c r="D374" t="str">
        <f>+'WP 1 2023 usage gallons'!B378</f>
        <v>3/4"</v>
      </c>
      <c r="E374" s="13">
        <f>+'WP 1 2023 usage gallons'!D378*0.133681</f>
        <v>406.39024000000001</v>
      </c>
      <c r="F374" s="13">
        <f>+'WP 1 2023 usage gallons'!E378*0.133681</f>
        <v>719.20377999999994</v>
      </c>
      <c r="G374" s="13">
        <f>+'WP 1 2023 usage gallons'!F378*0.133681</f>
        <v>525.36632999999995</v>
      </c>
      <c r="H374" s="13">
        <f>+'WP 1 2023 usage gallons'!G378*0.133681</f>
        <v>558.78657999999996</v>
      </c>
      <c r="I374" s="13">
        <f>+'WP 1 2023 usage gallons'!H378*0.133681</f>
        <v>895.66269999999997</v>
      </c>
      <c r="J374" s="13">
        <f>+'WP 1 2023 usage gallons'!I378*0.133681</f>
        <v>898.33632</v>
      </c>
      <c r="K374" s="13">
        <f>+'WP 1 2023 usage gallons'!J378*0.133681</f>
        <v>938.44061999999997</v>
      </c>
      <c r="L374" s="13">
        <f>+'WP 1 2023 usage gallons'!K378*0.133681</f>
        <v>858.23201999999992</v>
      </c>
      <c r="M374" s="13">
        <f>+'WP 1 2023 usage gallons'!L378*0.133681</f>
        <v>417.08472</v>
      </c>
      <c r="N374" s="13">
        <f>+'WP 1 2023 usage gallons'!M378*0.133681</f>
        <v>542.74486000000002</v>
      </c>
      <c r="O374" s="13">
        <f>+'WP 1 2023 usage gallons'!N378*0.133681</f>
        <v>618.94303000000002</v>
      </c>
      <c r="P374" s="13">
        <f>+'WP 1 2023 usage gallons'!O378*0.133681</f>
        <v>526.16841599999998</v>
      </c>
    </row>
    <row r="375" spans="3:16" x14ac:dyDescent="0.25">
      <c r="C375">
        <f>+'WP 1 2023 usage gallons'!C379</f>
        <v>3334801</v>
      </c>
      <c r="D375" t="str">
        <f>+'WP 1 2023 usage gallons'!B379</f>
        <v>3/4"</v>
      </c>
      <c r="E375" s="13">
        <f>+'WP 1 2023 usage gallons'!D379*0.133681</f>
        <v>375.64360999999997</v>
      </c>
      <c r="F375" s="13">
        <f>+'WP 1 2023 usage gallons'!E379*0.133681</f>
        <v>740.59273999999994</v>
      </c>
      <c r="G375" s="13">
        <f>+'WP 1 2023 usage gallons'!F379*0.133681</f>
        <v>577.50191999999993</v>
      </c>
      <c r="H375" s="13">
        <f>+'WP 1 2023 usage gallons'!G379*0.133681</f>
        <v>791.39152000000001</v>
      </c>
      <c r="I375" s="13">
        <f>+'WP 1 2023 usage gallons'!H379*0.133681</f>
        <v>1804.6934999999999</v>
      </c>
      <c r="J375" s="13">
        <f>+'WP 1 2023 usage gallons'!I379*0.133681</f>
        <v>2085.4236000000001</v>
      </c>
      <c r="K375" s="13">
        <f>+'WP 1 2023 usage gallons'!J379*0.133681</f>
        <v>2205.7365</v>
      </c>
      <c r="L375" s="13">
        <f>+'WP 1 2023 usage gallons'!K379*0.133681</f>
        <v>2674.9568099999997</v>
      </c>
      <c r="M375" s="13">
        <f>+'WP 1 2023 usage gallons'!L379*0.133681</f>
        <v>1839.45056</v>
      </c>
      <c r="N375" s="13">
        <f>+'WP 1 2023 usage gallons'!M379*0.133681</f>
        <v>1159.0142699999999</v>
      </c>
      <c r="O375" s="13">
        <f>+'WP 1 2023 usage gallons'!N379*0.133681</f>
        <v>838.17986999999994</v>
      </c>
      <c r="P375" s="13">
        <f>+'WP 1 2023 usage gallons'!O379*0.133681</f>
        <v>1278.7924459999999</v>
      </c>
    </row>
    <row r="376" spans="3:16" x14ac:dyDescent="0.25">
      <c r="C376">
        <f>+'WP 1 2023 usage gallons'!C380</f>
        <v>3334802</v>
      </c>
      <c r="D376" t="str">
        <f>+'WP 1 2023 usage gallons'!B380</f>
        <v>3/4"</v>
      </c>
      <c r="E376" s="13">
        <f>+'WP 1 2023 usage gallons'!D380*0.133681</f>
        <v>695.14120000000003</v>
      </c>
      <c r="F376" s="13">
        <f>+'WP 1 2023 usage gallons'!E380*0.133681</f>
        <v>839.51667999999995</v>
      </c>
      <c r="G376" s="13">
        <f>+'WP 1 2023 usage gallons'!F380*0.133681</f>
        <v>808.77004999999997</v>
      </c>
      <c r="H376" s="13">
        <f>+'WP 1 2023 usage gallons'!G380*0.133681</f>
        <v>866.25288</v>
      </c>
      <c r="I376" s="13">
        <f>+'WP 1 2023 usage gallons'!H380*0.133681</f>
        <v>1380.92473</v>
      </c>
      <c r="J376" s="13">
        <f>+'WP 1 2023 usage gallons'!I380*0.133681</f>
        <v>979.88172999999995</v>
      </c>
      <c r="K376" s="13">
        <f>+'WP 1 2023 usage gallons'!J380*0.133681</f>
        <v>1110.8891099999998</v>
      </c>
      <c r="L376" s="13">
        <f>+'WP 1 2023 usage gallons'!K380*0.133681</f>
        <v>1344.83086</v>
      </c>
      <c r="M376" s="13">
        <f>+'WP 1 2023 usage gallons'!L380*0.133681</f>
        <v>963.84001000000001</v>
      </c>
      <c r="N376" s="13">
        <f>+'WP 1 2023 usage gallons'!M380*0.133681</f>
        <v>1044.0486100000001</v>
      </c>
      <c r="O376" s="13">
        <f>+'WP 1 2023 usage gallons'!N380*0.133681</f>
        <v>1399.6400699999999</v>
      </c>
      <c r="P376" s="13">
        <f>+'WP 1 2023 usage gallons'!O380*0.133681</f>
        <v>1135.753776</v>
      </c>
    </row>
    <row r="377" spans="3:16" x14ac:dyDescent="0.25">
      <c r="C377">
        <f>+'WP 1 2023 usage gallons'!C381</f>
        <v>333603</v>
      </c>
      <c r="D377" t="str">
        <f>+'WP 1 2023 usage gallons'!B381</f>
        <v>3/4"</v>
      </c>
      <c r="E377" s="13">
        <f>+'WP 1 2023 usage gallons'!D381*0.133681</f>
        <v>715.72807399999999</v>
      </c>
      <c r="F377" s="13">
        <f>+'WP 1 2023 usage gallons'!E381*0.133681</f>
        <v>665.73137999999994</v>
      </c>
      <c r="G377" s="13">
        <f>+'WP 1 2023 usage gallons'!F381*0.133681</f>
        <v>199.18468999999999</v>
      </c>
      <c r="H377" s="13">
        <f>+'WP 1 2023 usage gallons'!G381*0.133681</f>
        <v>1053.4062799999999</v>
      </c>
      <c r="I377" s="13">
        <f>+'WP 1 2023 usage gallons'!H381*0.133681</f>
        <v>907.69398999999999</v>
      </c>
      <c r="J377" s="13">
        <f>+'WP 1 2023 usage gallons'!I381*0.133681</f>
        <v>764.65531999999996</v>
      </c>
      <c r="K377" s="13">
        <f>+'WP 1 2023 usage gallons'!J381*0.133681</f>
        <v>763.31850999999995</v>
      </c>
      <c r="L377" s="13">
        <f>+'WP 1 2023 usage gallons'!K381*0.133681</f>
        <v>819.46452999999997</v>
      </c>
      <c r="M377" s="13">
        <f>+'WP 1 2023 usage gallons'!L381*0.133681</f>
        <v>565.47063000000003</v>
      </c>
      <c r="N377" s="13">
        <f>+'WP 1 2023 usage gallons'!M381*0.133681</f>
        <v>672.41543000000001</v>
      </c>
      <c r="O377" s="13">
        <f>+'WP 1 2023 usage gallons'!N381*0.133681</f>
        <v>617.60622000000001</v>
      </c>
      <c r="P377" s="13">
        <f>+'WP 1 2023 usage gallons'!O381*0.133681</f>
        <v>618.40830599999993</v>
      </c>
    </row>
    <row r="378" spans="3:16" x14ac:dyDescent="0.25">
      <c r="C378">
        <f>+'WP 1 2023 usage gallons'!C382</f>
        <v>333705</v>
      </c>
      <c r="D378" t="str">
        <f>+'WP 1 2023 usage gallons'!B382</f>
        <v>3/4"</v>
      </c>
      <c r="E378" s="13">
        <f>+'WP 1 2023 usage gallons'!D382*0.133681</f>
        <v>107.880567</v>
      </c>
      <c r="F378" s="13">
        <f>+'WP 1 2023 usage gallons'!E382*0.133681</f>
        <v>469.22030999999998</v>
      </c>
      <c r="G378" s="13">
        <f>+'WP 1 2023 usage gallons'!F382*0.133681</f>
        <v>749.95040999999992</v>
      </c>
      <c r="H378" s="13">
        <f>+'WP 1 2023 usage gallons'!G382*0.133681</f>
        <v>203.19512</v>
      </c>
      <c r="I378" s="13">
        <f>+'WP 1 2023 usage gallons'!H382*0.133681</f>
        <v>139.02823999999998</v>
      </c>
      <c r="J378" s="13">
        <f>+'WP 1 2023 usage gallons'!I382*0.133681</f>
        <v>185.81658999999999</v>
      </c>
      <c r="K378" s="13">
        <f>+'WP 1 2023 usage gallons'!J382*0.133681</f>
        <v>223.24726999999999</v>
      </c>
      <c r="L378" s="13">
        <f>+'WP 1 2023 usage gallons'!K382*0.133681</f>
        <v>405.05342999999999</v>
      </c>
      <c r="M378" s="13">
        <f>+'WP 1 2023 usage gallons'!L382*0.133681</f>
        <v>958.49276999999995</v>
      </c>
      <c r="N378" s="13">
        <f>+'WP 1 2023 usage gallons'!M382*0.133681</f>
        <v>1036.02775</v>
      </c>
      <c r="O378" s="13">
        <f>+'WP 1 2023 usage gallons'!N382*0.133681</f>
        <v>784.70746999999994</v>
      </c>
      <c r="P378" s="13">
        <f>+'WP 1 2023 usage gallons'!O382*0.133681</f>
        <v>926.40932999999995</v>
      </c>
    </row>
    <row r="379" spans="3:16" x14ac:dyDescent="0.25">
      <c r="C379">
        <f>+'WP 1 2023 usage gallons'!C383</f>
        <v>33373003</v>
      </c>
      <c r="D379" t="str">
        <f>+'WP 1 2023 usage gallons'!B383</f>
        <v>3/4"</v>
      </c>
      <c r="E379" s="13">
        <f>+'WP 1 2023 usage gallons'!D383*0.133681</f>
        <v>67.375224000000003</v>
      </c>
      <c r="F379" s="13">
        <f>+'WP 1 2023 usage gallons'!E383*0.133681</f>
        <v>578.83872999999994</v>
      </c>
      <c r="G379" s="13">
        <f>+'WP 1 2023 usage gallons'!F383*0.133681</f>
        <v>64.166879999999992</v>
      </c>
      <c r="H379" s="13">
        <f>+'WP 1 2023 usage gallons'!G383*0.133681</f>
        <v>477.24116999999995</v>
      </c>
      <c r="I379" s="13">
        <f>+'WP 1 2023 usage gallons'!H383*0.133681</f>
        <v>1284.6744099999999</v>
      </c>
      <c r="J379" s="13">
        <f>+'WP 1 2023 usage gallons'!I383*0.133681</f>
        <v>600.22768999999994</v>
      </c>
      <c r="K379" s="13">
        <f>+'WP 1 2023 usage gallons'!J383*0.133681</f>
        <v>856.89521000000002</v>
      </c>
      <c r="L379" s="13">
        <f>+'WP 1 2023 usage gallons'!K383*0.133681</f>
        <v>922.39889999999991</v>
      </c>
      <c r="M379" s="13">
        <f>+'WP 1 2023 usage gallons'!L383*0.133681</f>
        <v>918.38846999999998</v>
      </c>
      <c r="N379" s="13">
        <f>+'WP 1 2023 usage gallons'!M383*0.133681</f>
        <v>383.66446999999999</v>
      </c>
      <c r="O379" s="13">
        <f>+'WP 1 2023 usage gallons'!N383*0.133681</f>
        <v>536.06080999999995</v>
      </c>
      <c r="P379" s="13">
        <f>+'WP 1 2023 usage gallons'!O383*0.133681</f>
        <v>612.66002300000002</v>
      </c>
    </row>
    <row r="380" spans="3:16" x14ac:dyDescent="0.25">
      <c r="C380">
        <f>+'WP 1 2023 usage gallons'!C384</f>
        <v>40014502</v>
      </c>
      <c r="D380" t="str">
        <f>+'WP 1 2023 usage gallons'!B384</f>
        <v>3/4"</v>
      </c>
      <c r="E380" s="13">
        <f>+'WP 1 2023 usage gallons'!D384*0.133681</f>
        <v>0.13368099999999999</v>
      </c>
      <c r="F380" s="13">
        <f>+'WP 1 2023 usage gallons'!E384*0.133681</f>
        <v>139.429283</v>
      </c>
      <c r="G380" s="13">
        <f>+'WP 1 2023 usage gallons'!F384*0.133681</f>
        <v>354.25464999999997</v>
      </c>
      <c r="H380" s="13">
        <f>+'WP 1 2023 usage gallons'!G384*0.133681</f>
        <v>385.00128000000001</v>
      </c>
      <c r="I380" s="13">
        <f>+'WP 1 2023 usage gallons'!H384*0.133681</f>
        <v>1343.49405</v>
      </c>
      <c r="J380" s="13">
        <f>+'WP 1 2023 usage gallons'!I384*0.133681</f>
        <v>937.10380999999995</v>
      </c>
      <c r="K380" s="13">
        <f>+'WP 1 2023 usage gallons'!J384*0.133681</f>
        <v>1003.94431</v>
      </c>
      <c r="L380" s="13">
        <f>+'WP 1 2023 usage gallons'!K384*0.133681</f>
        <v>1096.1841999999999</v>
      </c>
      <c r="M380" s="13">
        <f>+'WP 1 2023 usage gallons'!L384*0.133681</f>
        <v>525.36632999999995</v>
      </c>
      <c r="N380" s="13">
        <f>+'WP 1 2023 usage gallons'!M384*0.133681</f>
        <v>554.77615000000003</v>
      </c>
      <c r="O380" s="13">
        <f>+'WP 1 2023 usage gallons'!N384*0.133681</f>
        <v>498.63012999999995</v>
      </c>
      <c r="P380" s="13">
        <f>+'WP 1 2023 usage gallons'!O384*0.133681</f>
        <v>526.16841599999998</v>
      </c>
    </row>
    <row r="381" spans="3:16" x14ac:dyDescent="0.25">
      <c r="C381">
        <f>+'WP 1 2023 usage gallons'!C385</f>
        <v>40014601</v>
      </c>
      <c r="D381" t="str">
        <f>+'WP 1 2023 usage gallons'!B385</f>
        <v>3/4"</v>
      </c>
      <c r="E381" s="13">
        <f>+'WP 1 2023 usage gallons'!D385*0.133681</f>
        <v>843.12606699999992</v>
      </c>
      <c r="F381" s="13">
        <f>+'WP 1 2023 usage gallons'!E385*0.133681</f>
        <v>633.64793999999995</v>
      </c>
      <c r="G381" s="13">
        <f>+'WP 1 2023 usage gallons'!F385*0.133681</f>
        <v>417.08472</v>
      </c>
      <c r="H381" s="13">
        <f>+'WP 1 2023 usage gallons'!G385*0.133681</f>
        <v>441.14729999999997</v>
      </c>
      <c r="I381" s="13">
        <f>+'WP 1 2023 usage gallons'!H385*0.133681</f>
        <v>828.82219999999995</v>
      </c>
      <c r="J381" s="13">
        <f>+'WP 1 2023 usage gallons'!I385*0.133681</f>
        <v>753.96083999999996</v>
      </c>
      <c r="K381" s="13">
        <f>+'WP 1 2023 usage gallons'!J385*0.133681</f>
        <v>581.51234999999997</v>
      </c>
      <c r="L381" s="13">
        <f>+'WP 1 2023 usage gallons'!K385*0.133681</f>
        <v>1108.21549</v>
      </c>
      <c r="M381" s="13">
        <f>+'WP 1 2023 usage gallons'!L385*0.133681</f>
        <v>753.96083999999996</v>
      </c>
      <c r="N381" s="13">
        <f>+'WP 1 2023 usage gallons'!M385*0.133681</f>
        <v>743.26635999999996</v>
      </c>
      <c r="O381" s="13">
        <f>+'WP 1 2023 usage gallons'!N385*0.133681</f>
        <v>909.0308</v>
      </c>
      <c r="P381" s="13">
        <f>+'WP 1 2023 usage gallons'!O385*0.133681</f>
        <v>802.08600000000001</v>
      </c>
    </row>
    <row r="382" spans="3:16" x14ac:dyDescent="0.25">
      <c r="C382">
        <f>+'WP 1 2023 usage gallons'!C386</f>
        <v>40014702</v>
      </c>
      <c r="D382" t="str">
        <f>+'WP 1 2023 usage gallons'!B386</f>
        <v>3/4"</v>
      </c>
      <c r="E382" s="13">
        <f>+'WP 1 2023 usage gallons'!D386*0.133681</f>
        <v>72.722464000000002</v>
      </c>
      <c r="F382" s="13">
        <f>+'WP 1 2023 usage gallons'!E386*0.133681</f>
        <v>232.60494</v>
      </c>
      <c r="G382" s="13">
        <f>+'WP 1 2023 usage gallons'!F386*0.133681</f>
        <v>235.27856</v>
      </c>
      <c r="H382" s="13">
        <f>+'WP 1 2023 usage gallons'!G386*0.133681</f>
        <v>386.33808999999997</v>
      </c>
      <c r="I382" s="13">
        <f>+'WP 1 2023 usage gallons'!H386*0.133681</f>
        <v>294.09819999999996</v>
      </c>
      <c r="J382" s="13">
        <f>+'WP 1 2023 usage gallons'!I386*0.133681</f>
        <v>65.503689999999992</v>
      </c>
      <c r="K382" s="13">
        <f>+'WP 1 2023 usage gallons'!J386*0.133681</f>
        <v>62.830069999999999</v>
      </c>
      <c r="L382" s="13">
        <f>+'WP 1 2023 usage gallons'!K386*0.133681</f>
        <v>53.4724</v>
      </c>
      <c r="M382" s="13">
        <f>+'WP 1 2023 usage gallons'!L386*0.133681</f>
        <v>5.3472399999999993</v>
      </c>
      <c r="N382" s="13">
        <f>+'WP 1 2023 usage gallons'!M386*0.133681</f>
        <v>104.27118</v>
      </c>
      <c r="O382" s="13">
        <f>+'WP 1 2023 usage gallons'!N386*0.133681</f>
        <v>169.77486999999999</v>
      </c>
      <c r="P382" s="13">
        <f>+'WP 1 2023 usage gallons'!O386*0.133681</f>
        <v>93.041975999999991</v>
      </c>
    </row>
    <row r="383" spans="3:16" x14ac:dyDescent="0.25">
      <c r="C383">
        <f>+'WP 1 2023 usage gallons'!C387</f>
        <v>40014703</v>
      </c>
      <c r="D383" t="str">
        <f>+'WP 1 2023 usage gallons'!B387</f>
        <v>3/4"</v>
      </c>
      <c r="E383" s="13">
        <f>+'WP 1 2023 usage gallons'!D387*0.133681</f>
        <v>649.28861699999993</v>
      </c>
      <c r="F383" s="13">
        <f>+'WP 1 2023 usage gallons'!E387*0.133681</f>
        <v>868.92649999999992</v>
      </c>
      <c r="G383" s="13">
        <f>+'WP 1 2023 usage gallons'!F387*0.133681</f>
        <v>640.33199000000002</v>
      </c>
      <c r="H383" s="13">
        <f>+'WP 1 2023 usage gallons'!G387*0.133681</f>
        <v>703.16206</v>
      </c>
      <c r="I383" s="13">
        <f>+'WP 1 2023 usage gallons'!H387*0.133681</f>
        <v>675.08904999999993</v>
      </c>
      <c r="J383" s="13">
        <f>+'WP 1 2023 usage gallons'!I387*0.133681</f>
        <v>708.50929999999994</v>
      </c>
      <c r="K383" s="13">
        <f>+'WP 1 2023 usage gallons'!J387*0.133681</f>
        <v>602.90130999999997</v>
      </c>
      <c r="L383" s="13">
        <f>+'WP 1 2023 usage gallons'!K387*0.133681</f>
        <v>562.79701</v>
      </c>
      <c r="M383" s="13">
        <f>+'WP 1 2023 usage gallons'!L387*0.133681</f>
        <v>622.95345999999995</v>
      </c>
      <c r="N383" s="13">
        <f>+'WP 1 2023 usage gallons'!M387*0.133681</f>
        <v>696.47800999999993</v>
      </c>
      <c r="O383" s="13">
        <f>+'WP 1 2023 usage gallons'!N387*0.133681</f>
        <v>798.07556999999997</v>
      </c>
      <c r="P383" s="13">
        <f>+'WP 1 2023 usage gallons'!O387*0.133681</f>
        <v>705.83568000000002</v>
      </c>
    </row>
    <row r="384" spans="3:16" x14ac:dyDescent="0.25">
      <c r="C384">
        <f>+'WP 1 2023 usage gallons'!C388</f>
        <v>40014805</v>
      </c>
      <c r="D384" t="str">
        <f>+'WP 1 2023 usage gallons'!B388</f>
        <v>3/4"</v>
      </c>
      <c r="E384" s="13">
        <f>+'WP 1 2023 usage gallons'!D388*0.133681</f>
        <v>213.087514</v>
      </c>
      <c r="F384" s="13">
        <f>+'WP 1 2023 usage gallons'!E388*0.133681</f>
        <v>540.07123999999999</v>
      </c>
      <c r="G384" s="13">
        <f>+'WP 1 2023 usage gallons'!F388*0.133681</f>
        <v>367.62275</v>
      </c>
      <c r="H384" s="13">
        <f>+'WP 1 2023 usage gallons'!G388*0.133681</f>
        <v>828.82219999999995</v>
      </c>
      <c r="I384" s="13">
        <f>+'WP 1 2023 usage gallons'!H388*0.133681</f>
        <v>1177.7296099999999</v>
      </c>
      <c r="J384" s="13">
        <f>+'WP 1 2023 usage gallons'!I388*0.133681</f>
        <v>866.25288</v>
      </c>
      <c r="K384" s="13">
        <f>+'WP 1 2023 usage gallons'!J388*0.133681</f>
        <v>783.37065999999993</v>
      </c>
      <c r="L384" s="13">
        <f>+'WP 1 2023 usage gallons'!K388*0.133681</f>
        <v>917.05165999999997</v>
      </c>
      <c r="M384" s="13">
        <f>+'WP 1 2023 usage gallons'!L388*0.133681</f>
        <v>438.47368</v>
      </c>
      <c r="N384" s="13">
        <f>+'WP 1 2023 usage gallons'!M388*0.133681</f>
        <v>457.18901999999997</v>
      </c>
      <c r="O384" s="13">
        <f>+'WP 1 2023 usage gallons'!N388*0.133681</f>
        <v>391.68532999999996</v>
      </c>
      <c r="P384" s="13">
        <f>+'WP 1 2023 usage gallons'!O388*0.133681</f>
        <v>429.11600999999996</v>
      </c>
    </row>
    <row r="385" spans="3:16" x14ac:dyDescent="0.25">
      <c r="C385">
        <f>+'WP 1 2023 usage gallons'!C389</f>
        <v>40014906</v>
      </c>
      <c r="D385" t="str">
        <f>+'WP 1 2023 usage gallons'!B389</f>
        <v>3/4"</v>
      </c>
      <c r="E385" s="13">
        <f>+'WP 1 2023 usage gallons'!D389*0.133681</f>
        <v>567.74320699999998</v>
      </c>
      <c r="F385" s="13">
        <f>+'WP 1 2023 usage gallons'!E389*0.133681</f>
        <v>633.64793999999995</v>
      </c>
      <c r="G385" s="13">
        <f>+'WP 1 2023 usage gallons'!F389*0.133681</f>
        <v>1072.1216199999999</v>
      </c>
      <c r="H385" s="13">
        <f>+'WP 1 2023 usage gallons'!G389*0.133681</f>
        <v>53.4724</v>
      </c>
      <c r="I385" s="13">
        <f>+'WP 1 2023 usage gallons'!H389*0.133681</f>
        <v>669.74180999999999</v>
      </c>
      <c r="J385" s="13">
        <f>+'WP 1 2023 usage gallons'!I389*0.133681</f>
        <v>628.30070000000001</v>
      </c>
      <c r="K385" s="13">
        <f>+'WP 1 2023 usage gallons'!J389*0.133681</f>
        <v>854.22158999999999</v>
      </c>
      <c r="L385" s="13">
        <f>+'WP 1 2023 usage gallons'!K389*0.133681</f>
        <v>772.67617999999993</v>
      </c>
      <c r="M385" s="13">
        <f>+'WP 1 2023 usage gallons'!L389*0.133681</f>
        <v>462.53625999999997</v>
      </c>
      <c r="N385" s="13">
        <f>+'WP 1 2023 usage gallons'!M389*0.133681</f>
        <v>548.09209999999996</v>
      </c>
      <c r="O385" s="13">
        <f>+'WP 1 2023 usage gallons'!N389*0.133681</f>
        <v>1491.87996</v>
      </c>
      <c r="P385" s="13">
        <f>+'WP 1 2023 usage gallons'!O389*0.133681</f>
        <v>834.16944000000001</v>
      </c>
    </row>
    <row r="386" spans="3:16" x14ac:dyDescent="0.25">
      <c r="C386">
        <f>+'WP 1 2023 usage gallons'!C390</f>
        <v>40014907</v>
      </c>
      <c r="D386" t="str">
        <f>+'WP 1 2023 usage gallons'!B390</f>
        <v>3/4"</v>
      </c>
      <c r="E386" s="13">
        <f>+'WP 1 2023 usage gallons'!D390*0.133681</f>
        <v>248.24561699999998</v>
      </c>
      <c r="F386" s="13">
        <f>+'WP 1 2023 usage gallons'!E390*0.133681</f>
        <v>294.09819999999996</v>
      </c>
      <c r="G386" s="13">
        <f>+'WP 1 2023 usage gallons'!F390*0.133681</f>
        <v>403.71661999999998</v>
      </c>
      <c r="H386" s="13">
        <f>+'WP 1 2023 usage gallons'!G390*0.133681</f>
        <v>926.40932999999995</v>
      </c>
      <c r="I386" s="13">
        <f>+'WP 1 2023 usage gallons'!H390*0.133681</f>
        <v>393.02213999999998</v>
      </c>
      <c r="J386" s="13">
        <f>+'WP 1 2023 usage gallons'!I390*0.133681</f>
        <v>443.82092</v>
      </c>
      <c r="K386" s="13">
        <f>+'WP 1 2023 usage gallons'!J390*0.133681</f>
        <v>479.91478999999998</v>
      </c>
      <c r="L386" s="13">
        <f>+'WP 1 2023 usage gallons'!K390*0.133681</f>
        <v>534.72399999999993</v>
      </c>
      <c r="M386" s="13">
        <f>+'WP 1 2023 usage gallons'!L390*0.133681</f>
        <v>748.61360000000002</v>
      </c>
      <c r="N386" s="13">
        <f>+'WP 1 2023 usage gallons'!M390*0.133681</f>
        <v>505.31417999999996</v>
      </c>
      <c r="O386" s="13">
        <f>+'WP 1 2023 usage gallons'!N390*0.133681</f>
        <v>545.41847999999993</v>
      </c>
      <c r="P386" s="13">
        <f>+'WP 1 2023 usage gallons'!O390*0.133681</f>
        <v>599.69296599999996</v>
      </c>
    </row>
    <row r="387" spans="3:16" x14ac:dyDescent="0.25">
      <c r="C387">
        <f>+'WP 1 2023 usage gallons'!C391</f>
        <v>40015211</v>
      </c>
      <c r="D387" t="str">
        <f>+'WP 1 2023 usage gallons'!B391</f>
        <v>3/4"</v>
      </c>
      <c r="E387" s="13">
        <f>+'WP 1 2023 usage gallons'!D391*0.133681</f>
        <v>389.01170999999999</v>
      </c>
      <c r="F387" s="13">
        <f>+'WP 1 2023 usage gallons'!E391*0.133681</f>
        <v>675.08904999999993</v>
      </c>
      <c r="G387" s="13">
        <f>+'WP 1 2023 usage gallons'!F391*0.133681</f>
        <v>557.44976999999994</v>
      </c>
      <c r="H387" s="13">
        <f>+'WP 1 2023 usage gallons'!G391*0.133681</f>
        <v>576.16511000000003</v>
      </c>
      <c r="I387" s="13">
        <f>+'WP 1 2023 usage gallons'!H391*0.133681</f>
        <v>521.35590000000002</v>
      </c>
      <c r="J387" s="13">
        <f>+'WP 1 2023 usage gallons'!I391*0.133681</f>
        <v>405.05342999999999</v>
      </c>
      <c r="K387" s="13">
        <f>+'WP 1 2023 usage gallons'!J391*0.133681</f>
        <v>638.99518</v>
      </c>
      <c r="L387" s="13">
        <f>+'WP 1 2023 usage gallons'!K391*0.133681</f>
        <v>645.67922999999996</v>
      </c>
      <c r="M387" s="13">
        <f>+'WP 1 2023 usage gallons'!L391*0.133681</f>
        <v>574.82830000000001</v>
      </c>
      <c r="N387" s="13">
        <f>+'WP 1 2023 usage gallons'!M391*0.133681</f>
        <v>744.60316999999998</v>
      </c>
      <c r="O387" s="13">
        <f>+'WP 1 2023 usage gallons'!N391*0.133681</f>
        <v>471.89392999999995</v>
      </c>
      <c r="P387" s="13">
        <f>+'WP 1 2023 usage gallons'!O391*0.133681</f>
        <v>597.01934599999993</v>
      </c>
    </row>
    <row r="388" spans="3:16" x14ac:dyDescent="0.25">
      <c r="C388">
        <f>+'WP 1 2023 usage gallons'!C392</f>
        <v>40015212</v>
      </c>
      <c r="D388" t="str">
        <f>+'WP 1 2023 usage gallons'!B392</f>
        <v>3/4"</v>
      </c>
      <c r="E388" s="13">
        <f>+'WP 1 2023 usage gallons'!D392*0.133681</f>
        <v>309.738877</v>
      </c>
      <c r="F388" s="13">
        <f>+'WP 1 2023 usage gallons'!E392*0.133681</f>
        <v>532.05038000000002</v>
      </c>
      <c r="G388" s="13">
        <f>+'WP 1 2023 usage gallons'!F392*0.133681</f>
        <v>581.51234999999997</v>
      </c>
      <c r="H388" s="13">
        <f>+'WP 1 2023 usage gallons'!G392*0.133681</f>
        <v>471.89392999999995</v>
      </c>
      <c r="I388" s="13">
        <f>+'WP 1 2023 usage gallons'!H392*0.133681</f>
        <v>831.49581999999998</v>
      </c>
      <c r="J388" s="13">
        <f>+'WP 1 2023 usage gallons'!I392*0.133681</f>
        <v>1126.93083</v>
      </c>
      <c r="K388" s="13">
        <f>+'WP 1 2023 usage gallons'!J392*0.133681</f>
        <v>852.88477999999998</v>
      </c>
      <c r="L388" s="13">
        <f>+'WP 1 2023 usage gallons'!K392*0.133681</f>
        <v>905.02036999999996</v>
      </c>
      <c r="M388" s="13">
        <f>+'WP 1 2023 usage gallons'!L392*0.133681</f>
        <v>645.67922999999996</v>
      </c>
      <c r="N388" s="13">
        <f>+'WP 1 2023 usage gallons'!M392*0.133681</f>
        <v>564.13382000000001</v>
      </c>
      <c r="O388" s="13">
        <f>+'WP 1 2023 usage gallons'!N392*0.133681</f>
        <v>647.01603999999998</v>
      </c>
      <c r="P388" s="13">
        <f>+'WP 1 2023 usage gallons'!O392*0.133681</f>
        <v>618.94303000000002</v>
      </c>
    </row>
    <row r="389" spans="3:16" x14ac:dyDescent="0.25">
      <c r="C389">
        <f>+'WP 1 2023 usage gallons'!C393</f>
        <v>40015313</v>
      </c>
      <c r="D389" t="str">
        <f>+'WP 1 2023 usage gallons'!B393</f>
        <v>3/4"</v>
      </c>
      <c r="E389" s="13">
        <f>+'WP 1 2023 usage gallons'!D393*0.133681</f>
        <v>225.11880399999998</v>
      </c>
      <c r="F389" s="13">
        <f>+'WP 1 2023 usage gallons'!E393*0.133681</f>
        <v>561.46019999999999</v>
      </c>
      <c r="G389" s="13">
        <f>+'WP 1 2023 usage gallons'!F393*0.133681</f>
        <v>684.44671999999991</v>
      </c>
      <c r="H389" s="13">
        <f>+'WP 1 2023 usage gallons'!G393*0.133681</f>
        <v>711.18291999999997</v>
      </c>
      <c r="I389" s="13">
        <f>+'WP 1 2023 usage gallons'!H393*0.133681</f>
        <v>719.20377999999994</v>
      </c>
      <c r="J389" s="13">
        <f>+'WP 1 2023 usage gallons'!I393*0.133681</f>
        <v>950.47190999999998</v>
      </c>
      <c r="K389" s="13">
        <f>+'WP 1 2023 usage gallons'!J393*0.133681</f>
        <v>600.22768999999994</v>
      </c>
      <c r="L389" s="13">
        <f>+'WP 1 2023 usage gallons'!K393*0.133681</f>
        <v>969.18724999999995</v>
      </c>
      <c r="M389" s="13">
        <f>+'WP 1 2023 usage gallons'!L393*0.133681</f>
        <v>605.57492999999999</v>
      </c>
      <c r="N389" s="13">
        <f>+'WP 1 2023 usage gallons'!M393*0.133681</f>
        <v>751.28721999999993</v>
      </c>
      <c r="O389" s="13">
        <f>+'WP 1 2023 usage gallons'!N393*0.133681</f>
        <v>771.33936999999992</v>
      </c>
      <c r="P389" s="13">
        <f>+'WP 1 2023 usage gallons'!O393*0.133681</f>
        <v>709.31138599999997</v>
      </c>
    </row>
    <row r="390" spans="3:16" x14ac:dyDescent="0.25">
      <c r="C390">
        <f>+'WP 1 2023 usage gallons'!C394</f>
        <v>40015314</v>
      </c>
      <c r="D390" t="str">
        <f>+'WP 1 2023 usage gallons'!B394</f>
        <v>3/4"</v>
      </c>
      <c r="E390" s="13">
        <f>+'WP 1 2023 usage gallons'!D394*0.133681</f>
        <v>761.58065699999997</v>
      </c>
      <c r="F390" s="13">
        <f>+'WP 1 2023 usage gallons'!E394*0.133681</f>
        <v>915.71484999999996</v>
      </c>
      <c r="G390" s="13">
        <f>+'WP 1 2023 usage gallons'!F394*0.133681</f>
        <v>859.56882999999993</v>
      </c>
      <c r="H390" s="13">
        <f>+'WP 1 2023 usage gallons'!G394*0.133681</f>
        <v>802.08600000000001</v>
      </c>
      <c r="I390" s="13">
        <f>+'WP 1 2023 usage gallons'!H394*0.133681</f>
        <v>1298.04251</v>
      </c>
      <c r="J390" s="13">
        <f>+'WP 1 2023 usage gallons'!I394*0.133681</f>
        <v>1171.04556</v>
      </c>
      <c r="K390" s="13">
        <f>+'WP 1 2023 usage gallons'!J394*0.133681</f>
        <v>921.06209000000001</v>
      </c>
      <c r="L390" s="13">
        <f>+'WP 1 2023 usage gallons'!K394*0.133681</f>
        <v>1347.5044799999998</v>
      </c>
      <c r="M390" s="13">
        <f>+'WP 1 2023 usage gallons'!L394*0.133681</f>
        <v>902.34674999999993</v>
      </c>
      <c r="N390" s="13">
        <f>+'WP 1 2023 usage gallons'!M394*0.133681</f>
        <v>838.17986999999994</v>
      </c>
      <c r="O390" s="13">
        <f>+'WP 1 2023 usage gallons'!N394*0.133681</f>
        <v>810.10685999999998</v>
      </c>
      <c r="P390" s="13">
        <f>+'WP 1 2023 usage gallons'!O394*0.133681</f>
        <v>850.21115999999995</v>
      </c>
    </row>
    <row r="391" spans="3:16" x14ac:dyDescent="0.25">
      <c r="C391">
        <f>+'WP 1 2023 usage gallons'!C395</f>
        <v>40015415</v>
      </c>
      <c r="D391" t="str">
        <f>+'WP 1 2023 usage gallons'!B395</f>
        <v>3/4"</v>
      </c>
      <c r="E391" s="13">
        <f>+'WP 1 2023 usage gallons'!D395*0.133681</f>
        <v>258.00432999999998</v>
      </c>
      <c r="F391" s="13">
        <f>+'WP 1 2023 usage gallons'!E395*0.133681</f>
        <v>279.39328999999998</v>
      </c>
      <c r="G391" s="13">
        <f>+'WP 1 2023 usage gallons'!F395*0.133681</f>
        <v>236.61536999999998</v>
      </c>
      <c r="H391" s="13">
        <f>+'WP 1 2023 usage gallons'!G395*0.133681</f>
        <v>300.78224999999998</v>
      </c>
      <c r="I391" s="13">
        <f>+'WP 1 2023 usage gallons'!H395*0.133681</f>
        <v>231.93653499999999</v>
      </c>
      <c r="J391" s="13">
        <f>+'WP 1 2023 usage gallons'!I395*0.133681</f>
        <v>312.14513499999998</v>
      </c>
      <c r="K391" s="13">
        <f>+'WP 1 2023 usage gallons'!J395*0.133681</f>
        <v>249.98346999999998</v>
      </c>
      <c r="L391" s="13">
        <f>+'WP 1 2023 usage gallons'!K395*0.133681</f>
        <v>326.18163999999996</v>
      </c>
      <c r="M391" s="13">
        <f>+'WP 1 2023 usage gallons'!L395*0.133681</f>
        <v>204.53192999999999</v>
      </c>
      <c r="N391" s="13">
        <f>+'WP 1 2023 usage gallons'!M395*0.133681</f>
        <v>208.54236</v>
      </c>
      <c r="O391" s="13">
        <f>+'WP 1 2023 usage gallons'!N395*0.133681</f>
        <v>248.64666</v>
      </c>
      <c r="P391" s="13">
        <f>+'WP 1 2023 usage gallons'!O395*0.133681</f>
        <v>220.57364999999999</v>
      </c>
    </row>
    <row r="392" spans="3:16" x14ac:dyDescent="0.25">
      <c r="C392">
        <f>+'WP 1 2023 usage gallons'!C396</f>
        <v>40015416</v>
      </c>
      <c r="D392" t="str">
        <f>+'WP 1 2023 usage gallons'!B396</f>
        <v>3/4"</v>
      </c>
      <c r="E392" s="13">
        <f>+'WP 1 2023 usage gallons'!D396*0.133681</f>
        <v>387.140176</v>
      </c>
      <c r="F392" s="13">
        <f>+'WP 1 2023 usage gallons'!E396*0.133681</f>
        <v>1006.61793</v>
      </c>
      <c r="G392" s="13">
        <f>+'WP 1 2023 usage gallons'!F396*0.133681</f>
        <v>756.63445999999999</v>
      </c>
      <c r="H392" s="13">
        <f>+'WP 1 2023 usage gallons'!G396*0.133681</f>
        <v>784.70746999999994</v>
      </c>
      <c r="I392" s="13">
        <f>+'WP 1 2023 usage gallons'!H396*0.133681</f>
        <v>975.87129999999991</v>
      </c>
      <c r="J392" s="13">
        <f>+'WP 1 2023 usage gallons'!I396*0.133681</f>
        <v>1044.0486100000001</v>
      </c>
      <c r="K392" s="13">
        <f>+'WP 1 2023 usage gallons'!J396*0.133681</f>
        <v>3110.7568699999997</v>
      </c>
      <c r="L392" s="13">
        <f>+'WP 1 2023 usage gallons'!K396*0.133681</f>
        <v>737.91912000000002</v>
      </c>
      <c r="M392" s="13">
        <f>+'WP 1 2023 usage gallons'!L396*0.133681</f>
        <v>403.71661999999998</v>
      </c>
      <c r="N392" s="13">
        <f>+'WP 1 2023 usage gallons'!M396*0.133681</f>
        <v>447.83134999999999</v>
      </c>
      <c r="O392" s="13">
        <f>+'WP 1 2023 usage gallons'!N396*0.133681</f>
        <v>540.07123999999999</v>
      </c>
      <c r="P392" s="13">
        <f>+'WP 1 2023 usage gallons'!O396*0.133681</f>
        <v>463.87306999999998</v>
      </c>
    </row>
    <row r="393" spans="3:16" x14ac:dyDescent="0.25">
      <c r="C393">
        <f>+'WP 1 2023 usage gallons'!C397</f>
        <v>40015517</v>
      </c>
      <c r="D393" t="str">
        <f>+'WP 1 2023 usage gallons'!B397</f>
        <v>3/4"</v>
      </c>
      <c r="E393" s="13">
        <f>+'WP 1 2023 usage gallons'!D397*0.133681</f>
        <v>454.5154</v>
      </c>
      <c r="F393" s="13">
        <f>+'WP 1 2023 usage gallons'!E397*0.133681</f>
        <v>634.98474999999996</v>
      </c>
      <c r="G393" s="13">
        <f>+'WP 1 2023 usage gallons'!F397*0.133681</f>
        <v>413.07428999999996</v>
      </c>
      <c r="H393" s="13">
        <f>+'WP 1 2023 usage gallons'!G397*0.133681</f>
        <v>514.67184999999995</v>
      </c>
      <c r="I393" s="13">
        <f>+'WP 1 2023 usage gallons'!H397*0.133681</f>
        <v>483.92521999999997</v>
      </c>
      <c r="J393" s="13">
        <f>+'WP 1 2023 usage gallons'!I397*0.133681</f>
        <v>495.95650999999998</v>
      </c>
      <c r="K393" s="13">
        <f>+'WP 1 2023 usage gallons'!J397*0.133681</f>
        <v>455.85220999999996</v>
      </c>
      <c r="L393" s="13">
        <f>+'WP 1 2023 usage gallons'!K397*0.133681</f>
        <v>692.46758</v>
      </c>
      <c r="M393" s="13">
        <f>+'WP 1 2023 usage gallons'!L397*0.133681</f>
        <v>380.99084999999997</v>
      </c>
      <c r="N393" s="13">
        <f>+'WP 1 2023 usage gallons'!M397*0.133681</f>
        <v>546.75528999999995</v>
      </c>
      <c r="O393" s="13">
        <f>+'WP 1 2023 usage gallons'!N397*0.133681</f>
        <v>568.14424999999994</v>
      </c>
      <c r="P393" s="13">
        <f>+'WP 1 2023 usage gallons'!O397*0.133681</f>
        <v>498.63012999999995</v>
      </c>
    </row>
    <row r="394" spans="3:16" x14ac:dyDescent="0.25">
      <c r="C394">
        <f>+'WP 1 2023 usage gallons'!C398</f>
        <v>40015617</v>
      </c>
      <c r="D394" t="str">
        <f>+'WP 1 2023 usage gallons'!B398</f>
        <v>3/4"</v>
      </c>
      <c r="E394" s="13">
        <f>+'WP 1 2023 usage gallons'!D398*0.133681</f>
        <v>292.76139000000001</v>
      </c>
      <c r="F394" s="13">
        <f>+'WP 1 2023 usage gallons'!E398*0.133681</f>
        <v>433.12644</v>
      </c>
      <c r="G394" s="13">
        <f>+'WP 1 2023 usage gallons'!F398*0.133681</f>
        <v>372.96999</v>
      </c>
      <c r="H394" s="13">
        <f>+'WP 1 2023 usage gallons'!G398*0.133681</f>
        <v>324.84483</v>
      </c>
      <c r="I394" s="13">
        <f>+'WP 1 2023 usage gallons'!H398*0.133681</f>
        <v>419.75833999999998</v>
      </c>
      <c r="J394" s="13">
        <f>+'WP 1 2023 usage gallons'!I398*0.133681</f>
        <v>463.87306999999998</v>
      </c>
      <c r="K394" s="13">
        <f>+'WP 1 2023 usage gallons'!J398*0.133681</f>
        <v>319.49759</v>
      </c>
      <c r="L394" s="13">
        <f>+'WP 1 2023 usage gallons'!K398*0.133681</f>
        <v>526.70313999999996</v>
      </c>
      <c r="M394" s="13">
        <f>+'WP 1 2023 usage gallons'!L398*0.133681</f>
        <v>431.78962999999999</v>
      </c>
      <c r="N394" s="13">
        <f>+'WP 1 2023 usage gallons'!M398*0.133681</f>
        <v>474.56754999999998</v>
      </c>
      <c r="O394" s="13">
        <f>+'WP 1 2023 usage gallons'!N398*0.133681</f>
        <v>490.60926999999998</v>
      </c>
      <c r="P394" s="13">
        <f>+'WP 1 2023 usage gallons'!O398*0.133681</f>
        <v>465.61092299999996</v>
      </c>
    </row>
    <row r="395" spans="3:16" x14ac:dyDescent="0.25">
      <c r="C395">
        <f>+'WP 1 2023 usage gallons'!C399</f>
        <v>40015719</v>
      </c>
      <c r="D395" t="str">
        <f>+'WP 1 2023 usage gallons'!B399</f>
        <v>3/4"</v>
      </c>
      <c r="E395" s="13">
        <f>+'WP 1 2023 usage gallons'!D399*0.133681</f>
        <v>824.81176999999991</v>
      </c>
      <c r="F395" s="13">
        <f>+'WP 1 2023 usage gallons'!E399*0.133681</f>
        <v>1969.12113</v>
      </c>
      <c r="G395" s="13">
        <f>+'WP 1 2023 usage gallons'!F399*0.133681</f>
        <v>1391.6192099999998</v>
      </c>
      <c r="H395" s="13">
        <f>+'WP 1 2023 usage gallons'!G399*0.133681</f>
        <v>1580.10942</v>
      </c>
      <c r="I395" s="13">
        <f>+'WP 1 2023 usage gallons'!H399*0.133681</f>
        <v>2047.9929199999999</v>
      </c>
      <c r="J395" s="13">
        <f>+'WP 1 2023 usage gallons'!I399*0.133681</f>
        <v>5769.6719599999997</v>
      </c>
      <c r="K395" s="13">
        <f>+'WP 1 2023 usage gallons'!J399*0.133681</f>
        <v>3328.6569</v>
      </c>
      <c r="L395" s="13">
        <f>+'WP 1 2023 usage gallons'!K399*0.133681</f>
        <v>2424.97334</v>
      </c>
      <c r="M395" s="13">
        <f>+'WP 1 2023 usage gallons'!L399*0.133681</f>
        <v>1577.4358</v>
      </c>
      <c r="N395" s="13">
        <f>+'WP 1 2023 usage gallons'!M399*0.133681</f>
        <v>1965.1107</v>
      </c>
      <c r="O395" s="13">
        <f>+'WP 1 2023 usage gallons'!N399*0.133681</f>
        <v>2217.7677899999999</v>
      </c>
      <c r="P395" s="13">
        <f>+'WP 1 2023 usage gallons'!O399*0.133681</f>
        <v>1920.060203</v>
      </c>
    </row>
    <row r="396" spans="3:16" x14ac:dyDescent="0.25">
      <c r="C396">
        <f>+'WP 1 2023 usage gallons'!C400</f>
        <v>40015821</v>
      </c>
      <c r="D396" t="str">
        <f>+'WP 1 2023 usage gallons'!B400</f>
        <v>3/4"</v>
      </c>
      <c r="E396" s="13">
        <f>+'WP 1 2023 usage gallons'!D400*0.133681</f>
        <v>599.82664699999998</v>
      </c>
      <c r="F396" s="13">
        <f>+'WP 1 2023 usage gallons'!E400*0.133681</f>
        <v>1237.88606</v>
      </c>
      <c r="G396" s="13">
        <f>+'WP 1 2023 usage gallons'!F400*0.133681</f>
        <v>918.38846999999998</v>
      </c>
      <c r="H396" s="13">
        <f>+'WP 1 2023 usage gallons'!G400*0.133681</f>
        <v>836.84305999999992</v>
      </c>
      <c r="I396" s="13">
        <f>+'WP 1 2023 usage gallons'!H400*0.133681</f>
        <v>740.59273999999994</v>
      </c>
      <c r="J396" s="13">
        <f>+'WP 1 2023 usage gallons'!I400*0.133681</f>
        <v>931.75657000000001</v>
      </c>
      <c r="K396" s="13">
        <f>+'WP 1 2023 usage gallons'!J400*0.133681</f>
        <v>684.44671999999991</v>
      </c>
      <c r="L396" s="13">
        <f>+'WP 1 2023 usage gallons'!K400*0.133681</f>
        <v>859.56882999999993</v>
      </c>
      <c r="M396" s="13">
        <f>+'WP 1 2023 usage gallons'!L400*0.133681</f>
        <v>808.77004999999997</v>
      </c>
      <c r="N396" s="13">
        <f>+'WP 1 2023 usage gallons'!M400*0.133681</f>
        <v>827.48538999999994</v>
      </c>
      <c r="O396" s="13">
        <f>+'WP 1 2023 usage gallons'!N400*0.133681</f>
        <v>937.10380999999995</v>
      </c>
      <c r="P396" s="13">
        <f>+'WP 1 2023 usage gallons'!O400*0.133681</f>
        <v>857.69729599999994</v>
      </c>
    </row>
    <row r="397" spans="3:16" x14ac:dyDescent="0.25">
      <c r="C397">
        <f>+'WP 1 2023 usage gallons'!C401</f>
        <v>40015822</v>
      </c>
      <c r="D397" t="str">
        <f>+'WP 1 2023 usage gallons'!B401</f>
        <v>3/4"</v>
      </c>
      <c r="E397" s="13">
        <f>+'WP 1 2023 usage gallons'!D401*0.133681</f>
        <v>411.33643699999999</v>
      </c>
      <c r="F397" s="13">
        <f>+'WP 1 2023 usage gallons'!E401*0.133681</f>
        <v>708.50929999999994</v>
      </c>
      <c r="G397" s="13">
        <f>+'WP 1 2023 usage gallons'!F401*0.133681</f>
        <v>634.98474999999996</v>
      </c>
      <c r="H397" s="13">
        <f>+'WP 1 2023 usage gallons'!G401*0.133681</f>
        <v>573.49149</v>
      </c>
      <c r="I397" s="13">
        <f>+'WP 1 2023 usage gallons'!H401*0.133681</f>
        <v>541.40805</v>
      </c>
      <c r="J397" s="13">
        <f>+'WP 1 2023 usage gallons'!I401*0.133681</f>
        <v>725.88783000000001</v>
      </c>
      <c r="K397" s="13">
        <f>+'WP 1 2023 usage gallons'!J401*0.133681</f>
        <v>806.09642999999994</v>
      </c>
      <c r="L397" s="13">
        <f>+'WP 1 2023 usage gallons'!K401*0.133681</f>
        <v>755.29764999999998</v>
      </c>
      <c r="M397" s="13">
        <f>+'WP 1 2023 usage gallons'!L401*0.133681</f>
        <v>663.05775999999992</v>
      </c>
      <c r="N397" s="13">
        <f>+'WP 1 2023 usage gallons'!M401*0.133681</f>
        <v>761.98169999999993</v>
      </c>
      <c r="O397" s="13">
        <f>+'WP 1 2023 usage gallons'!N401*0.133681</f>
        <v>903.68355999999994</v>
      </c>
      <c r="P397" s="13">
        <f>+'WP 1 2023 usage gallons'!O401*0.133681</f>
        <v>776.15188599999999</v>
      </c>
    </row>
    <row r="398" spans="3:16" x14ac:dyDescent="0.25">
      <c r="C398">
        <f>+'WP 1 2023 usage gallons'!C402</f>
        <v>40015923</v>
      </c>
      <c r="D398" t="str">
        <f>+'WP 1 2023 usage gallons'!B402</f>
        <v>3/4"</v>
      </c>
      <c r="E398" s="13">
        <f>+'WP 1 2023 usage gallons'!D402*0.133681</f>
        <v>314.15035</v>
      </c>
      <c r="F398" s="13">
        <f>+'WP 1 2023 usage gallons'!E402*0.133681</f>
        <v>498.63012999999995</v>
      </c>
      <c r="G398" s="13">
        <f>+'WP 1 2023 usage gallons'!F402*0.133681</f>
        <v>453.17858999999999</v>
      </c>
      <c r="H398" s="13">
        <f>+'WP 1 2023 usage gallons'!G402*0.133681</f>
        <v>546.75528999999995</v>
      </c>
      <c r="I398" s="13">
        <f>+'WP 1 2023 usage gallons'!H402*0.133681</f>
        <v>903.68355999999994</v>
      </c>
      <c r="J398" s="13">
        <f>+'WP 1 2023 usage gallons'!I402*0.133681</f>
        <v>1164.36151</v>
      </c>
      <c r="K398" s="13">
        <f>+'WP 1 2023 usage gallons'!J402*0.133681</f>
        <v>1114.8995399999999</v>
      </c>
      <c r="L398" s="13">
        <f>+'WP 1 2023 usage gallons'!K402*0.133681</f>
        <v>1402.31369</v>
      </c>
      <c r="M398" s="13">
        <f>+'WP 1 2023 usage gallons'!L402*0.133681</f>
        <v>977.20810999999992</v>
      </c>
      <c r="N398" s="13">
        <f>+'WP 1 2023 usage gallons'!M402*0.133681</f>
        <v>545.41847999999993</v>
      </c>
      <c r="O398" s="13">
        <f>+'WP 1 2023 usage gallons'!N402*0.133681</f>
        <v>501.30374999999998</v>
      </c>
      <c r="P398" s="13">
        <f>+'WP 1 2023 usage gallons'!O402*0.133681</f>
        <v>674.55432599999995</v>
      </c>
    </row>
    <row r="399" spans="3:16" x14ac:dyDescent="0.25">
      <c r="C399">
        <f>+'WP 1 2023 usage gallons'!C403</f>
        <v>40016025</v>
      </c>
      <c r="D399" t="str">
        <f>+'WP 1 2023 usage gallons'!B403</f>
        <v>3/4"</v>
      </c>
      <c r="E399" s="13">
        <f>+'WP 1 2023 usage gallons'!D403*0.133681</f>
        <v>699.68635399999994</v>
      </c>
      <c r="F399" s="13">
        <f>+'WP 1 2023 usage gallons'!E403*0.133681</f>
        <v>787.38108999999997</v>
      </c>
      <c r="G399" s="13">
        <f>+'WP 1 2023 usage gallons'!F403*0.133681</f>
        <v>647.01603999999998</v>
      </c>
      <c r="H399" s="13">
        <f>+'WP 1 2023 usage gallons'!G403*0.133681</f>
        <v>684.44671999999991</v>
      </c>
      <c r="I399" s="13">
        <f>+'WP 1 2023 usage gallons'!H403*0.133681</f>
        <v>803.42280999999991</v>
      </c>
      <c r="J399" s="13">
        <f>+'WP 1 2023 usage gallons'!I403*0.133681</f>
        <v>671.07862</v>
      </c>
      <c r="K399" s="13">
        <f>+'WP 1 2023 usage gallons'!J403*0.133681</f>
        <v>584.18597</v>
      </c>
      <c r="L399" s="13">
        <f>+'WP 1 2023 usage gallons'!K403*0.133681</f>
        <v>803.42280999999991</v>
      </c>
      <c r="M399" s="13">
        <f>+'WP 1 2023 usage gallons'!L403*0.133681</f>
        <v>569.48105999999996</v>
      </c>
      <c r="N399" s="13">
        <f>+'WP 1 2023 usage gallons'!M403*0.133681</f>
        <v>727.22464000000002</v>
      </c>
      <c r="O399" s="13">
        <f>+'WP 1 2023 usage gallons'!N403*0.133681</f>
        <v>898.33632</v>
      </c>
      <c r="P399" s="13">
        <f>+'WP 1 2023 usage gallons'!O403*0.133681</f>
        <v>731.63611300000002</v>
      </c>
    </row>
    <row r="400" spans="3:16" x14ac:dyDescent="0.25">
      <c r="C400">
        <f>+'WP 1 2023 usage gallons'!C404</f>
        <v>40016127</v>
      </c>
      <c r="D400" t="str">
        <f>+'WP 1 2023 usage gallons'!B404</f>
        <v>3/4"</v>
      </c>
      <c r="E400" s="13">
        <f>+'WP 1 2023 usage gallons'!D404*0.133681</f>
        <v>749.148324</v>
      </c>
      <c r="F400" s="13">
        <f>+'WP 1 2023 usage gallons'!E404*0.133681</f>
        <v>831.49581999999998</v>
      </c>
      <c r="G400" s="13">
        <f>+'WP 1 2023 usage gallons'!F404*0.133681</f>
        <v>624.29026999999996</v>
      </c>
      <c r="H400" s="13">
        <f>+'WP 1 2023 usage gallons'!G404*0.133681</f>
        <v>753.96083999999996</v>
      </c>
      <c r="I400" s="13">
        <f>+'WP 1 2023 usage gallons'!H404*0.133681</f>
        <v>761.98169999999993</v>
      </c>
      <c r="J400" s="13">
        <f>+'WP 1 2023 usage gallons'!I404*0.133681</f>
        <v>608.24855000000002</v>
      </c>
      <c r="K400" s="13">
        <f>+'WP 1 2023 usage gallons'!J404*0.133681</f>
        <v>402.37980999999996</v>
      </c>
      <c r="L400" s="13">
        <f>+'WP 1 2023 usage gallons'!K404*0.133681</f>
        <v>346.23379</v>
      </c>
      <c r="M400" s="13">
        <f>+'WP 1 2023 usage gallons'!L404*0.133681</f>
        <v>628.30070000000001</v>
      </c>
      <c r="N400" s="13">
        <f>+'WP 1 2023 usage gallons'!M404*0.133681</f>
        <v>847.53753999999992</v>
      </c>
      <c r="O400" s="13">
        <f>+'WP 1 2023 usage gallons'!N404*0.133681</f>
        <v>899.67313000000001</v>
      </c>
      <c r="P400" s="13">
        <f>+'WP 1 2023 usage gallons'!O404*0.133681</f>
        <v>791.79256299999997</v>
      </c>
    </row>
    <row r="401" spans="3:16" x14ac:dyDescent="0.25">
      <c r="C401">
        <f>+'WP 1 2023 usage gallons'!C405</f>
        <v>40082904</v>
      </c>
      <c r="D401" t="str">
        <f>+'WP 1 2023 usage gallons'!B405</f>
        <v>3/4"</v>
      </c>
      <c r="E401" s="13">
        <f>+'WP 1 2023 usage gallons'!D405*0.133681</f>
        <v>682.70886699999994</v>
      </c>
      <c r="F401" s="13">
        <f>+'WP 1 2023 usage gallons'!E405*0.133681</f>
        <v>1028.0068899999999</v>
      </c>
      <c r="G401" s="13">
        <f>+'WP 1 2023 usage gallons'!F405*0.133681</f>
        <v>858.23201999999992</v>
      </c>
      <c r="H401" s="13">
        <f>+'WP 1 2023 usage gallons'!G405*0.133681</f>
        <v>895.66269999999997</v>
      </c>
      <c r="I401" s="13">
        <f>+'WP 1 2023 usage gallons'!H405*0.133681</f>
        <v>655.03689999999995</v>
      </c>
      <c r="J401" s="13">
        <f>+'WP 1 2023 usage gallons'!I405*0.133681</f>
        <v>883.63140999999996</v>
      </c>
      <c r="K401" s="13">
        <f>+'WP 1 2023 usage gallons'!J405*0.133681</f>
        <v>724.55101999999999</v>
      </c>
      <c r="L401" s="13">
        <f>+'WP 1 2023 usage gallons'!K405*0.133681</f>
        <v>840.85348999999997</v>
      </c>
      <c r="M401" s="13">
        <f>+'WP 1 2023 usage gallons'!L405*0.133681</f>
        <v>673.75223999999992</v>
      </c>
      <c r="N401" s="13">
        <f>+'WP 1 2023 usage gallons'!M405*0.133681</f>
        <v>752.62402999999995</v>
      </c>
      <c r="O401" s="13">
        <f>+'WP 1 2023 usage gallons'!N405*0.133681</f>
        <v>792.72832999999991</v>
      </c>
      <c r="P401" s="13">
        <f>+'WP 1 2023 usage gallons'!O405*0.133681</f>
        <v>739.65697299999999</v>
      </c>
    </row>
    <row r="402" spans="3:16" x14ac:dyDescent="0.25">
      <c r="C402">
        <f>+'WP 1 2023 usage gallons'!C406</f>
        <v>40083005</v>
      </c>
      <c r="D402" t="str">
        <f>+'WP 1 2023 usage gallons'!B406</f>
        <v>3/4"</v>
      </c>
      <c r="E402" s="13">
        <f>+'WP 1 2023 usage gallons'!D406*0.133681</f>
        <v>850.21115999999995</v>
      </c>
      <c r="F402" s="13">
        <f>+'WP 1 2023 usage gallons'!E406*0.133681</f>
        <v>991.91301999999996</v>
      </c>
      <c r="G402" s="13">
        <f>+'WP 1 2023 usage gallons'!F406*0.133681</f>
        <v>725.88783000000001</v>
      </c>
      <c r="H402" s="13">
        <f>+'WP 1 2023 usage gallons'!G406*0.133681</f>
        <v>752.62402999999995</v>
      </c>
      <c r="I402" s="13">
        <f>+'WP 1 2023 usage gallons'!H406*0.133681</f>
        <v>892.98907999999994</v>
      </c>
      <c r="J402" s="13">
        <f>+'WP 1 2023 usage gallons'!I406*0.133681</f>
        <v>875.61054999999999</v>
      </c>
      <c r="K402" s="13">
        <f>+'WP 1 2023 usage gallons'!J406*0.133681</f>
        <v>938.44061999999997</v>
      </c>
      <c r="L402" s="13">
        <f>+'WP 1 2023 usage gallons'!K406*0.133681</f>
        <v>1133.6148799999999</v>
      </c>
      <c r="M402" s="13">
        <f>+'WP 1 2023 usage gallons'!L406*0.133681</f>
        <v>835.50624999999991</v>
      </c>
      <c r="N402" s="13">
        <f>+'WP 1 2023 usage gallons'!M406*0.133681</f>
        <v>625.62707999999998</v>
      </c>
      <c r="O402" s="13">
        <f>+'WP 1 2023 usage gallons'!N406*0.133681</f>
        <v>763.31850999999995</v>
      </c>
      <c r="P402" s="13">
        <f>+'WP 1 2023 usage gallons'!O406*0.133681</f>
        <v>741.39482599999997</v>
      </c>
    </row>
    <row r="403" spans="3:16" x14ac:dyDescent="0.25">
      <c r="C403">
        <f>+'WP 1 2023 usage gallons'!C407</f>
        <v>40083006</v>
      </c>
      <c r="D403" t="str">
        <f>+'WP 1 2023 usage gallons'!B407</f>
        <v>3/4"</v>
      </c>
      <c r="E403" s="13">
        <f>+'WP 1 2023 usage gallons'!D407*0.133681</f>
        <v>691.66549399999997</v>
      </c>
      <c r="F403" s="13">
        <f>+'WP 1 2023 usage gallons'!E407*0.133681</f>
        <v>953.14553000000001</v>
      </c>
      <c r="G403" s="13">
        <f>+'WP 1 2023 usage gallons'!F407*0.133681</f>
        <v>839.51667999999995</v>
      </c>
      <c r="H403" s="13">
        <f>+'WP 1 2023 usage gallons'!G407*0.133681</f>
        <v>979.88172999999995</v>
      </c>
      <c r="I403" s="13">
        <f>+'WP 1 2023 usage gallons'!H407*0.133681</f>
        <v>901.00993999999992</v>
      </c>
      <c r="J403" s="13">
        <f>+'WP 1 2023 usage gallons'!I407*0.133681</f>
        <v>1167.03513</v>
      </c>
      <c r="K403" s="13">
        <f>+'WP 1 2023 usage gallons'!J407*0.133681</f>
        <v>1172.38237</v>
      </c>
      <c r="L403" s="13">
        <f>+'WP 1 2023 usage gallons'!K407*0.133681</f>
        <v>1221.8443399999999</v>
      </c>
      <c r="M403" s="13">
        <f>+'WP 1 2023 usage gallons'!L407*0.133681</f>
        <v>901.00993999999992</v>
      </c>
      <c r="N403" s="13">
        <f>+'WP 1 2023 usage gallons'!M407*0.133681</f>
        <v>835.50624999999991</v>
      </c>
      <c r="O403" s="13">
        <f>+'WP 1 2023 usage gallons'!N407*0.133681</f>
        <v>965.17681999999991</v>
      </c>
      <c r="P403" s="13">
        <f>+'WP 1 2023 usage gallons'!O407*0.133681</f>
        <v>900.47521599999993</v>
      </c>
    </row>
    <row r="404" spans="3:16" x14ac:dyDescent="0.25">
      <c r="C404">
        <f>+'WP 1 2023 usage gallons'!C408</f>
        <v>40083208</v>
      </c>
      <c r="D404" t="str">
        <f>+'WP 1 2023 usage gallons'!B408</f>
        <v>3/4"</v>
      </c>
      <c r="E404" s="13">
        <f>+'WP 1 2023 usage gallons'!D408*0.133681</f>
        <v>803.02176699999995</v>
      </c>
      <c r="F404" s="13">
        <f>+'WP 1 2023 usage gallons'!E408*0.133681</f>
        <v>823.47496000000001</v>
      </c>
      <c r="G404" s="13">
        <f>+'WP 1 2023 usage gallons'!F408*0.133681</f>
        <v>732.57187999999996</v>
      </c>
      <c r="H404" s="13">
        <f>+'WP 1 2023 usage gallons'!G408*0.133681</f>
        <v>633.64793999999995</v>
      </c>
      <c r="I404" s="13">
        <f>+'WP 1 2023 usage gallons'!H408*0.133681</f>
        <v>1433.06032</v>
      </c>
      <c r="J404" s="13">
        <f>+'WP 1 2023 usage gallons'!I408*0.133681</f>
        <v>917.05165999999997</v>
      </c>
      <c r="K404" s="13">
        <f>+'WP 1 2023 usage gallons'!J408*0.133681</f>
        <v>2213.7573600000001</v>
      </c>
      <c r="L404" s="13">
        <f>+'WP 1 2023 usage gallons'!K408*0.133681</f>
        <v>1265.9590699999999</v>
      </c>
      <c r="M404" s="13">
        <f>+'WP 1 2023 usage gallons'!L408*0.133681</f>
        <v>342.22335999999996</v>
      </c>
      <c r="N404" s="13">
        <f>+'WP 1 2023 usage gallons'!M408*0.133681</f>
        <v>659.04732999999999</v>
      </c>
      <c r="O404" s="13">
        <f>+'WP 1 2023 usage gallons'!N408*0.133681</f>
        <v>691.13076999999998</v>
      </c>
      <c r="P404" s="13">
        <f>+'WP 1 2023 usage gallons'!O408*0.133681</f>
        <v>564.13382000000001</v>
      </c>
    </row>
    <row r="405" spans="3:16" x14ac:dyDescent="0.25">
      <c r="C405">
        <f>+'WP 1 2023 usage gallons'!C409</f>
        <v>40083309</v>
      </c>
      <c r="D405" t="str">
        <f>+'WP 1 2023 usage gallons'!B409</f>
        <v>3/4"</v>
      </c>
      <c r="E405" s="13">
        <f>+'WP 1 2023 usage gallons'!D409*0.133681</f>
        <v>595.81621699999994</v>
      </c>
      <c r="F405" s="13">
        <f>+'WP 1 2023 usage gallons'!E409*0.133681</f>
        <v>691.13076999999998</v>
      </c>
      <c r="G405" s="13">
        <f>+'WP 1 2023 usage gallons'!F409*0.133681</f>
        <v>478.57797999999997</v>
      </c>
      <c r="H405" s="13">
        <f>+'WP 1 2023 usage gallons'!G409*0.133681</f>
        <v>530.71357</v>
      </c>
      <c r="I405" s="13">
        <f>+'WP 1 2023 usage gallons'!H409*0.133681</f>
        <v>725.88783000000001</v>
      </c>
      <c r="J405" s="13">
        <f>+'WP 1 2023 usage gallons'!I409*0.133681</f>
        <v>835.50624999999991</v>
      </c>
      <c r="K405" s="13">
        <f>+'WP 1 2023 usage gallons'!J409*0.133681</f>
        <v>542.74486000000002</v>
      </c>
      <c r="L405" s="13">
        <f>+'WP 1 2023 usage gallons'!K409*0.133681</f>
        <v>774.01298999999995</v>
      </c>
      <c r="M405" s="13">
        <f>+'WP 1 2023 usage gallons'!L409*0.133681</f>
        <v>189.82702</v>
      </c>
      <c r="N405" s="13">
        <f>+'WP 1 2023 usage gallons'!M409*0.133681</f>
        <v>1045.3854200000001</v>
      </c>
      <c r="O405" s="13">
        <f>+'WP 1 2023 usage gallons'!N409*0.133681</f>
        <v>745.93997999999999</v>
      </c>
      <c r="P405" s="13">
        <f>+'WP 1 2023 usage gallons'!O409*0.133681</f>
        <v>660.38414</v>
      </c>
    </row>
    <row r="406" spans="3:16" x14ac:dyDescent="0.25">
      <c r="C406">
        <f>+'WP 1 2023 usage gallons'!C410</f>
        <v>40083410</v>
      </c>
      <c r="D406" t="str">
        <f>+'WP 1 2023 usage gallons'!B410</f>
        <v>3/4"</v>
      </c>
      <c r="E406" s="13">
        <f>+'WP 1 2023 usage gallons'!D410*0.133681</f>
        <v>685.78352999999993</v>
      </c>
      <c r="F406" s="13">
        <f>+'WP 1 2023 usage gallons'!E410*0.133681</f>
        <v>931.75657000000001</v>
      </c>
      <c r="G406" s="13">
        <f>+'WP 1 2023 usage gallons'!F410*0.133681</f>
        <v>831.49581999999998</v>
      </c>
      <c r="H406" s="13">
        <f>+'WP 1 2023 usage gallons'!G410*0.133681</f>
        <v>866.25288</v>
      </c>
      <c r="I406" s="13">
        <f>+'WP 1 2023 usage gallons'!H410*0.133681</f>
        <v>875.61054999999999</v>
      </c>
      <c r="J406" s="13">
        <f>+'WP 1 2023 usage gallons'!I410*0.133681</f>
        <v>1097.5210099999999</v>
      </c>
      <c r="K406" s="13">
        <f>+'WP 1 2023 usage gallons'!J410*0.133681</f>
        <v>995.92345</v>
      </c>
      <c r="L406" s="13">
        <f>+'WP 1 2023 usage gallons'!K410*0.133681</f>
        <v>883.63140999999996</v>
      </c>
      <c r="M406" s="13">
        <f>+'WP 1 2023 usage gallons'!L410*0.133681</f>
        <v>804.75961999999993</v>
      </c>
      <c r="N406" s="13">
        <f>+'WP 1 2023 usage gallons'!M410*0.133681</f>
        <v>848.87434999999994</v>
      </c>
      <c r="O406" s="13">
        <f>+'WP 1 2023 usage gallons'!N410*0.133681</f>
        <v>1017.31241</v>
      </c>
      <c r="P406" s="13">
        <f>+'WP 1 2023 usage gallons'!O410*0.133681</f>
        <v>890.31545999999992</v>
      </c>
    </row>
    <row r="407" spans="3:16" x14ac:dyDescent="0.25">
      <c r="C407">
        <f>+'WP 1 2023 usage gallons'!C411</f>
        <v>40083512</v>
      </c>
      <c r="D407" t="str">
        <f>+'WP 1 2023 usage gallons'!B411</f>
        <v>3/4"</v>
      </c>
      <c r="E407" s="13">
        <f>+'WP 1 2023 usage gallons'!D411*0.133681</f>
        <v>282.60163399999999</v>
      </c>
      <c r="F407" s="13">
        <f>+'WP 1 2023 usage gallons'!E411*0.133681</f>
        <v>447.83134999999999</v>
      </c>
      <c r="G407" s="13">
        <f>+'WP 1 2023 usage gallons'!F411*0.133681</f>
        <v>339.54973999999999</v>
      </c>
      <c r="H407" s="13">
        <f>+'WP 1 2023 usage gallons'!G411*0.133681</f>
        <v>371.63317999999998</v>
      </c>
      <c r="I407" s="13">
        <f>+'WP 1 2023 usage gallons'!H411*0.133681</f>
        <v>580.17553999999996</v>
      </c>
      <c r="J407" s="13">
        <f>+'WP 1 2023 usage gallons'!I411*0.133681</f>
        <v>466.54668999999996</v>
      </c>
      <c r="K407" s="13">
        <f>+'WP 1 2023 usage gallons'!J411*0.133681</f>
        <v>510.66141999999996</v>
      </c>
      <c r="L407" s="13">
        <f>+'WP 1 2023 usage gallons'!K411*0.133681</f>
        <v>640.33199000000002</v>
      </c>
      <c r="M407" s="13">
        <f>+'WP 1 2023 usage gallons'!L411*0.133681</f>
        <v>378.31723</v>
      </c>
      <c r="N407" s="13">
        <f>+'WP 1 2023 usage gallons'!M411*0.133681</f>
        <v>501.30374999999998</v>
      </c>
      <c r="O407" s="13">
        <f>+'WP 1 2023 usage gallons'!N411*0.133681</f>
        <v>380.99084999999997</v>
      </c>
      <c r="P407" s="13">
        <f>+'WP 1 2023 usage gallons'!O411*0.133681</f>
        <v>420.15938299999999</v>
      </c>
    </row>
    <row r="408" spans="3:16" x14ac:dyDescent="0.25">
      <c r="C408">
        <f>+'WP 1 2023 usage gallons'!C412</f>
        <v>40083611</v>
      </c>
      <c r="D408" t="str">
        <f>+'WP 1 2023 usage gallons'!B412</f>
        <v>3/4"</v>
      </c>
      <c r="E408" s="13">
        <f>+'WP 1 2023 usage gallons'!D412*0.133681</f>
        <v>369.49428399999999</v>
      </c>
      <c r="F408" s="13">
        <f>+'WP 1 2023 usage gallons'!E412*0.133681</f>
        <v>324.84483</v>
      </c>
      <c r="G408" s="13">
        <f>+'WP 1 2023 usage gallons'!F412*0.133681</f>
        <v>320.83439999999996</v>
      </c>
      <c r="H408" s="13">
        <f>+'WP 1 2023 usage gallons'!G412*0.133681</f>
        <v>314.15035</v>
      </c>
      <c r="I408" s="13">
        <f>+'WP 1 2023 usage gallons'!H412*0.133681</f>
        <v>454.5154</v>
      </c>
      <c r="J408" s="13">
        <f>+'WP 1 2023 usage gallons'!I412*0.133681</f>
        <v>605.57492999999999</v>
      </c>
      <c r="K408" s="13">
        <f>+'WP 1 2023 usage gallons'!J412*0.133681</f>
        <v>545.41847999999993</v>
      </c>
      <c r="L408" s="13">
        <f>+'WP 1 2023 usage gallons'!K412*0.133681</f>
        <v>532.05038000000002</v>
      </c>
      <c r="M408" s="13">
        <f>+'WP 1 2023 usage gallons'!L412*0.133681</f>
        <v>276.71967000000001</v>
      </c>
      <c r="N408" s="13">
        <f>+'WP 1 2023 usage gallons'!M412*0.133681</f>
        <v>311.47672999999998</v>
      </c>
      <c r="O408" s="13">
        <f>+'WP 1 2023 usage gallons'!N412*0.133681</f>
        <v>368.95956000000001</v>
      </c>
      <c r="P408" s="13">
        <f>+'WP 1 2023 usage gallons'!O412*0.133681</f>
        <v>318.96286599999996</v>
      </c>
    </row>
    <row r="409" spans="3:16" x14ac:dyDescent="0.25">
      <c r="C409">
        <f>+'WP 1 2023 usage gallons'!C413</f>
        <v>40083714</v>
      </c>
      <c r="D409" t="str">
        <f>+'WP 1 2023 usage gallons'!B413</f>
        <v>3/4"</v>
      </c>
      <c r="E409" s="13">
        <f>+'WP 1 2023 usage gallons'!D413*0.133681</f>
        <v>78.470747000000003</v>
      </c>
      <c r="F409" s="13">
        <f>+'WP 1 2023 usage gallons'!E413*0.133681</f>
        <v>435.80005999999997</v>
      </c>
      <c r="G409" s="13">
        <f>+'WP 1 2023 usage gallons'!F413*0.133681</f>
        <v>352.91784000000001</v>
      </c>
      <c r="H409" s="13">
        <f>+'WP 1 2023 usage gallons'!G413*0.133681</f>
        <v>681.7731</v>
      </c>
      <c r="I409" s="13">
        <f>+'WP 1 2023 usage gallons'!H413*0.133681</f>
        <v>617.60622000000001</v>
      </c>
      <c r="J409" s="13">
        <f>+'WP 1 2023 usage gallons'!I413*0.133681</f>
        <v>1233.87563</v>
      </c>
      <c r="K409" s="13">
        <f>+'WP 1 2023 usage gallons'!J413*0.133681</f>
        <v>945.12466999999992</v>
      </c>
      <c r="L409" s="13">
        <f>+'WP 1 2023 usage gallons'!K413*0.133681</f>
        <v>1145.64617</v>
      </c>
      <c r="M409" s="13">
        <f>+'WP 1 2023 usage gallons'!L413*0.133681</f>
        <v>981.21853999999996</v>
      </c>
      <c r="N409" s="13">
        <f>+'WP 1 2023 usage gallons'!M413*0.133681</f>
        <v>489.27245999999997</v>
      </c>
      <c r="O409" s="13">
        <f>+'WP 1 2023 usage gallons'!N413*0.133681</f>
        <v>419.75833999999998</v>
      </c>
      <c r="P409" s="13">
        <f>+'WP 1 2023 usage gallons'!O413*0.133681</f>
        <v>630.03855299999998</v>
      </c>
    </row>
    <row r="410" spans="3:16" x14ac:dyDescent="0.25">
      <c r="C410">
        <f>+'WP 1 2023 usage gallons'!C414</f>
        <v>40084016</v>
      </c>
      <c r="D410" t="str">
        <f>+'WP 1 2023 usage gallons'!B414</f>
        <v>3/4"</v>
      </c>
      <c r="E410" s="13">
        <f>+'WP 1 2023 usage gallons'!D414*0.133681</f>
        <v>411.73748000000001</v>
      </c>
      <c r="F410" s="13">
        <f>+'WP 1 2023 usage gallons'!E414*0.133681</f>
        <v>430.45281999999997</v>
      </c>
      <c r="G410" s="13">
        <f>+'WP 1 2023 usage gallons'!F414*0.133681</f>
        <v>331.52887999999996</v>
      </c>
      <c r="H410" s="13">
        <f>+'WP 1 2023 usage gallons'!G414*0.133681</f>
        <v>407.72704999999996</v>
      </c>
      <c r="I410" s="13">
        <f>+'WP 1 2023 usage gallons'!H414*0.133681</f>
        <v>451.84177999999997</v>
      </c>
      <c r="J410" s="13">
        <f>+'WP 1 2023 usage gallons'!I414*0.133681</f>
        <v>419.75833999999998</v>
      </c>
      <c r="K410" s="13">
        <f>+'WP 1 2023 usage gallons'!J414*0.133681</f>
        <v>414.41109999999998</v>
      </c>
      <c r="L410" s="13">
        <f>+'WP 1 2023 usage gallons'!K414*0.133681</f>
        <v>573.49149</v>
      </c>
      <c r="M410" s="13">
        <f>+'WP 1 2023 usage gallons'!L414*0.133681</f>
        <v>446.49453999999997</v>
      </c>
      <c r="N410" s="13">
        <f>+'WP 1 2023 usage gallons'!M414*0.133681</f>
        <v>410.40066999999999</v>
      </c>
      <c r="O410" s="13">
        <f>+'WP 1 2023 usage gallons'!N414*0.133681</f>
        <v>529.37675999999999</v>
      </c>
      <c r="P410" s="13">
        <f>+'WP 1 2023 usage gallons'!O414*0.133681</f>
        <v>462.00153599999999</v>
      </c>
    </row>
    <row r="411" spans="3:16" x14ac:dyDescent="0.25">
      <c r="C411">
        <f>+'WP 1 2023 usage gallons'!C415</f>
        <v>40084218</v>
      </c>
      <c r="D411" t="str">
        <f>+'WP 1 2023 usage gallons'!B415</f>
        <v>3/4"</v>
      </c>
      <c r="E411" s="13">
        <f>+'WP 1 2023 usage gallons'!D415*0.133681</f>
        <v>627.49861399999998</v>
      </c>
      <c r="F411" s="13">
        <f>+'WP 1 2023 usage gallons'!E415*0.133681</f>
        <v>850.21115999999995</v>
      </c>
      <c r="G411" s="13">
        <f>+'WP 1 2023 usage gallons'!F415*0.133681</f>
        <v>657.71051999999997</v>
      </c>
      <c r="H411" s="13">
        <f>+'WP 1 2023 usage gallons'!G415*0.133681</f>
        <v>596.21726000000001</v>
      </c>
      <c r="I411" s="13">
        <f>+'WP 1 2023 usage gallons'!H415*0.133681</f>
        <v>701.82524999999998</v>
      </c>
      <c r="J411" s="13">
        <f>+'WP 1 2023 usage gallons'!I415*0.133681</f>
        <v>679.09947999999997</v>
      </c>
      <c r="K411" s="13">
        <f>+'WP 1 2023 usage gallons'!J415*0.133681</f>
        <v>507.98779999999999</v>
      </c>
      <c r="L411" s="13">
        <f>+'WP 1 2023 usage gallons'!K415*0.133681</f>
        <v>927.74613999999997</v>
      </c>
      <c r="M411" s="13">
        <f>+'WP 1 2023 usage gallons'!L415*0.133681</f>
        <v>645.67922999999996</v>
      </c>
      <c r="N411" s="13">
        <f>+'WP 1 2023 usage gallons'!M415*0.133681</f>
        <v>681.7731</v>
      </c>
      <c r="O411" s="13">
        <f>+'WP 1 2023 usage gallons'!N415*0.133681</f>
        <v>772.67617999999993</v>
      </c>
      <c r="P411" s="13">
        <f>+'WP 1 2023 usage gallons'!O415*0.133681</f>
        <v>699.95371599999999</v>
      </c>
    </row>
    <row r="412" spans="3:16" x14ac:dyDescent="0.25">
      <c r="C412">
        <f>+'WP 1 2023 usage gallons'!C416</f>
        <v>40084420</v>
      </c>
      <c r="D412" t="str">
        <f>+'WP 1 2023 usage gallons'!B416</f>
        <v>3/4"</v>
      </c>
      <c r="E412" s="13">
        <f>+'WP 1 2023 usage gallons'!D416*0.133681</f>
        <v>840.85348999999997</v>
      </c>
      <c r="F412" s="13">
        <f>+'WP 1 2023 usage gallons'!E416*0.133681</f>
        <v>1264.6222599999999</v>
      </c>
      <c r="G412" s="13">
        <f>+'WP 1 2023 usage gallons'!F416*0.133681</f>
        <v>967.85043999999994</v>
      </c>
      <c r="H412" s="13">
        <f>+'WP 1 2023 usage gallons'!G416*0.133681</f>
        <v>1026.6700799999999</v>
      </c>
      <c r="I412" s="13">
        <f>+'WP 1 2023 usage gallons'!H416*0.133681</f>
        <v>1069.4479999999999</v>
      </c>
      <c r="J412" s="13">
        <f>+'WP 1 2023 usage gallons'!I416*0.133681</f>
        <v>2009.22543</v>
      </c>
      <c r="K412" s="13">
        <f>+'WP 1 2023 usage gallons'!J416*0.133681</f>
        <v>1124.25721</v>
      </c>
      <c r="L412" s="13">
        <f>+'WP 1 2023 usage gallons'!K416*0.133681</f>
        <v>1334.1363799999999</v>
      </c>
      <c r="M412" s="13">
        <f>+'WP 1 2023 usage gallons'!L416*0.133681</f>
        <v>886.30502999999999</v>
      </c>
      <c r="N412" s="13">
        <f>+'WP 1 2023 usage gallons'!M416*0.133681</f>
        <v>986.5657799999999</v>
      </c>
      <c r="O412" s="13">
        <f>+'WP 1 2023 usage gallons'!N416*0.133681</f>
        <v>1144.30936</v>
      </c>
      <c r="P412" s="13">
        <f>+'WP 1 2023 usage gallons'!O416*0.133681</f>
        <v>1005.6821629999999</v>
      </c>
    </row>
    <row r="413" spans="3:16" x14ac:dyDescent="0.25">
      <c r="C413">
        <f>+'WP 1 2023 usage gallons'!C417</f>
        <v>40084622</v>
      </c>
      <c r="D413" t="str">
        <f>+'WP 1 2023 usage gallons'!B417</f>
        <v>3/4"</v>
      </c>
      <c r="E413" s="13">
        <f>+'WP 1 2023 usage gallons'!D417*0.133681</f>
        <v>1018.2481769999999</v>
      </c>
      <c r="F413" s="13">
        <f>+'WP 1 2023 usage gallons'!E417*0.133681</f>
        <v>816.79090999999994</v>
      </c>
      <c r="G413" s="13">
        <f>+'WP 1 2023 usage gallons'!F417*0.133681</f>
        <v>716.53016000000002</v>
      </c>
      <c r="H413" s="13">
        <f>+'WP 1 2023 usage gallons'!G417*0.133681</f>
        <v>1193.77133</v>
      </c>
      <c r="I413" s="13">
        <f>+'WP 1 2023 usage gallons'!H417*0.133681</f>
        <v>934.43018999999993</v>
      </c>
      <c r="J413" s="13">
        <f>+'WP 1 2023 usage gallons'!I417*0.133681</f>
        <v>863.57925999999998</v>
      </c>
      <c r="K413" s="13">
        <f>+'WP 1 2023 usage gallons'!J417*0.133681</f>
        <v>740.59273999999994</v>
      </c>
      <c r="L413" s="13">
        <f>+'WP 1 2023 usage gallons'!K417*0.133681</f>
        <v>867.58969000000002</v>
      </c>
      <c r="M413" s="13">
        <f>+'WP 1 2023 usage gallons'!L417*0.133681</f>
        <v>808.77004999999997</v>
      </c>
      <c r="N413" s="13">
        <f>+'WP 1 2023 usage gallons'!M417*0.133681</f>
        <v>1113.5627299999999</v>
      </c>
      <c r="O413" s="13">
        <f>+'WP 1 2023 usage gallons'!N417*0.133681</f>
        <v>973.19767999999999</v>
      </c>
      <c r="P413" s="13">
        <f>+'WP 1 2023 usage gallons'!O417*0.133681</f>
        <v>965.17681999999991</v>
      </c>
    </row>
    <row r="414" spans="3:16" x14ac:dyDescent="0.25">
      <c r="C414">
        <f>+'WP 1 2023 usage gallons'!C418</f>
        <v>40084824</v>
      </c>
      <c r="D414" t="str">
        <f>+'WP 1 2023 usage gallons'!B418</f>
        <v>3/4"</v>
      </c>
      <c r="E414" s="13">
        <f>+'WP 1 2023 usage gallons'!D418*0.133681</f>
        <v>8858.6388269999989</v>
      </c>
      <c r="F414" s="13">
        <f>+'WP 1 2023 usage gallons'!E418*0.133681</f>
        <v>9012.7730199999987</v>
      </c>
      <c r="G414" s="13">
        <f>+'WP 1 2023 usage gallons'!F418*0.133681</f>
        <v>2108.1493700000001</v>
      </c>
      <c r="H414" s="13">
        <f>+'WP 1 2023 usage gallons'!G418*0.133681</f>
        <v>1626.89777</v>
      </c>
      <c r="I414" s="13">
        <f>+'WP 1 2023 usage gallons'!H418*0.133681</f>
        <v>1509.2584899999999</v>
      </c>
      <c r="J414" s="13">
        <f>+'WP 1 2023 usage gallons'!I418*0.133681</f>
        <v>1660.3180199999999</v>
      </c>
      <c r="K414" s="13">
        <f>+'WP 1 2023 usage gallons'!J418*0.133681</f>
        <v>775.34979999999996</v>
      </c>
      <c r="L414" s="13">
        <f>+'WP 1 2023 usage gallons'!K418*0.133681</f>
        <v>1323.4419</v>
      </c>
      <c r="M414" s="13">
        <f>+'WP 1 2023 usage gallons'!L418*0.133681</f>
        <v>1624.22415</v>
      </c>
      <c r="N414" s="13">
        <f>+'WP 1 2023 usage gallons'!M418*0.133681</f>
        <v>1831.4296999999999</v>
      </c>
      <c r="O414" s="13">
        <f>+'WP 1 2023 usage gallons'!N418*0.133681</f>
        <v>1779.2941099999998</v>
      </c>
      <c r="P414" s="13">
        <f>+'WP 1 2023 usage gallons'!O418*0.133681</f>
        <v>1744.938093</v>
      </c>
    </row>
    <row r="415" spans="3:16" x14ac:dyDescent="0.25">
      <c r="C415">
        <f>+'WP 1 2023 usage gallons'!C419</f>
        <v>40085026</v>
      </c>
      <c r="D415" t="str">
        <f>+'WP 1 2023 usage gallons'!B419</f>
        <v>3/4"</v>
      </c>
      <c r="E415" s="13">
        <f>+'WP 1 2023 usage gallons'!D419*0.133681</f>
        <v>354.25464999999997</v>
      </c>
      <c r="F415" s="13">
        <f>+'WP 1 2023 usage gallons'!E419*0.133681</f>
        <v>441.14729999999997</v>
      </c>
      <c r="G415" s="13">
        <f>+'WP 1 2023 usage gallons'!F419*0.133681</f>
        <v>415.74790999999999</v>
      </c>
      <c r="H415" s="13">
        <f>+'WP 1 2023 usage gallons'!G419*0.133681</f>
        <v>471.89392999999995</v>
      </c>
      <c r="I415" s="13">
        <f>+'WP 1 2023 usage gallons'!H419*0.133681</f>
        <v>708.50929999999994</v>
      </c>
      <c r="J415" s="13">
        <f>+'WP 1 2023 usage gallons'!I419*0.133681</f>
        <v>434.46324999999996</v>
      </c>
      <c r="K415" s="13">
        <f>+'WP 1 2023 usage gallons'!J419*0.133681</f>
        <v>679.09947999999997</v>
      </c>
      <c r="L415" s="13">
        <f>+'WP 1 2023 usage gallons'!K419*0.133681</f>
        <v>872.93692999999996</v>
      </c>
      <c r="M415" s="13">
        <f>+'WP 1 2023 usage gallons'!L419*0.133681</f>
        <v>330.19207</v>
      </c>
      <c r="N415" s="13">
        <f>+'WP 1 2023 usage gallons'!M419*0.133681</f>
        <v>327.51844999999997</v>
      </c>
      <c r="O415" s="13">
        <f>+'WP 1 2023 usage gallons'!N419*0.133681</f>
        <v>466.54668999999996</v>
      </c>
      <c r="P415" s="13">
        <f>+'WP 1 2023 usage gallons'!O419*0.133681</f>
        <v>374.70784299999997</v>
      </c>
    </row>
    <row r="416" spans="3:16" x14ac:dyDescent="0.25">
      <c r="C416">
        <f>+'WP 1 2023 usage gallons'!C420</f>
        <v>40085127</v>
      </c>
      <c r="D416" t="str">
        <f>+'WP 1 2023 usage gallons'!B420</f>
        <v>3/4"</v>
      </c>
      <c r="E416" s="13">
        <f>+'WP 1 2023 usage gallons'!D420*0.133681</f>
        <v>240.6258</v>
      </c>
      <c r="F416" s="13">
        <f>+'WP 1 2023 usage gallons'!E420*0.133681</f>
        <v>245.97304</v>
      </c>
      <c r="G416" s="13">
        <f>+'WP 1 2023 usage gallons'!F420*0.133681</f>
        <v>290.08776999999998</v>
      </c>
      <c r="H416" s="13">
        <f>+'WP 1 2023 usage gallons'!G420*0.133681</f>
        <v>225.92088999999999</v>
      </c>
      <c r="I416" s="13">
        <f>+'WP 1 2023 usage gallons'!H420*0.133681</f>
        <v>185.81658999999999</v>
      </c>
      <c r="J416" s="13">
        <f>+'WP 1 2023 usage gallons'!I420*0.133681</f>
        <v>270.03561999999999</v>
      </c>
      <c r="K416" s="13">
        <f>+'WP 1 2023 usage gallons'!J420*0.133681</f>
        <v>280.73009999999999</v>
      </c>
      <c r="L416" s="13">
        <f>+'WP 1 2023 usage gallons'!K420*0.133681</f>
        <v>290.08776999999998</v>
      </c>
      <c r="M416" s="13">
        <f>+'WP 1 2023 usage gallons'!L420*0.133681</f>
        <v>227.2577</v>
      </c>
      <c r="N416" s="13">
        <f>+'WP 1 2023 usage gallons'!M420*0.133681</f>
        <v>225.92088999999999</v>
      </c>
      <c r="O416" s="13">
        <f>+'WP 1 2023 usage gallons'!N420*0.133681</f>
        <v>232.60494</v>
      </c>
      <c r="P416" s="13">
        <f>+'WP 1 2023 usage gallons'!O420*0.133681</f>
        <v>228.59450999999999</v>
      </c>
    </row>
    <row r="417" spans="3:16" x14ac:dyDescent="0.25">
      <c r="C417">
        <f>+'WP 1 2023 usage gallons'!C421</f>
        <v>40085228</v>
      </c>
      <c r="D417" t="str">
        <f>+'WP 1 2023 usage gallons'!B421</f>
        <v>3/4"</v>
      </c>
      <c r="E417" s="13">
        <f>+'WP 1 2023 usage gallons'!D421*0.133681</f>
        <v>586.85959000000003</v>
      </c>
      <c r="F417" s="13">
        <f>+'WP 1 2023 usage gallons'!E421*0.133681</f>
        <v>677.76266999999996</v>
      </c>
      <c r="G417" s="13">
        <f>+'WP 1 2023 usage gallons'!F421*0.133681</f>
        <v>461.19944999999996</v>
      </c>
      <c r="H417" s="13">
        <f>+'WP 1 2023 usage gallons'!G421*0.133681</f>
        <v>286.07733999999999</v>
      </c>
      <c r="I417" s="13">
        <f>+'WP 1 2023 usage gallons'!H421*0.133681</f>
        <v>688.45714999999996</v>
      </c>
      <c r="J417" s="13">
        <f>+'WP 1 2023 usage gallons'!I421*0.133681</f>
        <v>1975.8051799999998</v>
      </c>
      <c r="K417" s="13">
        <f>+'WP 1 2023 usage gallons'!J421*0.133681</f>
        <v>1.3368099999999998</v>
      </c>
      <c r="L417" s="13">
        <f>+'WP 1 2023 usage gallons'!K421*0.133681</f>
        <v>679.09947999999997</v>
      </c>
      <c r="M417" s="13">
        <f>+'WP 1 2023 usage gallons'!L421*0.133681</f>
        <v>556.11295999999993</v>
      </c>
      <c r="N417" s="13">
        <f>+'WP 1 2023 usage gallons'!M421*0.133681</f>
        <v>586.85959000000003</v>
      </c>
      <c r="O417" s="13">
        <f>+'WP 1 2023 usage gallons'!N421*0.133681</f>
        <v>667.06818999999996</v>
      </c>
      <c r="P417" s="13">
        <f>+'WP 1 2023 usage gallons'!O421*0.133681</f>
        <v>603.30235299999993</v>
      </c>
    </row>
    <row r="418" spans="3:16" x14ac:dyDescent="0.25">
      <c r="C418">
        <f>+'WP 1 2023 usage gallons'!C422</f>
        <v>40085430</v>
      </c>
      <c r="D418" t="str">
        <f>+'WP 1 2023 usage gallons'!B422</f>
        <v>3/4"</v>
      </c>
      <c r="E418" s="13">
        <f>+'WP 1 2023 usage gallons'!D422*0.133681</f>
        <v>239.823714</v>
      </c>
      <c r="F418" s="13">
        <f>+'WP 1 2023 usage gallons'!E422*0.133681</f>
        <v>860.90563999999995</v>
      </c>
      <c r="G418" s="13">
        <f>+'WP 1 2023 usage gallons'!F422*0.133681</f>
        <v>776.68660999999997</v>
      </c>
      <c r="H418" s="13">
        <f>+'WP 1 2023 usage gallons'!G422*0.133681</f>
        <v>628.30070000000001</v>
      </c>
      <c r="I418" s="13">
        <f>+'WP 1 2023 usage gallons'!H422*0.133681</f>
        <v>1105.54187</v>
      </c>
      <c r="J418" s="13">
        <f>+'WP 1 2023 usage gallons'!I422*0.133681</f>
        <v>1010.6283599999999</v>
      </c>
      <c r="K418" s="13">
        <f>+'WP 1 2023 usage gallons'!J422*0.133681</f>
        <v>770.00256000000002</v>
      </c>
      <c r="L418" s="13">
        <f>+'WP 1 2023 usage gallons'!K422*0.133681</f>
        <v>1070.7848099999999</v>
      </c>
      <c r="M418" s="13">
        <f>+'WP 1 2023 usage gallons'!L422*0.133681</f>
        <v>727.22464000000002</v>
      </c>
      <c r="N418" s="13">
        <f>+'WP 1 2023 usage gallons'!M422*0.133681</f>
        <v>815.45409999999993</v>
      </c>
      <c r="O418" s="13">
        <f>+'WP 1 2023 usage gallons'!N422*0.133681</f>
        <v>879.62097999999992</v>
      </c>
      <c r="P418" s="13">
        <f>+'WP 1 2023 usage gallons'!O422*0.133681</f>
        <v>807.43323999999996</v>
      </c>
    </row>
    <row r="419" spans="3:16" x14ac:dyDescent="0.25">
      <c r="C419">
        <f>+'WP 1 2023 usage gallons'!C423</f>
        <v>40085431</v>
      </c>
      <c r="D419" t="str">
        <f>+'WP 1 2023 usage gallons'!B423</f>
        <v>3/4"</v>
      </c>
      <c r="E419" s="13">
        <f>+'WP 1 2023 usage gallons'!D423*0.133681</f>
        <v>298.64335399999999</v>
      </c>
      <c r="F419" s="13">
        <f>+'WP 1 2023 usage gallons'!E423*0.133681</f>
        <v>455.85220999999996</v>
      </c>
      <c r="G419" s="13">
        <f>+'WP 1 2023 usage gallons'!F423*0.133681</f>
        <v>324.84483</v>
      </c>
      <c r="H419" s="13">
        <f>+'WP 1 2023 usage gallons'!G423*0.133681</f>
        <v>350.24421999999998</v>
      </c>
      <c r="I419" s="13">
        <f>+'WP 1 2023 usage gallons'!H423*0.133681</f>
        <v>471.89392999999995</v>
      </c>
      <c r="J419" s="13">
        <f>+'WP 1 2023 usage gallons'!I423*0.133681</f>
        <v>410.40066999999999</v>
      </c>
      <c r="K419" s="13">
        <f>+'WP 1 2023 usage gallons'!J423*0.133681</f>
        <v>319.49759</v>
      </c>
      <c r="L419" s="13">
        <f>+'WP 1 2023 usage gallons'!K423*0.133681</f>
        <v>441.14729999999997</v>
      </c>
      <c r="M419" s="13">
        <f>+'WP 1 2023 usage gallons'!L423*0.133681</f>
        <v>360.93869999999998</v>
      </c>
      <c r="N419" s="13">
        <f>+'WP 1 2023 usage gallons'!M423*0.133681</f>
        <v>376.98041999999998</v>
      </c>
      <c r="O419" s="13">
        <f>+'WP 1 2023 usage gallons'!N423*0.133681</f>
        <v>340.88655</v>
      </c>
      <c r="P419" s="13">
        <f>+'WP 1 2023 usage gallons'!O423*0.133681</f>
        <v>359.60188999999997</v>
      </c>
    </row>
    <row r="420" spans="3:16" x14ac:dyDescent="0.25">
      <c r="C420">
        <f>+'WP 1 2023 usage gallons'!C424</f>
        <v>40085732</v>
      </c>
      <c r="D420" t="str">
        <f>+'WP 1 2023 usage gallons'!B424</f>
        <v>3/4"</v>
      </c>
      <c r="E420" s="13">
        <f>+'WP 1 2023 usage gallons'!D424*0.133681</f>
        <v>245.57199699999998</v>
      </c>
      <c r="F420" s="13">
        <f>+'WP 1 2023 usage gallons'!E424*0.133681</f>
        <v>437.13686999999999</v>
      </c>
      <c r="G420" s="13">
        <f>+'WP 1 2023 usage gallons'!F424*0.133681</f>
        <v>328.85525999999999</v>
      </c>
      <c r="H420" s="13">
        <f>+'WP 1 2023 usage gallons'!G424*0.133681</f>
        <v>387.67489999999998</v>
      </c>
      <c r="I420" s="13">
        <f>+'WP 1 2023 usage gallons'!H424*0.133681</f>
        <v>487.93564999999995</v>
      </c>
      <c r="J420" s="13">
        <f>+'WP 1 2023 usage gallons'!I424*0.133681</f>
        <v>466.54668999999996</v>
      </c>
      <c r="K420" s="13">
        <f>+'WP 1 2023 usage gallons'!J424*0.133681</f>
        <v>413.07428999999996</v>
      </c>
      <c r="L420" s="13">
        <f>+'WP 1 2023 usage gallons'!K424*0.133681</f>
        <v>629.63751000000002</v>
      </c>
      <c r="M420" s="13">
        <f>+'WP 1 2023 usage gallons'!L424*0.133681</f>
        <v>343.56016999999997</v>
      </c>
      <c r="N420" s="13">
        <f>+'WP 1 2023 usage gallons'!M424*0.133681</f>
        <v>1064.10076</v>
      </c>
      <c r="O420" s="13">
        <f>+'WP 1 2023 usage gallons'!N424*0.133681</f>
        <v>433.12644</v>
      </c>
      <c r="P420" s="13">
        <f>+'WP 1 2023 usage gallons'!O424*0.133681</f>
        <v>613.59578999999997</v>
      </c>
    </row>
    <row r="421" spans="3:16" x14ac:dyDescent="0.25">
      <c r="C421">
        <f>+'WP 1 2023 usage gallons'!C425</f>
        <v>40085733</v>
      </c>
      <c r="D421" t="str">
        <f>+'WP 1 2023 usage gallons'!B425</f>
        <v>3/4"</v>
      </c>
      <c r="E421" s="13">
        <f>+'WP 1 2023 usage gallons'!D425*0.133681</f>
        <v>638.99518</v>
      </c>
      <c r="F421" s="13">
        <f>+'WP 1 2023 usage gallons'!E425*0.133681</f>
        <v>815.45409999999993</v>
      </c>
      <c r="G421" s="13">
        <f>+'WP 1 2023 usage gallons'!F425*0.133681</f>
        <v>693.80439000000001</v>
      </c>
      <c r="H421" s="13">
        <f>+'WP 1 2023 usage gallons'!G425*0.133681</f>
        <v>806.09642999999994</v>
      </c>
      <c r="I421" s="13">
        <f>+'WP 1 2023 usage gallons'!H425*0.133681</f>
        <v>998.59706999999992</v>
      </c>
      <c r="J421" s="13">
        <f>+'WP 1 2023 usage gallons'!I425*0.133681</f>
        <v>711.18291999999997</v>
      </c>
      <c r="K421" s="13">
        <f>+'WP 1 2023 usage gallons'!J425*0.133681</f>
        <v>493.28288999999995</v>
      </c>
      <c r="L421" s="13">
        <f>+'WP 1 2023 usage gallons'!K425*0.133681</f>
        <v>638.99518</v>
      </c>
      <c r="M421" s="13">
        <f>+'WP 1 2023 usage gallons'!L425*0.133681</f>
        <v>473.23073999999997</v>
      </c>
      <c r="N421" s="13">
        <f>+'WP 1 2023 usage gallons'!M425*0.133681</f>
        <v>876.94736</v>
      </c>
      <c r="O421" s="13">
        <f>+'WP 1 2023 usage gallons'!N425*0.133681</f>
        <v>749.95040999999992</v>
      </c>
      <c r="P421" s="13">
        <f>+'WP 1 2023 usage gallons'!O425*0.133681</f>
        <v>699.95371599999999</v>
      </c>
    </row>
    <row r="422" spans="3:16" x14ac:dyDescent="0.25">
      <c r="C422">
        <f>+'WP 1 2023 usage gallons'!C426</f>
        <v>40086104</v>
      </c>
      <c r="D422" t="str">
        <f>+'WP 1 2023 usage gallons'!B426</f>
        <v>3/4"</v>
      </c>
      <c r="E422" s="13">
        <f>+'WP 1 2023 usage gallons'!D426*0.133681</f>
        <v>354.78937400000001</v>
      </c>
      <c r="F422" s="13">
        <f>+'WP 1 2023 usage gallons'!E426*0.133681</f>
        <v>517.34546999999998</v>
      </c>
      <c r="G422" s="13">
        <f>+'WP 1 2023 usage gallons'!F426*0.133681</f>
        <v>403.71661999999998</v>
      </c>
      <c r="H422" s="13">
        <f>+'WP 1 2023 usage gallons'!G426*0.133681</f>
        <v>437.13686999999999</v>
      </c>
      <c r="I422" s="13">
        <f>+'WP 1 2023 usage gallons'!H426*0.133681</f>
        <v>453.17858999999999</v>
      </c>
      <c r="J422" s="13">
        <f>+'WP 1 2023 usage gallons'!I426*0.133681</f>
        <v>443.82092</v>
      </c>
      <c r="K422" s="13">
        <f>+'WP 1 2023 usage gallons'!J426*0.133681</f>
        <v>419.75833999999998</v>
      </c>
      <c r="L422" s="13">
        <f>+'WP 1 2023 usage gallons'!K426*0.133681</f>
        <v>541.40805</v>
      </c>
      <c r="M422" s="13">
        <f>+'WP 1 2023 usage gallons'!L426*0.133681</f>
        <v>394.35894999999999</v>
      </c>
      <c r="N422" s="13">
        <f>+'WP 1 2023 usage gallons'!M426*0.133681</f>
        <v>422.43196</v>
      </c>
      <c r="O422" s="13">
        <f>+'WP 1 2023 usage gallons'!N426*0.133681</f>
        <v>507.98779999999999</v>
      </c>
      <c r="P422" s="13">
        <f>+'WP 1 2023 usage gallons'!O426*0.133681</f>
        <v>441.54834299999999</v>
      </c>
    </row>
    <row r="423" spans="3:16" x14ac:dyDescent="0.25">
      <c r="C423">
        <f>+'WP 1 2023 usage gallons'!C427</f>
        <v>40086407</v>
      </c>
      <c r="D423" t="str">
        <f>+'WP 1 2023 usage gallons'!B427</f>
        <v>3/4"</v>
      </c>
      <c r="E423" s="13">
        <f>+'WP 1 2023 usage gallons'!D427*0.133681</f>
        <v>447.02926399999996</v>
      </c>
      <c r="F423" s="13">
        <f>+'WP 1 2023 usage gallons'!E427*0.133681</f>
        <v>602.90130999999997</v>
      </c>
      <c r="G423" s="13">
        <f>+'WP 1 2023 usage gallons'!F427*0.133681</f>
        <v>260.67795000000001</v>
      </c>
      <c r="H423" s="13">
        <f>+'WP 1 2023 usage gallons'!G427*0.133681</f>
        <v>820.80133999999998</v>
      </c>
      <c r="I423" s="13">
        <f>+'WP 1 2023 usage gallons'!H427*0.133681</f>
        <v>580.17553999999996</v>
      </c>
      <c r="J423" s="13">
        <f>+'WP 1 2023 usage gallons'!I427*0.133681</f>
        <v>747.27679000000001</v>
      </c>
      <c r="K423" s="13">
        <f>+'WP 1 2023 usage gallons'!J427*0.133681</f>
        <v>786.04427999999996</v>
      </c>
      <c r="L423" s="13">
        <f>+'WP 1 2023 usage gallons'!K427*0.133681</f>
        <v>316.82396999999997</v>
      </c>
      <c r="M423" s="13">
        <f>+'WP 1 2023 usage gallons'!L427*0.133681</f>
        <v>415.74790999999999</v>
      </c>
      <c r="N423" s="13">
        <f>+'WP 1 2023 usage gallons'!M427*0.133681</f>
        <v>402.37980999999996</v>
      </c>
      <c r="O423" s="13">
        <f>+'WP 1 2023 usage gallons'!N427*0.133681</f>
        <v>351.58103</v>
      </c>
      <c r="P423" s="13">
        <f>+'WP 1 2023 usage gallons'!O427*0.133681</f>
        <v>389.81379599999997</v>
      </c>
    </row>
    <row r="424" spans="3:16" x14ac:dyDescent="0.25">
      <c r="C424">
        <f>+'WP 1 2023 usage gallons'!C428</f>
        <v>4441005</v>
      </c>
      <c r="D424" t="str">
        <f>+'WP 1 2023 usage gallons'!B428</f>
        <v>3/4"</v>
      </c>
      <c r="E424" s="13">
        <f>+'WP 1 2023 usage gallons'!D428*0.133681</f>
        <v>598.08879400000001</v>
      </c>
      <c r="F424" s="13">
        <f>+'WP 1 2023 usage gallons'!E428*0.133681</f>
        <v>1807.3671199999999</v>
      </c>
      <c r="G424" s="13">
        <f>+'WP 1 2023 usage gallons'!F428*0.133681</f>
        <v>941.11424</v>
      </c>
      <c r="H424" s="13">
        <f>+'WP 1 2023 usage gallons'!G428*0.133681</f>
        <v>828.82219999999995</v>
      </c>
      <c r="I424" s="13">
        <f>+'WP 1 2023 usage gallons'!H428*0.133681</f>
        <v>997.2602599999999</v>
      </c>
      <c r="J424" s="13">
        <f>+'WP 1 2023 usage gallons'!I428*0.133681</f>
        <v>1018.6492199999999</v>
      </c>
      <c r="K424" s="13">
        <f>+'WP 1 2023 usage gallons'!J428*0.133681</f>
        <v>878.28417000000002</v>
      </c>
      <c r="L424" s="13">
        <f>+'WP 1 2023 usage gallons'!K428*0.133681</f>
        <v>1072.1216199999999</v>
      </c>
      <c r="M424" s="13">
        <f>+'WP 1 2023 usage gallons'!L428*0.133681</f>
        <v>648.35284999999999</v>
      </c>
      <c r="N424" s="13">
        <f>+'WP 1 2023 usage gallons'!M428*0.133681</f>
        <v>1077.4688599999999</v>
      </c>
      <c r="O424" s="13">
        <f>+'WP 1 2023 usage gallons'!N428*0.133681</f>
        <v>919.72528</v>
      </c>
      <c r="P424" s="13">
        <f>+'WP 1 2023 usage gallons'!O428*0.133681</f>
        <v>881.75987599999996</v>
      </c>
    </row>
    <row r="425" spans="3:16" x14ac:dyDescent="0.25">
      <c r="C425">
        <f>+'WP 1 2023 usage gallons'!C429</f>
        <v>4441103</v>
      </c>
      <c r="D425" t="str">
        <f>+'WP 1 2023 usage gallons'!B429</f>
        <v>3/4"</v>
      </c>
      <c r="E425" s="13">
        <f>+'WP 1 2023 usage gallons'!D429*0.133681</f>
        <v>417.61944399999999</v>
      </c>
      <c r="F425" s="13">
        <f>+'WP 1 2023 usage gallons'!E429*0.133681</f>
        <v>358.26508000000001</v>
      </c>
      <c r="G425" s="13">
        <f>+'WP 1 2023 usage gallons'!F429*0.133681</f>
        <v>183.14296999999999</v>
      </c>
      <c r="H425" s="13">
        <f>+'WP 1 2023 usage gallons'!G429*0.133681</f>
        <v>291.42457999999999</v>
      </c>
      <c r="I425" s="13">
        <f>+'WP 1 2023 usage gallons'!H429*0.133681</f>
        <v>564.13382000000001</v>
      </c>
      <c r="J425" s="13">
        <f>+'WP 1 2023 usage gallons'!I429*0.133681</f>
        <v>828.82219999999995</v>
      </c>
      <c r="K425" s="13">
        <f>+'WP 1 2023 usage gallons'!J429*0.133681</f>
        <v>688.45714999999996</v>
      </c>
      <c r="L425" s="13">
        <f>+'WP 1 2023 usage gallons'!K429*0.133681</f>
        <v>647.01603999999998</v>
      </c>
      <c r="M425" s="13">
        <f>+'WP 1 2023 usage gallons'!L429*0.133681</f>
        <v>387.67489999999998</v>
      </c>
      <c r="N425" s="13">
        <f>+'WP 1 2023 usage gallons'!M429*0.133681</f>
        <v>260.67795000000001</v>
      </c>
      <c r="O425" s="13">
        <f>+'WP 1 2023 usage gallons'!N429*0.133681</f>
        <v>201.85830999999999</v>
      </c>
      <c r="P425" s="13">
        <f>+'WP 1 2023 usage gallons'!O429*0.133681</f>
        <v>283.40371999999996</v>
      </c>
    </row>
    <row r="426" spans="3:16" x14ac:dyDescent="0.25">
      <c r="C426">
        <f>+'WP 1 2023 usage gallons'!C430</f>
        <v>4441405</v>
      </c>
      <c r="D426" t="str">
        <f>+'WP 1 2023 usage gallons'!B430</f>
        <v>3/4"</v>
      </c>
      <c r="E426" s="13">
        <f>+'WP 1 2023 usage gallons'!D430*0.133681</f>
        <v>249.18138399999998</v>
      </c>
      <c r="F426" s="13">
        <f>+'WP 1 2023 usage gallons'!E430*0.133681</f>
        <v>225.92088999999999</v>
      </c>
      <c r="G426" s="13">
        <f>+'WP 1 2023 usage gallons'!F430*0.133681</f>
        <v>227.2577</v>
      </c>
      <c r="H426" s="13">
        <f>+'WP 1 2023 usage gallons'!G430*0.133681</f>
        <v>199.18468999999999</v>
      </c>
      <c r="I426" s="13">
        <f>+'WP 1 2023 usage gallons'!H430*0.133681</f>
        <v>276.71967000000001</v>
      </c>
      <c r="J426" s="13">
        <f>+'WP 1 2023 usage gallons'!I430*0.133681</f>
        <v>348.90740999999997</v>
      </c>
      <c r="K426" s="13">
        <f>+'WP 1 2023 usage gallons'!J430*0.133681</f>
        <v>258.00432999999998</v>
      </c>
      <c r="L426" s="13">
        <f>+'WP 1 2023 usage gallons'!K430*0.133681</f>
        <v>390.34852000000001</v>
      </c>
      <c r="M426" s="13">
        <f>+'WP 1 2023 usage gallons'!L430*0.133681</f>
        <v>191.16382999999999</v>
      </c>
      <c r="N426" s="13">
        <f>+'WP 1 2023 usage gallons'!M430*0.133681</f>
        <v>151.05953</v>
      </c>
      <c r="O426" s="13">
        <f>+'WP 1 2023 usage gallons'!N430*0.133681</f>
        <v>223.24726999999999</v>
      </c>
      <c r="P426" s="13">
        <f>+'WP 1 2023 usage gallons'!O430*0.133681</f>
        <v>188.49020999999999</v>
      </c>
    </row>
    <row r="427" spans="3:16" x14ac:dyDescent="0.25">
      <c r="C427">
        <f>+'WP 1 2023 usage gallons'!C431</f>
        <v>4441803</v>
      </c>
      <c r="D427" t="str">
        <f>+'WP 1 2023 usage gallons'!B431</f>
        <v>3/4"</v>
      </c>
      <c r="E427" s="13">
        <f>+'WP 1 2023 usage gallons'!D431*0.133681</f>
        <v>151.99529699999999</v>
      </c>
      <c r="F427" s="13">
        <f>+'WP 1 2023 usage gallons'!E431*0.133681</f>
        <v>483.92521999999997</v>
      </c>
      <c r="G427" s="13">
        <f>+'WP 1 2023 usage gallons'!F431*0.133681</f>
        <v>399.70618999999999</v>
      </c>
      <c r="H427" s="13">
        <f>+'WP 1 2023 usage gallons'!G431*0.133681</f>
        <v>602.90130999999997</v>
      </c>
      <c r="I427" s="13">
        <f>+'WP 1 2023 usage gallons'!H431*0.133681</f>
        <v>540.07123999999999</v>
      </c>
      <c r="J427" s="13">
        <f>+'WP 1 2023 usage gallons'!I431*0.133681</f>
        <v>410.40066999999999</v>
      </c>
      <c r="K427" s="13">
        <f>+'WP 1 2023 usage gallons'!J431*0.133681</f>
        <v>834.16944000000001</v>
      </c>
      <c r="L427" s="13">
        <f>+'WP 1 2023 usage gallons'!K431*0.133681</f>
        <v>486.59884</v>
      </c>
      <c r="M427" s="13">
        <f>+'WP 1 2023 usage gallons'!L431*0.133681</f>
        <v>362.27551</v>
      </c>
      <c r="N427" s="13">
        <f>+'WP 1 2023 usage gallons'!M431*0.133681</f>
        <v>549.42890999999997</v>
      </c>
      <c r="O427" s="13">
        <f>+'WP 1 2023 usage gallons'!N431*0.133681</f>
        <v>422.43196</v>
      </c>
      <c r="P427" s="13">
        <f>+'WP 1 2023 usage gallons'!O431*0.133681</f>
        <v>444.62300599999998</v>
      </c>
    </row>
    <row r="428" spans="3:16" x14ac:dyDescent="0.25">
      <c r="C428">
        <f>+'WP 1 2023 usage gallons'!C432</f>
        <v>444206</v>
      </c>
      <c r="D428" t="str">
        <f>+'WP 1 2023 usage gallons'!B432</f>
        <v>3/4"</v>
      </c>
      <c r="E428" s="13">
        <f>+'WP 1 2023 usage gallons'!D432*0.133681</f>
        <v>0.13368099999999999</v>
      </c>
      <c r="F428" s="13">
        <f>+'WP 1 2023 usage gallons'!E432*0.133681</f>
        <v>106.41007599999999</v>
      </c>
      <c r="G428" s="13">
        <f>+'WP 1 2023 usage gallons'!F432*0.133681</f>
        <v>65.503689999999992</v>
      </c>
      <c r="H428" s="13">
        <f>+'WP 1 2023 usage gallons'!G432*0.133681</f>
        <v>100.26075</v>
      </c>
      <c r="I428" s="13">
        <f>+'WP 1 2023 usage gallons'!H432*0.133681</f>
        <v>224.58408</v>
      </c>
      <c r="J428" s="13">
        <f>+'WP 1 2023 usage gallons'!I432*0.133681</f>
        <v>204.53192999999999</v>
      </c>
      <c r="K428" s="13">
        <f>+'WP 1 2023 usage gallons'!J432*0.133681</f>
        <v>243.29942</v>
      </c>
      <c r="L428" s="13">
        <f>+'WP 1 2023 usage gallons'!K432*0.133681</f>
        <v>233.94174999999998</v>
      </c>
      <c r="M428" s="13">
        <f>+'WP 1 2023 usage gallons'!L432*0.133681</f>
        <v>84.219029999999989</v>
      </c>
      <c r="N428" s="13">
        <f>+'WP 1 2023 usage gallons'!M432*0.133681</f>
        <v>108.28161</v>
      </c>
      <c r="O428" s="13">
        <f>+'WP 1 2023 usage gallons'!N432*0.133681</f>
        <v>78.87178999999999</v>
      </c>
      <c r="P428" s="13">
        <f>+'WP 1 2023 usage gallons'!O432*0.133681</f>
        <v>90.368355999999991</v>
      </c>
    </row>
    <row r="429" spans="3:16" x14ac:dyDescent="0.25">
      <c r="C429">
        <f>+'WP 1 2023 usage gallons'!C433</f>
        <v>44472205</v>
      </c>
      <c r="D429" t="str">
        <f>+'WP 1 2023 usage gallons'!B433</f>
        <v>3/4"</v>
      </c>
      <c r="E429" s="13">
        <f>+'WP 1 2023 usage gallons'!D433*0.133681</f>
        <v>368.15747399999998</v>
      </c>
      <c r="F429" s="13">
        <f>+'WP 1 2023 usage gallons'!E433*0.133681</f>
        <v>249.98346999999998</v>
      </c>
      <c r="G429" s="13">
        <f>+'WP 1 2023 usage gallons'!F433*0.133681</f>
        <v>276.71967000000001</v>
      </c>
      <c r="H429" s="13">
        <f>+'WP 1 2023 usage gallons'!G433*0.133681</f>
        <v>266.02519000000001</v>
      </c>
      <c r="I429" s="13">
        <f>+'WP 1 2023 usage gallons'!H433*0.133681</f>
        <v>310.13991999999996</v>
      </c>
      <c r="J429" s="13">
        <f>+'WP 1 2023 usage gallons'!I433*0.133681</f>
        <v>367.62275</v>
      </c>
      <c r="K429" s="13">
        <f>+'WP 1 2023 usage gallons'!J433*0.133681</f>
        <v>344.89697999999999</v>
      </c>
      <c r="L429" s="13">
        <f>+'WP 1 2023 usage gallons'!K433*0.133681</f>
        <v>379.65404000000001</v>
      </c>
      <c r="M429" s="13">
        <f>+'WP 1 2023 usage gallons'!L433*0.133681</f>
        <v>280.73009999999999</v>
      </c>
      <c r="N429" s="13">
        <f>+'WP 1 2023 usage gallons'!M433*0.133681</f>
        <v>224.58408</v>
      </c>
      <c r="O429" s="13">
        <f>+'WP 1 2023 usage gallons'!N433*0.133681</f>
        <v>372.96999</v>
      </c>
      <c r="P429" s="13">
        <f>+'WP 1 2023 usage gallons'!O433*0.133681</f>
        <v>292.76139000000001</v>
      </c>
    </row>
    <row r="430" spans="3:16" x14ac:dyDescent="0.25">
      <c r="C430">
        <f>+'WP 1 2023 usage gallons'!C434</f>
        <v>44472503</v>
      </c>
      <c r="D430" t="str">
        <f>+'WP 1 2023 usage gallons'!B434</f>
        <v>3/4"</v>
      </c>
      <c r="E430" s="13">
        <f>+'WP 1 2023 usage gallons'!D434*0.133681</f>
        <v>102.93437</v>
      </c>
      <c r="F430" s="13">
        <f>+'WP 1 2023 usage gallons'!E434*0.133681</f>
        <v>380.99084999999997</v>
      </c>
      <c r="G430" s="13">
        <f>+'WP 1 2023 usage gallons'!F434*0.133681</f>
        <v>241.96260999999998</v>
      </c>
      <c r="H430" s="13">
        <f>+'WP 1 2023 usage gallons'!G434*0.133681</f>
        <v>334.20249999999999</v>
      </c>
      <c r="I430" s="13">
        <f>+'WP 1 2023 usage gallons'!H434*0.133681</f>
        <v>395.69576000000001</v>
      </c>
      <c r="J430" s="13">
        <f>+'WP 1 2023 usage gallons'!I434*0.133681</f>
        <v>602.90130999999997</v>
      </c>
      <c r="K430" s="13">
        <f>+'WP 1 2023 usage gallons'!J434*0.133681</f>
        <v>753.96083999999996</v>
      </c>
      <c r="L430" s="13">
        <f>+'WP 1 2023 usage gallons'!K434*0.133681</f>
        <v>671.07862</v>
      </c>
      <c r="M430" s="13">
        <f>+'WP 1 2023 usage gallons'!L434*0.133681</f>
        <v>582.84915999999998</v>
      </c>
      <c r="N430" s="13">
        <f>+'WP 1 2023 usage gallons'!M434*0.133681</f>
        <v>367.62275</v>
      </c>
      <c r="O430" s="13">
        <f>+'WP 1 2023 usage gallons'!N434*0.133681</f>
        <v>395.69576000000001</v>
      </c>
      <c r="P430" s="13">
        <f>+'WP 1 2023 usage gallons'!O434*0.133681</f>
        <v>448.63343599999996</v>
      </c>
    </row>
    <row r="431" spans="3:16" x14ac:dyDescent="0.25">
      <c r="C431">
        <f>+'WP 1 2023 usage gallons'!C435</f>
        <v>44472513</v>
      </c>
      <c r="D431" t="str">
        <f>+'WP 1 2023 usage gallons'!B435</f>
        <v>3/4"</v>
      </c>
      <c r="E431" s="13">
        <f>+'WP 1 2023 usage gallons'!D435*0.133681</f>
        <v>818.12771999999995</v>
      </c>
      <c r="F431" s="13">
        <f>+'WP 1 2023 usage gallons'!E435*0.133681</f>
        <v>961.16638999999998</v>
      </c>
      <c r="G431" s="13">
        <f>+'WP 1 2023 usage gallons'!F435*0.133681</f>
        <v>696.47800999999993</v>
      </c>
      <c r="H431" s="13">
        <f>+'WP 1 2023 usage gallons'!G435*0.133681</f>
        <v>675.08904999999993</v>
      </c>
      <c r="I431" s="13">
        <f>+'WP 1 2023 usage gallons'!H435*0.133681</f>
        <v>803.42280999999991</v>
      </c>
      <c r="J431" s="13">
        <f>+'WP 1 2023 usage gallons'!I435*0.133681</f>
        <v>667.06818999999996</v>
      </c>
      <c r="K431" s="13">
        <f>+'WP 1 2023 usage gallons'!J435*0.133681</f>
        <v>592.20682999999997</v>
      </c>
      <c r="L431" s="13">
        <f>+'WP 1 2023 usage gallons'!K435*0.133681</f>
        <v>752.62402999999995</v>
      </c>
      <c r="M431" s="13">
        <f>+'WP 1 2023 usage gallons'!L435*0.133681</f>
        <v>610.92216999999994</v>
      </c>
      <c r="N431" s="13">
        <f>+'WP 1 2023 usage gallons'!M435*0.133681</f>
        <v>782.03384999999992</v>
      </c>
      <c r="O431" s="13">
        <f>+'WP 1 2023 usage gallons'!N435*0.133681</f>
        <v>675.08904999999993</v>
      </c>
      <c r="P431" s="13">
        <f>+'WP 1 2023 usage gallons'!O435*0.133681</f>
        <v>689.25923599999999</v>
      </c>
    </row>
    <row r="432" spans="3:16" x14ac:dyDescent="0.25">
      <c r="C432">
        <f>+'WP 1 2023 usage gallons'!C436</f>
        <v>44472602</v>
      </c>
      <c r="D432" t="str">
        <f>+'WP 1 2023 usage gallons'!B436</f>
        <v>3/4"</v>
      </c>
      <c r="E432" s="13">
        <f>+'WP 1 2023 usage gallons'!D436*0.133681</f>
        <v>291.42457999999999</v>
      </c>
      <c r="F432" s="13">
        <f>+'WP 1 2023 usage gallons'!E436*0.133681</f>
        <v>375.64360999999997</v>
      </c>
      <c r="G432" s="13">
        <f>+'WP 1 2023 usage gallons'!F436*0.133681</f>
        <v>259.34114</v>
      </c>
      <c r="H432" s="13">
        <f>+'WP 1 2023 usage gallons'!G436*0.133681</f>
        <v>322.17120999999997</v>
      </c>
      <c r="I432" s="13">
        <f>+'WP 1 2023 usage gallons'!H436*0.133681</f>
        <v>370.29636999999997</v>
      </c>
      <c r="J432" s="13">
        <f>+'WP 1 2023 usage gallons'!I436*0.133681</f>
        <v>212.55278999999999</v>
      </c>
      <c r="K432" s="13">
        <f>+'WP 1 2023 usage gallons'!J436*0.133681</f>
        <v>330.19207</v>
      </c>
      <c r="L432" s="13">
        <f>+'WP 1 2023 usage gallons'!K436*0.133681</f>
        <v>526.70313999999996</v>
      </c>
      <c r="M432" s="13">
        <f>+'WP 1 2023 usage gallons'!L436*0.133681</f>
        <v>359.60188999999997</v>
      </c>
      <c r="N432" s="13">
        <f>+'WP 1 2023 usage gallons'!M436*0.133681</f>
        <v>383.66446999999999</v>
      </c>
      <c r="O432" s="13">
        <f>+'WP 1 2023 usage gallons'!N436*0.133681</f>
        <v>402.37980999999996</v>
      </c>
      <c r="P432" s="13">
        <f>+'WP 1 2023 usage gallons'!O436*0.133681</f>
        <v>381.792936</v>
      </c>
    </row>
    <row r="433" spans="3:16" x14ac:dyDescent="0.25">
      <c r="C433">
        <f>+'WP 1 2023 usage gallons'!C437</f>
        <v>44472603</v>
      </c>
      <c r="D433" t="str">
        <f>+'WP 1 2023 usage gallons'!B437</f>
        <v>3/4"</v>
      </c>
      <c r="E433" s="13">
        <f>+'WP 1 2023 usage gallons'!D437*0.133681</f>
        <v>192.09959699999999</v>
      </c>
      <c r="F433" s="13">
        <f>+'WP 1 2023 usage gallons'!E437*0.133681</f>
        <v>340.88655</v>
      </c>
      <c r="G433" s="13">
        <f>+'WP 1 2023 usage gallons'!F437*0.133681</f>
        <v>298.10863000000001</v>
      </c>
      <c r="H433" s="13">
        <f>+'WP 1 2023 usage gallons'!G437*0.133681</f>
        <v>340.88655</v>
      </c>
      <c r="I433" s="13">
        <f>+'WP 1 2023 usage gallons'!H437*0.133681</f>
        <v>363.61232000000001</v>
      </c>
      <c r="J433" s="13">
        <f>+'WP 1 2023 usage gallons'!I437*0.133681</f>
        <v>510.66141999999996</v>
      </c>
      <c r="K433" s="13">
        <f>+'WP 1 2023 usage gallons'!J437*0.133681</f>
        <v>323.50801999999999</v>
      </c>
      <c r="L433" s="13">
        <f>+'WP 1 2023 usage gallons'!K437*0.133681</f>
        <v>355.59145999999998</v>
      </c>
      <c r="M433" s="13">
        <f>+'WP 1 2023 usage gallons'!L437*0.133681</f>
        <v>308.80311</v>
      </c>
      <c r="N433" s="13">
        <f>+'WP 1 2023 usage gallons'!M437*0.133681</f>
        <v>360.93869999999998</v>
      </c>
      <c r="O433" s="13">
        <f>+'WP 1 2023 usage gallons'!N437*0.133681</f>
        <v>237.95218</v>
      </c>
      <c r="P433" s="13">
        <f>+'WP 1 2023 usage gallons'!O437*0.133681</f>
        <v>302.52010300000001</v>
      </c>
    </row>
    <row r="434" spans="3:16" x14ac:dyDescent="0.25">
      <c r="C434">
        <f>+'WP 1 2023 usage gallons'!C438</f>
        <v>44472705</v>
      </c>
      <c r="D434" t="str">
        <f>+'WP 1 2023 usage gallons'!B438</f>
        <v>3/4"</v>
      </c>
      <c r="E434" s="13">
        <f>+'WP 1 2023 usage gallons'!D438*0.133681</f>
        <v>402.37980999999996</v>
      </c>
      <c r="F434" s="13">
        <f>+'WP 1 2023 usage gallons'!E438*0.133681</f>
        <v>482.58840999999995</v>
      </c>
      <c r="G434" s="13">
        <f>+'WP 1 2023 usage gallons'!F438*0.133681</f>
        <v>453.17858999999999</v>
      </c>
      <c r="H434" s="13">
        <f>+'WP 1 2023 usage gallons'!G438*0.133681</f>
        <v>228.59450999999999</v>
      </c>
      <c r="I434" s="13">
        <f>+'WP 1 2023 usage gallons'!H438*0.133681</f>
        <v>401.04300000000001</v>
      </c>
      <c r="J434" s="13">
        <f>+'WP 1 2023 usage gallons'!I438*0.133681</f>
        <v>371.63317999999998</v>
      </c>
      <c r="K434" s="13">
        <f>+'WP 1 2023 usage gallons'!J438*0.133681</f>
        <v>578.83872999999994</v>
      </c>
      <c r="L434" s="13">
        <f>+'WP 1 2023 usage gallons'!K438*0.133681</f>
        <v>684.44671999999991</v>
      </c>
      <c r="M434" s="13">
        <f>+'WP 1 2023 usage gallons'!L438*0.133681</f>
        <v>314.15035</v>
      </c>
      <c r="N434" s="13">
        <f>+'WP 1 2023 usage gallons'!M438*0.133681</f>
        <v>378.31723</v>
      </c>
      <c r="O434" s="13">
        <f>+'WP 1 2023 usage gallons'!N438*0.133681</f>
        <v>434.46324999999996</v>
      </c>
      <c r="P434" s="13">
        <f>+'WP 1 2023 usage gallons'!O438*0.133681</f>
        <v>375.64360999999997</v>
      </c>
    </row>
    <row r="435" spans="3:16" x14ac:dyDescent="0.25">
      <c r="C435">
        <f>+'WP 1 2023 usage gallons'!C439</f>
        <v>44472802</v>
      </c>
      <c r="D435" t="str">
        <f>+'WP 1 2023 usage gallons'!B439</f>
        <v>3/4"</v>
      </c>
      <c r="E435" s="13">
        <f>+'WP 1 2023 usage gallons'!D439*0.133681</f>
        <v>703.16206</v>
      </c>
      <c r="F435" s="13">
        <f>+'WP 1 2023 usage gallons'!E439*0.133681</f>
        <v>755.29764999999998</v>
      </c>
      <c r="G435" s="13">
        <f>+'WP 1 2023 usage gallons'!F439*0.133681</f>
        <v>545.41847999999993</v>
      </c>
      <c r="H435" s="13">
        <f>+'WP 1 2023 usage gallons'!G439*0.133681</f>
        <v>640.33199000000002</v>
      </c>
      <c r="I435" s="13">
        <f>+'WP 1 2023 usage gallons'!H439*0.133681</f>
        <v>691.13076999999998</v>
      </c>
      <c r="J435" s="13">
        <f>+'WP 1 2023 usage gallons'!I439*0.133681</f>
        <v>791.39152000000001</v>
      </c>
      <c r="K435" s="13">
        <f>+'WP 1 2023 usage gallons'!J439*0.133681</f>
        <v>626.96388999999999</v>
      </c>
      <c r="L435" s="13">
        <f>+'WP 1 2023 usage gallons'!K439*0.133681</f>
        <v>755.29764999999998</v>
      </c>
      <c r="M435" s="13">
        <f>+'WP 1 2023 usage gallons'!L439*0.133681</f>
        <v>576.16511000000003</v>
      </c>
      <c r="N435" s="13">
        <f>+'WP 1 2023 usage gallons'!M439*0.133681</f>
        <v>731.23506999999995</v>
      </c>
      <c r="O435" s="13">
        <f>+'WP 1 2023 usage gallons'!N439*0.133681</f>
        <v>663.05775999999992</v>
      </c>
      <c r="P435" s="13">
        <f>+'WP 1 2023 usage gallons'!O439*0.133681</f>
        <v>656.77475299999992</v>
      </c>
    </row>
    <row r="436" spans="3:16" x14ac:dyDescent="0.25">
      <c r="C436">
        <f>+'WP 1 2023 usage gallons'!C440</f>
        <v>44472803</v>
      </c>
      <c r="D436" t="str">
        <f>+'WP 1 2023 usage gallons'!B440</f>
        <v>3/4"</v>
      </c>
      <c r="E436" s="13">
        <f>+'WP 1 2023 usage gallons'!D440*0.133681</f>
        <v>418.956254</v>
      </c>
      <c r="F436" s="13">
        <f>+'WP 1 2023 usage gallons'!E440*0.133681</f>
        <v>530.71357</v>
      </c>
      <c r="G436" s="13">
        <f>+'WP 1 2023 usage gallons'!F440*0.133681</f>
        <v>451.84177999999997</v>
      </c>
      <c r="H436" s="13">
        <f>+'WP 1 2023 usage gallons'!G440*0.133681</f>
        <v>593.54363999999998</v>
      </c>
      <c r="I436" s="13">
        <f>+'WP 1 2023 usage gallons'!H440*0.133681</f>
        <v>561.46019999999999</v>
      </c>
      <c r="J436" s="13">
        <f>+'WP 1 2023 usage gallons'!I440*0.133681</f>
        <v>605.57492999999999</v>
      </c>
      <c r="K436" s="13">
        <f>+'WP 1 2023 usage gallons'!J440*0.133681</f>
        <v>644.34241999999995</v>
      </c>
      <c r="L436" s="13">
        <f>+'WP 1 2023 usage gallons'!K440*0.133681</f>
        <v>799.41237999999998</v>
      </c>
      <c r="M436" s="13">
        <f>+'WP 1 2023 usage gallons'!L440*0.133681</f>
        <v>196.51106999999999</v>
      </c>
      <c r="N436" s="13">
        <f>+'WP 1 2023 usage gallons'!M440*0.133681</f>
        <v>593.54363999999998</v>
      </c>
      <c r="O436" s="13">
        <f>+'WP 1 2023 usage gallons'!N440*0.133681</f>
        <v>564.13382000000001</v>
      </c>
      <c r="P436" s="13">
        <f>+'WP 1 2023 usage gallons'!O440*0.133681</f>
        <v>451.30705599999999</v>
      </c>
    </row>
    <row r="437" spans="3:16" x14ac:dyDescent="0.25">
      <c r="C437">
        <f>+'WP 1 2023 usage gallons'!C441</f>
        <v>44472904</v>
      </c>
      <c r="D437" t="str">
        <f>+'WP 1 2023 usage gallons'!B441</f>
        <v>3/4"</v>
      </c>
      <c r="E437" s="13">
        <f>+'WP 1 2023 usage gallons'!D441*0.133681</f>
        <v>306.66421399999996</v>
      </c>
      <c r="F437" s="13">
        <f>+'WP 1 2023 usage gallons'!E441*0.133681</f>
        <v>425.10557999999997</v>
      </c>
      <c r="G437" s="13">
        <f>+'WP 1 2023 usage gallons'!F441*0.133681</f>
        <v>326.18163999999996</v>
      </c>
      <c r="H437" s="13">
        <f>+'WP 1 2023 usage gallons'!G441*0.133681</f>
        <v>371.63317999999998</v>
      </c>
      <c r="I437" s="13">
        <f>+'WP 1 2023 usage gallons'!H441*0.133681</f>
        <v>374.30680000000001</v>
      </c>
      <c r="J437" s="13">
        <f>+'WP 1 2023 usage gallons'!I441*0.133681</f>
        <v>372.96999</v>
      </c>
      <c r="K437" s="13">
        <f>+'WP 1 2023 usage gallons'!J441*0.133681</f>
        <v>343.56016999999997</v>
      </c>
      <c r="L437" s="13">
        <f>+'WP 1 2023 usage gallons'!K441*0.133681</f>
        <v>434.46324999999996</v>
      </c>
      <c r="M437" s="13">
        <f>+'WP 1 2023 usage gallons'!L441*0.133681</f>
        <v>359.60188999999997</v>
      </c>
      <c r="N437" s="13">
        <f>+'WP 1 2023 usage gallons'!M441*0.133681</f>
        <v>367.62275</v>
      </c>
      <c r="O437" s="13">
        <f>+'WP 1 2023 usage gallons'!N441*0.133681</f>
        <v>380.99084999999997</v>
      </c>
      <c r="P437" s="13">
        <f>+'WP 1 2023 usage gallons'!O441*0.133681</f>
        <v>369.36060299999997</v>
      </c>
    </row>
    <row r="438" spans="3:16" x14ac:dyDescent="0.25">
      <c r="C438">
        <f>+'WP 1 2023 usage gallons'!C442</f>
        <v>44472905</v>
      </c>
      <c r="D438" t="str">
        <f>+'WP 1 2023 usage gallons'!B442</f>
        <v>3/4"</v>
      </c>
      <c r="E438" s="13">
        <f>+'WP 1 2023 usage gallons'!D442*0.133681</f>
        <v>615.46732399999996</v>
      </c>
      <c r="F438" s="13">
        <f>+'WP 1 2023 usage gallons'!E442*0.133681</f>
        <v>708.50929999999994</v>
      </c>
      <c r="G438" s="13">
        <f>+'WP 1 2023 usage gallons'!F442*0.133681</f>
        <v>399.70618999999999</v>
      </c>
      <c r="H438" s="13">
        <f>+'WP 1 2023 usage gallons'!G442*0.133681</f>
        <v>554.77615000000003</v>
      </c>
      <c r="I438" s="13">
        <f>+'WP 1 2023 usage gallons'!H442*0.133681</f>
        <v>741.92954999999995</v>
      </c>
      <c r="J438" s="13">
        <f>+'WP 1 2023 usage gallons'!I442*0.133681</f>
        <v>1105.54187</v>
      </c>
      <c r="K438" s="13">
        <f>+'WP 1 2023 usage gallons'!J442*0.133681</f>
        <v>1157.6774599999999</v>
      </c>
      <c r="L438" s="13">
        <f>+'WP 1 2023 usage gallons'!K442*0.133681</f>
        <v>1204.4658099999999</v>
      </c>
      <c r="M438" s="13">
        <f>+'WP 1 2023 usage gallons'!L442*0.133681</f>
        <v>709.84610999999995</v>
      </c>
      <c r="N438" s="13">
        <f>+'WP 1 2023 usage gallons'!M442*0.133681</f>
        <v>705.83568000000002</v>
      </c>
      <c r="O438" s="13">
        <f>+'WP 1 2023 usage gallons'!N442*0.133681</f>
        <v>525.36632999999995</v>
      </c>
      <c r="P438" s="13">
        <f>+'WP 1 2023 usage gallons'!O442*0.133681</f>
        <v>647.01603999999998</v>
      </c>
    </row>
    <row r="439" spans="3:16" x14ac:dyDescent="0.25">
      <c r="C439">
        <f>+'WP 1 2023 usage gallons'!C443</f>
        <v>44473003</v>
      </c>
      <c r="D439" t="str">
        <f>+'WP 1 2023 usage gallons'!B443</f>
        <v>3/4"</v>
      </c>
      <c r="E439" s="13">
        <f>+'WP 1 2023 usage gallons'!D443*0.133681</f>
        <v>0</v>
      </c>
      <c r="F439" s="13">
        <f>+'WP 1 2023 usage gallons'!E443*0.133681</f>
        <v>0</v>
      </c>
      <c r="G439" s="13">
        <f>+'WP 1 2023 usage gallons'!F443*0.133681</f>
        <v>0</v>
      </c>
      <c r="H439" s="13">
        <f>+'WP 1 2023 usage gallons'!G443*0.133681</f>
        <v>0</v>
      </c>
      <c r="I439" s="13">
        <f>+'WP 1 2023 usage gallons'!H443*0.133681</f>
        <v>0</v>
      </c>
      <c r="J439" s="13">
        <f>+'WP 1 2023 usage gallons'!I443*0.133681</f>
        <v>0</v>
      </c>
      <c r="K439" s="13">
        <f>+'WP 1 2023 usage gallons'!J443*0.133681</f>
        <v>0.13368099999999999</v>
      </c>
      <c r="L439" s="13">
        <f>+'WP 1 2023 usage gallons'!K443*0.133681</f>
        <v>0.13368099999999999</v>
      </c>
      <c r="M439" s="13">
        <f>+'WP 1 2023 usage gallons'!L443*0.133681</f>
        <v>2419.6261</v>
      </c>
      <c r="N439" s="13">
        <f>+'WP 1 2023 usage gallons'!M443*0.133681</f>
        <v>5128.0031600000002</v>
      </c>
      <c r="O439" s="13">
        <f>+'WP 1 2023 usage gallons'!N443*0.133681</f>
        <v>209.87916999999999</v>
      </c>
      <c r="P439" s="13">
        <f>+'WP 1 2023 usage gallons'!O443*0.133681</f>
        <v>209.87916999999999</v>
      </c>
    </row>
    <row r="440" spans="3:16" x14ac:dyDescent="0.25">
      <c r="C440">
        <f>+'WP 1 2023 usage gallons'!C444</f>
        <v>44473102</v>
      </c>
      <c r="D440" t="str">
        <f>+'WP 1 2023 usage gallons'!B444</f>
        <v>3/4"</v>
      </c>
      <c r="E440" s="13">
        <f>+'WP 1 2023 usage gallons'!D444*0.133681</f>
        <v>287.01310699999999</v>
      </c>
      <c r="F440" s="13">
        <f>+'WP 1 2023 usage gallons'!E444*0.133681</f>
        <v>449.16816</v>
      </c>
      <c r="G440" s="13">
        <f>+'WP 1 2023 usage gallons'!F444*0.133681</f>
        <v>356.92827</v>
      </c>
      <c r="H440" s="13">
        <f>+'WP 1 2023 usage gallons'!G444*0.133681</f>
        <v>347.57060000000001</v>
      </c>
      <c r="I440" s="13">
        <f>+'WP 1 2023 usage gallons'!H444*0.133681</f>
        <v>427.7792</v>
      </c>
      <c r="J440" s="13">
        <f>+'WP 1 2023 usage gallons'!I444*0.133681</f>
        <v>413.07428999999996</v>
      </c>
      <c r="K440" s="13">
        <f>+'WP 1 2023 usage gallons'!J444*0.133681</f>
        <v>235.27856</v>
      </c>
      <c r="L440" s="13">
        <f>+'WP 1 2023 usage gallons'!K444*0.133681</f>
        <v>501.30374999999998</v>
      </c>
      <c r="M440" s="13">
        <f>+'WP 1 2023 usage gallons'!L444*0.133681</f>
        <v>368.95956000000001</v>
      </c>
      <c r="N440" s="13">
        <f>+'WP 1 2023 usage gallons'!M444*0.133681</f>
        <v>255.33070999999998</v>
      </c>
      <c r="O440" s="13">
        <f>+'WP 1 2023 usage gallons'!N444*0.133681</f>
        <v>403.71661999999998</v>
      </c>
      <c r="P440" s="13">
        <f>+'WP 1 2023 usage gallons'!O444*0.133681</f>
        <v>342.62440299999997</v>
      </c>
    </row>
    <row r="441" spans="3:16" x14ac:dyDescent="0.25">
      <c r="C441">
        <f>+'WP 1 2023 usage gallons'!C445</f>
        <v>44473105</v>
      </c>
      <c r="D441" t="str">
        <f>+'WP 1 2023 usage gallons'!B445</f>
        <v>3/4"</v>
      </c>
      <c r="E441" s="13">
        <f>+'WP 1 2023 usage gallons'!D445*0.133681</f>
        <v>237.55113699999998</v>
      </c>
      <c r="F441" s="13">
        <f>+'WP 1 2023 usage gallons'!E445*0.133681</f>
        <v>1223.1811499999999</v>
      </c>
      <c r="G441" s="13">
        <f>+'WP 1 2023 usage gallons'!F445*0.133681</f>
        <v>891.65226999999993</v>
      </c>
      <c r="H441" s="13">
        <f>+'WP 1 2023 usage gallons'!G445*0.133681</f>
        <v>243.29942</v>
      </c>
      <c r="I441" s="13">
        <f>+'WP 1 2023 usage gallons'!H445*0.133681</f>
        <v>195.17426</v>
      </c>
      <c r="J441" s="13">
        <f>+'WP 1 2023 usage gallons'!I445*0.133681</f>
        <v>422.43196</v>
      </c>
      <c r="K441" s="13">
        <f>+'WP 1 2023 usage gallons'!J445*0.133681</f>
        <v>693.80439000000001</v>
      </c>
      <c r="L441" s="13">
        <f>+'WP 1 2023 usage gallons'!K445*0.133681</f>
        <v>0.13368099999999999</v>
      </c>
      <c r="M441" s="13">
        <f>+'WP 1 2023 usage gallons'!L445*0.133681</f>
        <v>332.86568999999997</v>
      </c>
      <c r="N441" s="13">
        <f>+'WP 1 2023 usage gallons'!M445*0.133681</f>
        <v>393.02213999999998</v>
      </c>
      <c r="O441" s="13">
        <f>+'WP 1 2023 usage gallons'!N445*0.133681</f>
        <v>248.64666</v>
      </c>
      <c r="P441" s="13">
        <f>+'WP 1 2023 usage gallons'!O445*0.133681</f>
        <v>324.84483</v>
      </c>
    </row>
    <row r="442" spans="3:16" x14ac:dyDescent="0.25">
      <c r="C442">
        <f>+'WP 1 2023 usage gallons'!C446</f>
        <v>44473302</v>
      </c>
      <c r="D442" t="str">
        <f>+'WP 1 2023 usage gallons'!B446</f>
        <v>3/4"</v>
      </c>
      <c r="E442" s="13">
        <f>+'WP 1 2023 usage gallons'!D446*0.133681</f>
        <v>295.43500999999998</v>
      </c>
      <c r="F442" s="13">
        <f>+'WP 1 2023 usage gallons'!E446*0.133681</f>
        <v>425.10557999999997</v>
      </c>
      <c r="G442" s="13">
        <f>+'WP 1 2023 usage gallons'!F446*0.133681</f>
        <v>347.57060000000001</v>
      </c>
      <c r="H442" s="13">
        <f>+'WP 1 2023 usage gallons'!G446*0.133681</f>
        <v>415.74790999999999</v>
      </c>
      <c r="I442" s="13">
        <f>+'WP 1 2023 usage gallons'!H446*0.133681</f>
        <v>362.27551</v>
      </c>
      <c r="J442" s="13">
        <f>+'WP 1 2023 usage gallons'!I446*0.133681</f>
        <v>372.96999</v>
      </c>
      <c r="K442" s="13">
        <f>+'WP 1 2023 usage gallons'!J446*0.133681</f>
        <v>0.13368099999999999</v>
      </c>
      <c r="L442" s="13">
        <f>+'WP 1 2023 usage gallons'!K446*0.133681</f>
        <v>545.41847999999993</v>
      </c>
      <c r="M442" s="13">
        <f>+'WP 1 2023 usage gallons'!L446*0.133681</f>
        <v>510.66141999999996</v>
      </c>
      <c r="N442" s="13">
        <f>+'WP 1 2023 usage gallons'!M446*0.133681</f>
        <v>529.37675999999999</v>
      </c>
      <c r="O442" s="13">
        <f>+'WP 1 2023 usage gallons'!N446*0.133681</f>
        <v>450.50496999999996</v>
      </c>
      <c r="P442" s="13">
        <f>+'WP 1 2023 usage gallons'!O446*0.133681</f>
        <v>496.75859599999995</v>
      </c>
    </row>
    <row r="443" spans="3:16" x14ac:dyDescent="0.25">
      <c r="C443">
        <f>+'WP 1 2023 usage gallons'!C447</f>
        <v>44473303</v>
      </c>
      <c r="D443" t="str">
        <f>+'WP 1 2023 usage gallons'!B447</f>
        <v>3/4"</v>
      </c>
      <c r="E443" s="13">
        <f>+'WP 1 2023 usage gallons'!D447*0.133681</f>
        <v>740.59273999999994</v>
      </c>
      <c r="F443" s="13">
        <f>+'WP 1 2023 usage gallons'!E447*0.133681</f>
        <v>1076.1320499999999</v>
      </c>
      <c r="G443" s="13">
        <f>+'WP 1 2023 usage gallons'!F447*0.133681</f>
        <v>812.78048000000001</v>
      </c>
      <c r="H443" s="13">
        <f>+'WP 1 2023 usage gallons'!G447*0.133681</f>
        <v>918.38846999999998</v>
      </c>
      <c r="I443" s="13">
        <f>+'WP 1 2023 usage gallons'!H447*0.133681</f>
        <v>917.05165999999997</v>
      </c>
      <c r="J443" s="13">
        <f>+'WP 1 2023 usage gallons'!I447*0.133681</f>
        <v>685.78352999999993</v>
      </c>
      <c r="K443" s="13">
        <f>+'WP 1 2023 usage gallons'!J447*0.133681</f>
        <v>42.777919999999995</v>
      </c>
      <c r="L443" s="13">
        <f>+'WP 1 2023 usage gallons'!K447*0.133681</f>
        <v>18.715339999999998</v>
      </c>
      <c r="M443" s="13">
        <f>+'WP 1 2023 usage gallons'!L447*0.133681</f>
        <v>4.0104299999999995</v>
      </c>
      <c r="N443" s="13">
        <f>+'WP 1 2023 usage gallons'!M447*0.133681</f>
        <v>5.3472399999999993</v>
      </c>
      <c r="O443" s="13">
        <f>+'WP 1 2023 usage gallons'!N447*0.133681</f>
        <v>101.59756</v>
      </c>
      <c r="P443" s="13">
        <f>+'WP 1 2023 usage gallons'!O447*0.133681</f>
        <v>36.895955999999998</v>
      </c>
    </row>
    <row r="444" spans="3:16" x14ac:dyDescent="0.25">
      <c r="C444">
        <f>+'WP 1 2023 usage gallons'!C448</f>
        <v>44473403</v>
      </c>
      <c r="D444" t="str">
        <f>+'WP 1 2023 usage gallons'!B448</f>
        <v>3/4"</v>
      </c>
      <c r="E444" s="13">
        <f>+'WP 1 2023 usage gallons'!D448*0.133681</f>
        <v>538.73442999999997</v>
      </c>
      <c r="F444" s="13">
        <f>+'WP 1 2023 usage gallons'!E448*0.133681</f>
        <v>901.00993999999992</v>
      </c>
      <c r="G444" s="13">
        <f>+'WP 1 2023 usage gallons'!F448*0.133681</f>
        <v>649.68966</v>
      </c>
      <c r="H444" s="13">
        <f>+'WP 1 2023 usage gallons'!G448*0.133681</f>
        <v>693.80439000000001</v>
      </c>
      <c r="I444" s="13">
        <f>+'WP 1 2023 usage gallons'!H448*0.133681</f>
        <v>720.54058999999995</v>
      </c>
      <c r="J444" s="13">
        <f>+'WP 1 2023 usage gallons'!I448*0.133681</f>
        <v>684.44671999999991</v>
      </c>
      <c r="K444" s="13">
        <f>+'WP 1 2023 usage gallons'!J448*0.133681</f>
        <v>544.08167000000003</v>
      </c>
      <c r="L444" s="13">
        <f>+'WP 1 2023 usage gallons'!K448*0.133681</f>
        <v>757.97127</v>
      </c>
      <c r="M444" s="13">
        <f>+'WP 1 2023 usage gallons'!L448*0.133681</f>
        <v>560.12338999999997</v>
      </c>
      <c r="N444" s="13">
        <f>+'WP 1 2023 usage gallons'!M448*0.133681</f>
        <v>636.32155999999998</v>
      </c>
      <c r="O444" s="13">
        <f>+'WP 1 2023 usage gallons'!N448*0.133681</f>
        <v>540.07123999999999</v>
      </c>
      <c r="P444" s="13">
        <f>+'WP 1 2023 usage gallons'!O448*0.133681</f>
        <v>578.83872999999994</v>
      </c>
    </row>
    <row r="445" spans="3:16" x14ac:dyDescent="0.25">
      <c r="C445">
        <f>+'WP 1 2023 usage gallons'!C449</f>
        <v>44473404</v>
      </c>
      <c r="D445" t="str">
        <f>+'WP 1 2023 usage gallons'!B449</f>
        <v>3/4"</v>
      </c>
      <c r="E445" s="13">
        <f>+'WP 1 2023 usage gallons'!D449*0.133681</f>
        <v>290.62249399999996</v>
      </c>
      <c r="F445" s="13">
        <f>+'WP 1 2023 usage gallons'!E449*0.133681</f>
        <v>528.03994999999998</v>
      </c>
      <c r="G445" s="13">
        <f>+'WP 1 2023 usage gallons'!F449*0.133681</f>
        <v>405.05342999999999</v>
      </c>
      <c r="H445" s="13">
        <f>+'WP 1 2023 usage gallons'!G449*0.133681</f>
        <v>463.87306999999998</v>
      </c>
      <c r="I445" s="13">
        <f>+'WP 1 2023 usage gallons'!H449*0.133681</f>
        <v>433.12644</v>
      </c>
      <c r="J445" s="13">
        <f>+'WP 1 2023 usage gallons'!I449*0.133681</f>
        <v>417.08472</v>
      </c>
      <c r="K445" s="13">
        <f>+'WP 1 2023 usage gallons'!J449*0.133681</f>
        <v>352.91784000000001</v>
      </c>
      <c r="L445" s="13">
        <f>+'WP 1 2023 usage gallons'!K449*0.133681</f>
        <v>459.86264</v>
      </c>
      <c r="M445" s="13">
        <f>+'WP 1 2023 usage gallons'!L449*0.133681</f>
        <v>570.81786999999997</v>
      </c>
      <c r="N445" s="13">
        <f>+'WP 1 2023 usage gallons'!M449*0.133681</f>
        <v>1259.27502</v>
      </c>
      <c r="O445" s="13">
        <f>+'WP 1 2023 usage gallons'!N449*0.133681</f>
        <v>397.03256999999996</v>
      </c>
      <c r="P445" s="13">
        <f>+'WP 1 2023 usage gallons'!O449*0.133681</f>
        <v>742.33059300000002</v>
      </c>
    </row>
    <row r="446" spans="3:16" x14ac:dyDescent="0.25">
      <c r="C446">
        <f>+'WP 1 2023 usage gallons'!C450</f>
        <v>44473503</v>
      </c>
      <c r="D446" t="str">
        <f>+'WP 1 2023 usage gallons'!B450</f>
        <v>3/4"</v>
      </c>
      <c r="E446" s="13">
        <f>+'WP 1 2023 usage gallons'!D450*0.133681</f>
        <v>678.29739399999994</v>
      </c>
      <c r="F446" s="13">
        <f>+'WP 1 2023 usage gallons'!E450*0.133681</f>
        <v>620.27983999999992</v>
      </c>
      <c r="G446" s="13">
        <f>+'WP 1 2023 usage gallons'!F450*0.133681</f>
        <v>491.94607999999999</v>
      </c>
      <c r="H446" s="13">
        <f>+'WP 1 2023 usage gallons'!G450*0.133681</f>
        <v>494.61969999999997</v>
      </c>
      <c r="I446" s="13">
        <f>+'WP 1 2023 usage gallons'!H450*0.133681</f>
        <v>463.87306999999998</v>
      </c>
      <c r="J446" s="13">
        <f>+'WP 1 2023 usage gallons'!I450*0.133681</f>
        <v>522.69271000000003</v>
      </c>
      <c r="K446" s="13">
        <f>+'WP 1 2023 usage gallons'!J450*0.133681</f>
        <v>491.94607999999999</v>
      </c>
      <c r="L446" s="13">
        <f>+'WP 1 2023 usage gallons'!K450*0.133681</f>
        <v>582.84915999999998</v>
      </c>
      <c r="M446" s="13">
        <f>+'WP 1 2023 usage gallons'!L450*0.133681</f>
        <v>483.92521999999997</v>
      </c>
      <c r="N446" s="13">
        <f>+'WP 1 2023 usage gallons'!M450*0.133681</f>
        <v>581.51234999999997</v>
      </c>
      <c r="O446" s="13">
        <f>+'WP 1 2023 usage gallons'!N450*0.133681</f>
        <v>486.59884</v>
      </c>
      <c r="P446" s="13">
        <f>+'WP 1 2023 usage gallons'!O450*0.133681</f>
        <v>517.34546999999998</v>
      </c>
    </row>
    <row r="447" spans="3:16" x14ac:dyDescent="0.25">
      <c r="C447">
        <f>+'WP 1 2023 usage gallons'!C451</f>
        <v>44473505</v>
      </c>
      <c r="D447" t="str">
        <f>+'WP 1 2023 usage gallons'!B451</f>
        <v>3/4"</v>
      </c>
      <c r="E447" s="13">
        <f>+'WP 1 2023 usage gallons'!D451*0.133681</f>
        <v>674.68800699999997</v>
      </c>
      <c r="F447" s="13">
        <f>+'WP 1 2023 usage gallons'!E451*0.133681</f>
        <v>979.88172999999995</v>
      </c>
      <c r="G447" s="13">
        <f>+'WP 1 2023 usage gallons'!F451*0.133681</f>
        <v>699.15162999999995</v>
      </c>
      <c r="H447" s="13">
        <f>+'WP 1 2023 usage gallons'!G451*0.133681</f>
        <v>827.48538999999994</v>
      </c>
      <c r="I447" s="13">
        <f>+'WP 1 2023 usage gallons'!H451*0.133681</f>
        <v>680.43628999999999</v>
      </c>
      <c r="J447" s="13">
        <f>+'WP 1 2023 usage gallons'!I451*0.133681</f>
        <v>878.28417000000002</v>
      </c>
      <c r="K447" s="13">
        <f>+'WP 1 2023 usage gallons'!J451*0.133681</f>
        <v>838.17986999999994</v>
      </c>
      <c r="L447" s="13">
        <f>+'WP 1 2023 usage gallons'!K451*0.133681</f>
        <v>842.19029999999998</v>
      </c>
      <c r="M447" s="13">
        <f>+'WP 1 2023 usage gallons'!L451*0.133681</f>
        <v>684.44671999999991</v>
      </c>
      <c r="N447" s="13">
        <f>+'WP 1 2023 usage gallons'!M451*0.133681</f>
        <v>899.67313000000001</v>
      </c>
      <c r="O447" s="13">
        <f>+'WP 1 2023 usage gallons'!N451*0.133681</f>
        <v>898.33632</v>
      </c>
      <c r="P447" s="13">
        <f>+'WP 1 2023 usage gallons'!O451*0.133681</f>
        <v>827.48538999999994</v>
      </c>
    </row>
    <row r="448" spans="3:16" x14ac:dyDescent="0.25">
      <c r="C448">
        <f>+'WP 1 2023 usage gallons'!C452</f>
        <v>44473703</v>
      </c>
      <c r="D448" t="str">
        <f>+'WP 1 2023 usage gallons'!B452</f>
        <v>3/4"</v>
      </c>
      <c r="E448" s="13">
        <f>+'WP 1 2023 usage gallons'!D452*0.133681</f>
        <v>931.75657000000001</v>
      </c>
      <c r="F448" s="13">
        <f>+'WP 1 2023 usage gallons'!E452*0.133681</f>
        <v>434.46324999999996</v>
      </c>
      <c r="G448" s="13">
        <f>+'WP 1 2023 usage gallons'!F452*0.133681</f>
        <v>779.36023</v>
      </c>
      <c r="H448" s="13">
        <f>+'WP 1 2023 usage gallons'!G452*0.133681</f>
        <v>633.64793999999995</v>
      </c>
      <c r="I448" s="13">
        <f>+'WP 1 2023 usage gallons'!H452*0.133681</f>
        <v>681.7731</v>
      </c>
      <c r="J448" s="13">
        <f>+'WP 1 2023 usage gallons'!I452*0.133681</f>
        <v>931.75657000000001</v>
      </c>
      <c r="K448" s="13">
        <f>+'WP 1 2023 usage gallons'!J452*0.133681</f>
        <v>569.48105999999996</v>
      </c>
      <c r="L448" s="13">
        <f>+'WP 1 2023 usage gallons'!K452*0.133681</f>
        <v>792.72832999999991</v>
      </c>
      <c r="M448" s="13">
        <f>+'WP 1 2023 usage gallons'!L452*0.133681</f>
        <v>724.55101999999999</v>
      </c>
      <c r="N448" s="13">
        <f>+'WP 1 2023 usage gallons'!M452*0.133681</f>
        <v>775.34979999999996</v>
      </c>
      <c r="O448" s="13">
        <f>+'WP 1 2023 usage gallons'!N452*0.133681</f>
        <v>835.50624999999991</v>
      </c>
      <c r="P448" s="13">
        <f>+'WP 1 2023 usage gallons'!O452*0.133681</f>
        <v>778.42446299999995</v>
      </c>
    </row>
    <row r="449" spans="3:16" x14ac:dyDescent="0.25">
      <c r="C449">
        <f>+'WP 1 2023 usage gallons'!C453</f>
        <v>44473804</v>
      </c>
      <c r="D449" t="str">
        <f>+'WP 1 2023 usage gallons'!B453</f>
        <v>3/4"</v>
      </c>
      <c r="E449" s="13">
        <f>+'WP 1 2023 usage gallons'!D453*0.133681</f>
        <v>406.39024000000001</v>
      </c>
      <c r="F449" s="13">
        <f>+'WP 1 2023 usage gallons'!E453*0.133681</f>
        <v>399.70618999999999</v>
      </c>
      <c r="G449" s="13">
        <f>+'WP 1 2023 usage gallons'!F453*0.133681</f>
        <v>348.90740999999997</v>
      </c>
      <c r="H449" s="13">
        <f>+'WP 1 2023 usage gallons'!G453*0.133681</f>
        <v>343.56016999999997</v>
      </c>
      <c r="I449" s="13">
        <f>+'WP 1 2023 usage gallons'!H453*0.133681</f>
        <v>343.56016999999997</v>
      </c>
      <c r="J449" s="13">
        <f>+'WP 1 2023 usage gallons'!I453*0.133681</f>
        <v>411.73748000000001</v>
      </c>
      <c r="K449" s="13">
        <f>+'WP 1 2023 usage gallons'!J453*0.133681</f>
        <v>348.90740999999997</v>
      </c>
      <c r="L449" s="13">
        <f>+'WP 1 2023 usage gallons'!K453*0.133681</f>
        <v>446.49453999999997</v>
      </c>
      <c r="M449" s="13">
        <f>+'WP 1 2023 usage gallons'!L453*0.133681</f>
        <v>362.27551</v>
      </c>
      <c r="N449" s="13">
        <f>+'WP 1 2023 usage gallons'!M453*0.133681</f>
        <v>356.92827</v>
      </c>
      <c r="O449" s="13">
        <f>+'WP 1 2023 usage gallons'!N453*0.133681</f>
        <v>364.94912999999997</v>
      </c>
      <c r="P449" s="13">
        <f>+'WP 1 2023 usage gallons'!O453*0.133681</f>
        <v>361.339743</v>
      </c>
    </row>
    <row r="450" spans="3:16" x14ac:dyDescent="0.25">
      <c r="C450">
        <f>+'WP 1 2023 usage gallons'!C454</f>
        <v>44473905</v>
      </c>
      <c r="D450" t="str">
        <f>+'WP 1 2023 usage gallons'!B454</f>
        <v>3/4"</v>
      </c>
      <c r="E450" s="13">
        <f>+'WP 1 2023 usage gallons'!D454*0.133681</f>
        <v>411.73748000000001</v>
      </c>
      <c r="F450" s="13">
        <f>+'WP 1 2023 usage gallons'!E454*0.133681</f>
        <v>632.31112999999993</v>
      </c>
      <c r="G450" s="13">
        <f>+'WP 1 2023 usage gallons'!F454*0.133681</f>
        <v>779.36023</v>
      </c>
      <c r="H450" s="13">
        <f>+'WP 1 2023 usage gallons'!G454*0.133681</f>
        <v>576.16511000000003</v>
      </c>
      <c r="I450" s="13">
        <f>+'WP 1 2023 usage gallons'!H454*0.133681</f>
        <v>823.47496000000001</v>
      </c>
      <c r="J450" s="13">
        <f>+'WP 1 2023 usage gallons'!I454*0.133681</f>
        <v>620.27983999999992</v>
      </c>
      <c r="K450" s="13">
        <f>+'WP 1 2023 usage gallons'!J454*0.133681</f>
        <v>568.14424999999994</v>
      </c>
      <c r="L450" s="13">
        <f>+'WP 1 2023 usage gallons'!K454*0.133681</f>
        <v>782.03384999999992</v>
      </c>
      <c r="M450" s="13">
        <f>+'WP 1 2023 usage gallons'!L454*0.133681</f>
        <v>788.71789999999999</v>
      </c>
      <c r="N450" s="13">
        <f>+'WP 1 2023 usage gallons'!M454*0.133681</f>
        <v>799.41237999999998</v>
      </c>
      <c r="O450" s="13">
        <f>+'WP 1 2023 usage gallons'!N454*0.133681</f>
        <v>602.90130999999997</v>
      </c>
      <c r="P450" s="13">
        <f>+'WP 1 2023 usage gallons'!O454*0.133681</f>
        <v>730.29930300000001</v>
      </c>
    </row>
    <row r="451" spans="3:16" x14ac:dyDescent="0.25">
      <c r="C451">
        <f>+'WP 1 2023 usage gallons'!C455</f>
        <v>44474002</v>
      </c>
      <c r="D451" t="str">
        <f>+'WP 1 2023 usage gallons'!B455</f>
        <v>3/4"</v>
      </c>
      <c r="E451" s="13">
        <f>+'WP 1 2023 usage gallons'!D455*0.133681</f>
        <v>527.63890700000002</v>
      </c>
      <c r="F451" s="13">
        <f>+'WP 1 2023 usage gallons'!E455*0.133681</f>
        <v>1399.6400699999999</v>
      </c>
      <c r="G451" s="13">
        <f>+'WP 1 2023 usage gallons'!F455*0.133681</f>
        <v>402.37980999999996</v>
      </c>
      <c r="H451" s="13">
        <f>+'WP 1 2023 usage gallons'!G455*0.133681</f>
        <v>2.6736199999999997</v>
      </c>
      <c r="I451" s="13">
        <f>+'WP 1 2023 usage gallons'!H455*0.133681</f>
        <v>451.84177999999997</v>
      </c>
      <c r="J451" s="13">
        <f>+'WP 1 2023 usage gallons'!I455*0.133681</f>
        <v>657.71051999999997</v>
      </c>
      <c r="K451" s="13">
        <f>+'WP 1 2023 usage gallons'!J455*0.133681</f>
        <v>482.58840999999995</v>
      </c>
      <c r="L451" s="13">
        <f>+'WP 1 2023 usage gallons'!K455*0.133681</f>
        <v>676.42585999999994</v>
      </c>
      <c r="M451" s="13">
        <f>+'WP 1 2023 usage gallons'!L455*0.133681</f>
        <v>438.47368</v>
      </c>
      <c r="N451" s="13">
        <f>+'WP 1 2023 usage gallons'!M455*0.133681</f>
        <v>442.48410999999999</v>
      </c>
      <c r="O451" s="13">
        <f>+'WP 1 2023 usage gallons'!N455*0.133681</f>
        <v>439.81048999999996</v>
      </c>
      <c r="P451" s="13">
        <f>+'WP 1 2023 usage gallons'!O455*0.133681</f>
        <v>440.21153299999997</v>
      </c>
    </row>
    <row r="452" spans="3:16" x14ac:dyDescent="0.25">
      <c r="C452">
        <f>+'WP 1 2023 usage gallons'!C456</f>
        <v>44474003</v>
      </c>
      <c r="D452" t="str">
        <f>+'WP 1 2023 usage gallons'!B456</f>
        <v>3/4"</v>
      </c>
      <c r="E452" s="13">
        <f>+'WP 1 2023 usage gallons'!D456*0.133681</f>
        <v>1079.7414369999999</v>
      </c>
      <c r="F452" s="13">
        <f>+'WP 1 2023 usage gallons'!E456*0.133681</f>
        <v>1231.20201</v>
      </c>
      <c r="G452" s="13">
        <f>+'WP 1 2023 usage gallons'!F456*0.133681</f>
        <v>1196.4449499999998</v>
      </c>
      <c r="H452" s="13">
        <f>+'WP 1 2023 usage gallons'!G456*0.133681</f>
        <v>1215.16029</v>
      </c>
      <c r="I452" s="13">
        <f>+'WP 1 2023 usage gallons'!H456*0.133681</f>
        <v>1463.8069499999999</v>
      </c>
      <c r="J452" s="13">
        <f>+'WP 1 2023 usage gallons'!I456*0.133681</f>
        <v>1494.55358</v>
      </c>
      <c r="K452" s="13">
        <f>+'WP 1 2023 usage gallons'!J456*0.133681</f>
        <v>1053.4062799999999</v>
      </c>
      <c r="L452" s="13">
        <f>+'WP 1 2023 usage gallons'!K456*0.133681</f>
        <v>1531.9842599999999</v>
      </c>
      <c r="M452" s="13">
        <f>+'WP 1 2023 usage gallons'!L456*0.133681</f>
        <v>1777.9573</v>
      </c>
      <c r="N452" s="13">
        <f>+'WP 1 2023 usage gallons'!M456*0.133681</f>
        <v>1335.4731899999999</v>
      </c>
      <c r="O452" s="13">
        <f>+'WP 1 2023 usage gallons'!N456*0.133681</f>
        <v>1161.6878899999999</v>
      </c>
      <c r="P452" s="13">
        <f>+'WP 1 2023 usage gallons'!O456*0.133681</f>
        <v>1425.03946</v>
      </c>
    </row>
    <row r="453" spans="3:16" x14ac:dyDescent="0.25">
      <c r="C453">
        <f>+'WP 1 2023 usage gallons'!C457</f>
        <v>44474204</v>
      </c>
      <c r="D453" t="str">
        <f>+'WP 1 2023 usage gallons'!B457</f>
        <v>3/4"</v>
      </c>
      <c r="E453" s="13">
        <f>+'WP 1 2023 usage gallons'!D457*0.133681</f>
        <v>742.865317</v>
      </c>
      <c r="F453" s="13">
        <f>+'WP 1 2023 usage gallons'!E457*0.133681</f>
        <v>1247.2437299999999</v>
      </c>
      <c r="G453" s="13">
        <f>+'WP 1 2023 usage gallons'!F457*0.133681</f>
        <v>699.15162999999995</v>
      </c>
      <c r="H453" s="13">
        <f>+'WP 1 2023 usage gallons'!G457*0.133681</f>
        <v>724.55101999999999</v>
      </c>
      <c r="I453" s="13">
        <f>+'WP 1 2023 usage gallons'!H457*0.133681</f>
        <v>743.26635999999996</v>
      </c>
      <c r="J453" s="13">
        <f>+'WP 1 2023 usage gallons'!I457*0.133681</f>
        <v>803.42280999999991</v>
      </c>
      <c r="K453" s="13">
        <f>+'WP 1 2023 usage gallons'!J457*0.133681</f>
        <v>630.97431999999992</v>
      </c>
      <c r="L453" s="13">
        <f>+'WP 1 2023 usage gallons'!K457*0.133681</f>
        <v>771.33936999999992</v>
      </c>
      <c r="M453" s="13">
        <f>+'WP 1 2023 usage gallons'!L457*0.133681</f>
        <v>605.57492999999999</v>
      </c>
      <c r="N453" s="13">
        <f>+'WP 1 2023 usage gallons'!M457*0.133681</f>
        <v>929.08294999999998</v>
      </c>
      <c r="O453" s="13">
        <f>+'WP 1 2023 usage gallons'!N457*0.133681</f>
        <v>763.31850999999995</v>
      </c>
      <c r="P453" s="13">
        <f>+'WP 1 2023 usage gallons'!O457*0.133681</f>
        <v>765.99212999999997</v>
      </c>
    </row>
    <row r="454" spans="3:16" x14ac:dyDescent="0.25">
      <c r="C454">
        <f>+'WP 1 2023 usage gallons'!C458</f>
        <v>44474205</v>
      </c>
      <c r="D454" t="str">
        <f>+'WP 1 2023 usage gallons'!B458</f>
        <v>3/4"</v>
      </c>
      <c r="E454" s="13">
        <f>+'WP 1 2023 usage gallons'!D458*0.133681</f>
        <v>499.96693999999997</v>
      </c>
      <c r="F454" s="13">
        <f>+'WP 1 2023 usage gallons'!E458*0.133681</f>
        <v>859.56882999999993</v>
      </c>
      <c r="G454" s="13">
        <f>+'WP 1 2023 usage gallons'!F458*0.133681</f>
        <v>640.33199000000002</v>
      </c>
      <c r="H454" s="13">
        <f>+'WP 1 2023 usage gallons'!G458*0.133681</f>
        <v>659.04732999999999</v>
      </c>
      <c r="I454" s="13">
        <f>+'WP 1 2023 usage gallons'!H458*0.133681</f>
        <v>868.92649999999992</v>
      </c>
      <c r="J454" s="13">
        <f>+'WP 1 2023 usage gallons'!I458*0.133681</f>
        <v>1781.9677299999998</v>
      </c>
      <c r="K454" s="13">
        <f>+'WP 1 2023 usage gallons'!J458*0.133681</f>
        <v>1141.6357399999999</v>
      </c>
      <c r="L454" s="13">
        <f>+'WP 1 2023 usage gallons'!K458*0.133681</f>
        <v>1175.0559899999998</v>
      </c>
      <c r="M454" s="13">
        <f>+'WP 1 2023 usage gallons'!L458*0.133681</f>
        <v>756.63445999999999</v>
      </c>
      <c r="N454" s="13">
        <f>+'WP 1 2023 usage gallons'!M458*0.133681</f>
        <v>934.43018999999993</v>
      </c>
      <c r="O454" s="13">
        <f>+'WP 1 2023 usage gallons'!N458*0.133681</f>
        <v>737.91912000000002</v>
      </c>
      <c r="P454" s="13">
        <f>+'WP 1 2023 usage gallons'!O458*0.133681</f>
        <v>809.572136</v>
      </c>
    </row>
    <row r="455" spans="3:16" x14ac:dyDescent="0.25">
      <c r="C455">
        <f>+'WP 1 2023 usage gallons'!C459</f>
        <v>44474303</v>
      </c>
      <c r="D455" t="str">
        <f>+'WP 1 2023 usage gallons'!B459</f>
        <v>3/4"</v>
      </c>
      <c r="E455" s="13">
        <f>+'WP 1 2023 usage gallons'!D459*0.133681</f>
        <v>870.79803399999992</v>
      </c>
      <c r="F455" s="13">
        <f>+'WP 1 2023 usage gallons'!E459*0.133681</f>
        <v>513.33503999999994</v>
      </c>
      <c r="G455" s="13">
        <f>+'WP 1 2023 usage gallons'!F459*0.133681</f>
        <v>585.52278000000001</v>
      </c>
      <c r="H455" s="13">
        <f>+'WP 1 2023 usage gallons'!G459*0.133681</f>
        <v>705.83568000000002</v>
      </c>
      <c r="I455" s="13">
        <f>+'WP 1 2023 usage gallons'!H459*0.133681</f>
        <v>513.33503999999994</v>
      </c>
      <c r="J455" s="13">
        <f>+'WP 1 2023 usage gallons'!I459*0.133681</f>
        <v>520.01909000000001</v>
      </c>
      <c r="K455" s="13">
        <f>+'WP 1 2023 usage gallons'!J459*0.133681</f>
        <v>516.00865999999996</v>
      </c>
      <c r="L455" s="13">
        <f>+'WP 1 2023 usage gallons'!K459*0.133681</f>
        <v>761.98169999999993</v>
      </c>
      <c r="M455" s="13">
        <f>+'WP 1 2023 usage gallons'!L459*0.133681</f>
        <v>474.56754999999998</v>
      </c>
      <c r="N455" s="13">
        <f>+'WP 1 2023 usage gallons'!M459*0.133681</f>
        <v>697.81481999999994</v>
      </c>
      <c r="O455" s="13">
        <f>+'WP 1 2023 usage gallons'!N459*0.133681</f>
        <v>610.92216999999994</v>
      </c>
      <c r="P455" s="13">
        <f>+'WP 1 2023 usage gallons'!O459*0.133681</f>
        <v>594.34572600000001</v>
      </c>
    </row>
    <row r="456" spans="3:16" x14ac:dyDescent="0.25">
      <c r="C456">
        <f>+'WP 1 2023 usage gallons'!C460</f>
        <v>44474402</v>
      </c>
      <c r="D456" t="str">
        <f>+'WP 1 2023 usage gallons'!B460</f>
        <v>3/4"</v>
      </c>
      <c r="E456" s="13">
        <f>+'WP 1 2023 usage gallons'!D460*0.133681</f>
        <v>443.01883399999997</v>
      </c>
      <c r="F456" s="13">
        <f>+'WP 1 2023 usage gallons'!E460*0.133681</f>
        <v>505.31417999999996</v>
      </c>
      <c r="G456" s="13">
        <f>+'WP 1 2023 usage gallons'!F460*0.133681</f>
        <v>421.09514999999999</v>
      </c>
      <c r="H456" s="13">
        <f>+'WP 1 2023 usage gallons'!G460*0.133681</f>
        <v>439.81048999999996</v>
      </c>
      <c r="I456" s="13">
        <f>+'WP 1 2023 usage gallons'!H460*0.133681</f>
        <v>473.23073999999997</v>
      </c>
      <c r="J456" s="13">
        <f>+'WP 1 2023 usage gallons'!I460*0.133681</f>
        <v>526.70313999999996</v>
      </c>
      <c r="K456" s="13">
        <f>+'WP 1 2023 usage gallons'!J460*0.133681</f>
        <v>491.94607999999999</v>
      </c>
      <c r="L456" s="13">
        <f>+'WP 1 2023 usage gallons'!K460*0.133681</f>
        <v>489.27245999999997</v>
      </c>
      <c r="M456" s="13">
        <f>+'WP 1 2023 usage gallons'!L460*0.133681</f>
        <v>407.72704999999996</v>
      </c>
      <c r="N456" s="13">
        <f>+'WP 1 2023 usage gallons'!M460*0.133681</f>
        <v>173.78530000000001</v>
      </c>
      <c r="O456" s="13">
        <f>+'WP 1 2023 usage gallons'!N460*0.133681</f>
        <v>376.98041999999998</v>
      </c>
      <c r="P456" s="13">
        <f>+'WP 1 2023 usage gallons'!O460*0.133681</f>
        <v>319.49759</v>
      </c>
    </row>
    <row r="457" spans="3:16" x14ac:dyDescent="0.25">
      <c r="C457">
        <f>+'WP 1 2023 usage gallons'!C461</f>
        <v>44474505</v>
      </c>
      <c r="D457" t="str">
        <f>+'WP 1 2023 usage gallons'!B461</f>
        <v>3/4"</v>
      </c>
      <c r="E457" s="13">
        <f>+'WP 1 2023 usage gallons'!D461*0.133681</f>
        <v>771.87409400000001</v>
      </c>
      <c r="F457" s="13">
        <f>+'WP 1 2023 usage gallons'!E461*0.133681</f>
        <v>1560.05727</v>
      </c>
      <c r="G457" s="13">
        <f>+'WP 1 2023 usage gallons'!F461*0.133681</f>
        <v>1050.7326599999999</v>
      </c>
      <c r="H457" s="13">
        <f>+'WP 1 2023 usage gallons'!G461*0.133681</f>
        <v>1161.6878899999999</v>
      </c>
      <c r="I457" s="13">
        <f>+'WP 1 2023 usage gallons'!H461*0.133681</f>
        <v>1287.3480299999999</v>
      </c>
      <c r="J457" s="13">
        <f>+'WP 1 2023 usage gallons'!I461*0.133681</f>
        <v>987.90258999999992</v>
      </c>
      <c r="K457" s="13">
        <f>+'WP 1 2023 usage gallons'!J461*0.133681</f>
        <v>1407.66093</v>
      </c>
      <c r="L457" s="13">
        <f>+'WP 1 2023 usage gallons'!K461*0.133681</f>
        <v>1584.11985</v>
      </c>
      <c r="M457" s="13">
        <f>+'WP 1 2023 usage gallons'!L461*0.133681</f>
        <v>1040.03818</v>
      </c>
      <c r="N457" s="13">
        <f>+'WP 1 2023 usage gallons'!M461*0.133681</f>
        <v>1196.4449499999998</v>
      </c>
      <c r="O457" s="13">
        <f>+'WP 1 2023 usage gallons'!N461*0.133681</f>
        <v>1062.76395</v>
      </c>
      <c r="P457" s="13">
        <f>+'WP 1 2023 usage gallons'!O461*0.133681</f>
        <v>1099.6599059999999</v>
      </c>
    </row>
    <row r="458" spans="3:16" x14ac:dyDescent="0.25">
      <c r="C458">
        <f>+'WP 1 2023 usage gallons'!C462</f>
        <v>44474603</v>
      </c>
      <c r="D458" t="str">
        <f>+'WP 1 2023 usage gallons'!B462</f>
        <v>3/4"</v>
      </c>
      <c r="E458" s="13">
        <f>+'WP 1 2023 usage gallons'!D462*0.133681</f>
        <v>45.451540000000001</v>
      </c>
      <c r="F458" s="13">
        <f>+'WP 1 2023 usage gallons'!E462*0.133681</f>
        <v>37.430679999999995</v>
      </c>
      <c r="G458" s="13">
        <f>+'WP 1 2023 usage gallons'!F462*0.133681</f>
        <v>44.114730000000002</v>
      </c>
      <c r="H458" s="13">
        <f>+'WP 1 2023 usage gallons'!G462*0.133681</f>
        <v>2.6736199999999997</v>
      </c>
      <c r="I458" s="13">
        <f>+'WP 1 2023 usage gallons'!H462*0.133681</f>
        <v>5.3472399999999993</v>
      </c>
      <c r="J458" s="13">
        <f>+'WP 1 2023 usage gallons'!I462*0.133681</f>
        <v>62.830069999999999</v>
      </c>
      <c r="K458" s="13">
        <f>+'WP 1 2023 usage gallons'!J462*0.133681</f>
        <v>368.95956000000001</v>
      </c>
      <c r="L458" s="13">
        <f>+'WP 1 2023 usage gallons'!K462*0.133681</f>
        <v>675.08904999999993</v>
      </c>
      <c r="M458" s="13">
        <f>+'WP 1 2023 usage gallons'!L462*0.133681</f>
        <v>803.42280999999991</v>
      </c>
      <c r="N458" s="13">
        <f>+'WP 1 2023 usage gallons'!M462*0.133681</f>
        <v>815.45409999999993</v>
      </c>
      <c r="O458" s="13">
        <f>+'WP 1 2023 usage gallons'!N462*0.133681</f>
        <v>529.37675999999999</v>
      </c>
      <c r="P458" s="13">
        <f>+'WP 1 2023 usage gallons'!O462*0.133681</f>
        <v>715.99543599999993</v>
      </c>
    </row>
    <row r="459" spans="3:16" x14ac:dyDescent="0.25">
      <c r="C459">
        <f>+'WP 1 2023 usage gallons'!C463</f>
        <v>44474704</v>
      </c>
      <c r="D459" t="str">
        <f>+'WP 1 2023 usage gallons'!B463</f>
        <v>3/4"</v>
      </c>
      <c r="E459" s="13">
        <f>+'WP 1 2023 usage gallons'!D463*0.133681</f>
        <v>434.997974</v>
      </c>
      <c r="F459" s="13">
        <f>+'WP 1 2023 usage gallons'!E463*0.133681</f>
        <v>752.62402999999995</v>
      </c>
      <c r="G459" s="13">
        <f>+'WP 1 2023 usage gallons'!F463*0.133681</f>
        <v>354.25464999999997</v>
      </c>
      <c r="H459" s="13">
        <f>+'WP 1 2023 usage gallons'!G463*0.133681</f>
        <v>727.22464000000002</v>
      </c>
      <c r="I459" s="13">
        <f>+'WP 1 2023 usage gallons'!H463*0.133681</f>
        <v>525.36632999999995</v>
      </c>
      <c r="J459" s="13">
        <f>+'WP 1 2023 usage gallons'!I463*0.133681</f>
        <v>1196.4449499999998</v>
      </c>
      <c r="K459" s="13">
        <f>+'WP 1 2023 usage gallons'!J463*0.133681</f>
        <v>618.94303000000002</v>
      </c>
      <c r="L459" s="13">
        <f>+'WP 1 2023 usage gallons'!K463*0.133681</f>
        <v>593.54363999999998</v>
      </c>
      <c r="M459" s="13">
        <f>+'WP 1 2023 usage gallons'!L463*0.133681</f>
        <v>524.02951999999993</v>
      </c>
      <c r="N459" s="13">
        <f>+'WP 1 2023 usage gallons'!M463*0.133681</f>
        <v>561.46019999999999</v>
      </c>
      <c r="O459" s="13">
        <f>+'WP 1 2023 usage gallons'!N463*0.133681</f>
        <v>743.26635999999996</v>
      </c>
      <c r="P459" s="13">
        <f>+'WP 1 2023 usage gallons'!O463*0.133681</f>
        <v>609.58535999999992</v>
      </c>
    </row>
    <row r="460" spans="3:16" x14ac:dyDescent="0.25">
      <c r="C460">
        <f>+'WP 1 2023 usage gallons'!C464</f>
        <v>44474905</v>
      </c>
      <c r="D460" t="str">
        <f>+'WP 1 2023 usage gallons'!B464</f>
        <v>3/4"</v>
      </c>
      <c r="E460" s="13">
        <f>+'WP 1 2023 usage gallons'!D464*0.133681</f>
        <v>506.24994699999996</v>
      </c>
      <c r="F460" s="13">
        <f>+'WP 1 2023 usage gallons'!E464*0.133681</f>
        <v>585.52278000000001</v>
      </c>
      <c r="G460" s="13">
        <f>+'WP 1 2023 usage gallons'!F464*0.133681</f>
        <v>541.40805</v>
      </c>
      <c r="H460" s="13">
        <f>+'WP 1 2023 usage gallons'!G464*0.133681</f>
        <v>415.74790999999999</v>
      </c>
      <c r="I460" s="13">
        <f>+'WP 1 2023 usage gallons'!H464*0.133681</f>
        <v>1249.9173499999999</v>
      </c>
      <c r="J460" s="13">
        <f>+'WP 1 2023 usage gallons'!I464*0.133681</f>
        <v>1680.3701699999999</v>
      </c>
      <c r="K460" s="13">
        <f>+'WP 1 2023 usage gallons'!J464*0.133681</f>
        <v>586.85959000000003</v>
      </c>
      <c r="L460" s="13">
        <f>+'WP 1 2023 usage gallons'!K464*0.133681</f>
        <v>467.88349999999997</v>
      </c>
      <c r="M460" s="13">
        <f>+'WP 1 2023 usage gallons'!L464*0.133681</f>
        <v>522.69271000000003</v>
      </c>
      <c r="N460" s="13">
        <f>+'WP 1 2023 usage gallons'!M464*0.133681</f>
        <v>518.68227999999999</v>
      </c>
      <c r="O460" s="13">
        <f>+'WP 1 2023 usage gallons'!N464*0.133681</f>
        <v>514.67184999999995</v>
      </c>
      <c r="P460" s="13">
        <f>+'WP 1 2023 usage gallons'!O464*0.133681</f>
        <v>518.68227999999999</v>
      </c>
    </row>
    <row r="461" spans="3:16" x14ac:dyDescent="0.25">
      <c r="C461">
        <f>+'WP 1 2023 usage gallons'!C465</f>
        <v>44475002</v>
      </c>
      <c r="D461" t="str">
        <f>+'WP 1 2023 usage gallons'!B465</f>
        <v>3/4"</v>
      </c>
      <c r="E461" s="13">
        <f>+'WP 1 2023 usage gallons'!D465*0.133681</f>
        <v>379.25299699999999</v>
      </c>
      <c r="F461" s="13">
        <f>+'WP 1 2023 usage gallons'!E465*0.133681</f>
        <v>442.48410999999999</v>
      </c>
      <c r="G461" s="13">
        <f>+'WP 1 2023 usage gallons'!F465*0.133681</f>
        <v>358.26508000000001</v>
      </c>
      <c r="H461" s="13">
        <f>+'WP 1 2023 usage gallons'!G465*0.133681</f>
        <v>1205.8026199999999</v>
      </c>
      <c r="I461" s="13">
        <f>+'WP 1 2023 usage gallons'!H465*0.133681</f>
        <v>610.92216999999994</v>
      </c>
      <c r="J461" s="13">
        <f>+'WP 1 2023 usage gallons'!I465*0.133681</f>
        <v>890.31545999999992</v>
      </c>
      <c r="K461" s="13">
        <f>+'WP 1 2023 usage gallons'!J465*0.133681</f>
        <v>638.99518</v>
      </c>
      <c r="L461" s="13">
        <f>+'WP 1 2023 usage gallons'!K465*0.133681</f>
        <v>1159.0142699999999</v>
      </c>
      <c r="M461" s="13">
        <f>+'WP 1 2023 usage gallons'!L465*0.133681</f>
        <v>847.53753999999992</v>
      </c>
      <c r="N461" s="13">
        <f>+'WP 1 2023 usage gallons'!M465*0.133681</f>
        <v>917.05165999999997</v>
      </c>
      <c r="O461" s="13">
        <f>+'WP 1 2023 usage gallons'!N465*0.133681</f>
        <v>732.57187999999996</v>
      </c>
      <c r="P461" s="13">
        <f>+'WP 1 2023 usage gallons'!O465*0.133681</f>
        <v>832.29790600000001</v>
      </c>
    </row>
    <row r="462" spans="3:16" x14ac:dyDescent="0.25">
      <c r="C462">
        <f>+'WP 1 2023 usage gallons'!C466</f>
        <v>50010110</v>
      </c>
      <c r="D462" t="str">
        <f>+'WP 1 2023 usage gallons'!B466</f>
        <v>3/4"</v>
      </c>
      <c r="E462" s="13">
        <f>+'WP 1 2023 usage gallons'!D466*0.133681</f>
        <v>372.56894699999998</v>
      </c>
      <c r="F462" s="13">
        <f>+'WP 1 2023 usage gallons'!E466*0.133681</f>
        <v>606.91174000000001</v>
      </c>
      <c r="G462" s="13">
        <f>+'WP 1 2023 usage gallons'!F466*0.133681</f>
        <v>596.21726000000001</v>
      </c>
      <c r="H462" s="13">
        <f>+'WP 1 2023 usage gallons'!G466*0.133681</f>
        <v>526.70313999999996</v>
      </c>
      <c r="I462" s="13">
        <f>+'WP 1 2023 usage gallons'!H466*0.133681</f>
        <v>1128.26764</v>
      </c>
      <c r="J462" s="13">
        <f>+'WP 1 2023 usage gallons'!I466*0.133681</f>
        <v>910.36761000000001</v>
      </c>
      <c r="K462" s="13">
        <f>+'WP 1 2023 usage gallons'!J466*0.133681</f>
        <v>1233.87563</v>
      </c>
      <c r="L462" s="13">
        <f>+'WP 1 2023 usage gallons'!K466*0.133681</f>
        <v>1161.6878899999999</v>
      </c>
      <c r="M462" s="13">
        <f>+'WP 1 2023 usage gallons'!L466*0.133681</f>
        <v>827.48538999999994</v>
      </c>
      <c r="N462" s="13">
        <f>+'WP 1 2023 usage gallons'!M466*0.133681</f>
        <v>709.84610999999995</v>
      </c>
      <c r="O462" s="13">
        <f>+'WP 1 2023 usage gallons'!N466*0.133681</f>
        <v>657.71051999999997</v>
      </c>
      <c r="P462" s="13">
        <f>+'WP 1 2023 usage gallons'!O466*0.133681</f>
        <v>731.63611300000002</v>
      </c>
    </row>
    <row r="463" spans="3:16" x14ac:dyDescent="0.25">
      <c r="C463">
        <f>+'WP 1 2023 usage gallons'!C467</f>
        <v>50010111</v>
      </c>
      <c r="D463" t="str">
        <f>+'WP 1 2023 usage gallons'!B467</f>
        <v>3/4"</v>
      </c>
      <c r="E463" s="13">
        <f>+'WP 1 2023 usage gallons'!D467*0.133681</f>
        <v>628.30070000000001</v>
      </c>
      <c r="F463" s="13">
        <f>+'WP 1 2023 usage gallons'!E467*0.133681</f>
        <v>755.29764999999998</v>
      </c>
      <c r="G463" s="13">
        <f>+'WP 1 2023 usage gallons'!F467*0.133681</f>
        <v>624.29026999999996</v>
      </c>
      <c r="H463" s="13">
        <f>+'WP 1 2023 usage gallons'!G467*0.133681</f>
        <v>659.04732999999999</v>
      </c>
      <c r="I463" s="13">
        <f>+'WP 1 2023 usage gallons'!H467*0.133681</f>
        <v>629.63751000000002</v>
      </c>
      <c r="J463" s="13">
        <f>+'WP 1 2023 usage gallons'!I467*0.133681</f>
        <v>692.46758</v>
      </c>
      <c r="K463" s="13">
        <f>+'WP 1 2023 usage gallons'!J467*0.133681</f>
        <v>649.68966</v>
      </c>
      <c r="L463" s="13">
        <f>+'WP 1 2023 usage gallons'!K467*0.133681</f>
        <v>703.16206</v>
      </c>
      <c r="M463" s="13">
        <f>+'WP 1 2023 usage gallons'!L467*0.133681</f>
        <v>661.72095000000002</v>
      </c>
      <c r="N463" s="13">
        <f>+'WP 1 2023 usage gallons'!M467*0.133681</f>
        <v>673.75223999999992</v>
      </c>
      <c r="O463" s="13">
        <f>+'WP 1 2023 usage gallons'!N467*0.133681</f>
        <v>644.34241999999995</v>
      </c>
      <c r="P463" s="13">
        <f>+'WP 1 2023 usage gallons'!O467*0.133681</f>
        <v>659.84941600000002</v>
      </c>
    </row>
    <row r="464" spans="3:16" x14ac:dyDescent="0.25">
      <c r="C464">
        <f>+'WP 1 2023 usage gallons'!C468</f>
        <v>50010308</v>
      </c>
      <c r="D464" t="str">
        <f>+'WP 1 2023 usage gallons'!B468</f>
        <v>3/4"</v>
      </c>
      <c r="E464" s="13">
        <f>+'WP 1 2023 usage gallons'!D468*0.133681</f>
        <v>299.44543999999996</v>
      </c>
      <c r="F464" s="13">
        <f>+'WP 1 2023 usage gallons'!E468*0.133681</f>
        <v>132.34419</v>
      </c>
      <c r="G464" s="13">
        <f>+'WP 1 2023 usage gallons'!F468*0.133681</f>
        <v>141.70185999999998</v>
      </c>
      <c r="H464" s="13">
        <f>+'WP 1 2023 usage gallons'!G468*0.133681</f>
        <v>141.70185999999998</v>
      </c>
      <c r="I464" s="13">
        <f>+'WP 1 2023 usage gallons'!H468*0.133681</f>
        <v>173.78530000000001</v>
      </c>
      <c r="J464" s="13">
        <f>+'WP 1 2023 usage gallons'!I468*0.133681</f>
        <v>189.82702</v>
      </c>
      <c r="K464" s="13">
        <f>+'WP 1 2023 usage gallons'!J468*0.133681</f>
        <v>171.11167999999998</v>
      </c>
      <c r="L464" s="13">
        <f>+'WP 1 2023 usage gallons'!K468*0.133681</f>
        <v>88.229460000000003</v>
      </c>
      <c r="M464" s="13">
        <f>+'WP 1 2023 usage gallons'!L468*0.133681</f>
        <v>145.71229</v>
      </c>
      <c r="N464" s="13">
        <f>+'WP 1 2023 usage gallons'!M468*0.133681</f>
        <v>144.37547999999998</v>
      </c>
      <c r="O464" s="13">
        <f>+'WP 1 2023 usage gallons'!N468*0.133681</f>
        <v>160.41719999999998</v>
      </c>
      <c r="P464" s="13">
        <f>+'WP 1 2023 usage gallons'!O468*0.133681</f>
        <v>150.123763</v>
      </c>
    </row>
    <row r="465" spans="3:16" x14ac:dyDescent="0.25">
      <c r="C465">
        <f>+'WP 1 2023 usage gallons'!C469</f>
        <v>50010309</v>
      </c>
      <c r="D465" t="str">
        <f>+'WP 1 2023 usage gallons'!B469</f>
        <v>3/4"</v>
      </c>
      <c r="E465" s="13">
        <f>+'WP 1 2023 usage gallons'!D469*0.133681</f>
        <v>514.27080699999999</v>
      </c>
      <c r="F465" s="13">
        <f>+'WP 1 2023 usage gallons'!E469*0.133681</f>
        <v>673.75223999999992</v>
      </c>
      <c r="G465" s="13">
        <f>+'WP 1 2023 usage gallons'!F469*0.133681</f>
        <v>570.81786999999997</v>
      </c>
      <c r="H465" s="13">
        <f>+'WP 1 2023 usage gallons'!G469*0.133681</f>
        <v>605.57492999999999</v>
      </c>
      <c r="I465" s="13">
        <f>+'WP 1 2023 usage gallons'!H469*0.133681</f>
        <v>804.75961999999993</v>
      </c>
      <c r="J465" s="13">
        <f>+'WP 1 2023 usage gallons'!I469*0.133681</f>
        <v>643.00560999999993</v>
      </c>
      <c r="K465" s="13">
        <f>+'WP 1 2023 usage gallons'!J469*0.133681</f>
        <v>446.49453999999997</v>
      </c>
      <c r="L465" s="13">
        <f>+'WP 1 2023 usage gallons'!K469*0.133681</f>
        <v>503.97736999999995</v>
      </c>
      <c r="M465" s="13">
        <f>+'WP 1 2023 usage gallons'!L469*0.133681</f>
        <v>536.06080999999995</v>
      </c>
      <c r="N465" s="13">
        <f>+'WP 1 2023 usage gallons'!M469*0.133681</f>
        <v>511.99822999999998</v>
      </c>
      <c r="O465" s="13">
        <f>+'WP 1 2023 usage gallons'!N469*0.133681</f>
        <v>787.38108999999997</v>
      </c>
      <c r="P465" s="13">
        <f>+'WP 1 2023 usage gallons'!O469*0.133681</f>
        <v>611.72425599999997</v>
      </c>
    </row>
    <row r="466" spans="3:16" x14ac:dyDescent="0.25">
      <c r="C466">
        <f>+'WP 1 2023 usage gallons'!C470</f>
        <v>50010506</v>
      </c>
      <c r="D466" t="str">
        <f>+'WP 1 2023 usage gallons'!B470</f>
        <v>3/4"</v>
      </c>
      <c r="E466" s="13">
        <f>+'WP 1 2023 usage gallons'!D470*0.133681</f>
        <v>500.90270699999996</v>
      </c>
      <c r="F466" s="13">
        <f>+'WP 1 2023 usage gallons'!E470*0.133681</f>
        <v>302.11905999999999</v>
      </c>
      <c r="G466" s="13">
        <f>+'WP 1 2023 usage gallons'!F470*0.133681</f>
        <v>267.36199999999997</v>
      </c>
      <c r="H466" s="13">
        <f>+'WP 1 2023 usage gallons'!G470*0.133681</f>
        <v>302.11905999999999</v>
      </c>
      <c r="I466" s="13">
        <f>+'WP 1 2023 usage gallons'!H470*0.133681</f>
        <v>298.10863000000001</v>
      </c>
      <c r="J466" s="13">
        <f>+'WP 1 2023 usage gallons'!I470*0.133681</f>
        <v>336.87611999999996</v>
      </c>
      <c r="K466" s="13">
        <f>+'WP 1 2023 usage gallons'!J470*0.133681</f>
        <v>253.9939</v>
      </c>
      <c r="L466" s="13">
        <f>+'WP 1 2023 usage gallons'!K470*0.133681</f>
        <v>441.14729999999997</v>
      </c>
      <c r="M466" s="13">
        <f>+'WP 1 2023 usage gallons'!L470*0.133681</f>
        <v>284.74052999999998</v>
      </c>
      <c r="N466" s="13">
        <f>+'WP 1 2023 usage gallons'!M470*0.133681</f>
        <v>439.81048999999996</v>
      </c>
      <c r="O466" s="13">
        <f>+'WP 1 2023 usage gallons'!N470*0.133681</f>
        <v>358.26508000000001</v>
      </c>
      <c r="P466" s="13">
        <f>+'WP 1 2023 usage gallons'!O470*0.133681</f>
        <v>360.93869999999998</v>
      </c>
    </row>
    <row r="467" spans="3:16" x14ac:dyDescent="0.25">
      <c r="C467">
        <f>+'WP 1 2023 usage gallons'!C471</f>
        <v>50010507</v>
      </c>
      <c r="D467" t="str">
        <f>+'WP 1 2023 usage gallons'!B471</f>
        <v>3/4"</v>
      </c>
      <c r="E467" s="13">
        <f>+'WP 1 2023 usage gallons'!D471*0.133681</f>
        <v>388.61066699999998</v>
      </c>
      <c r="F467" s="13">
        <f>+'WP 1 2023 usage gallons'!E471*0.133681</f>
        <v>593.54363999999998</v>
      </c>
      <c r="G467" s="13">
        <f>+'WP 1 2023 usage gallons'!F471*0.133681</f>
        <v>449.16816</v>
      </c>
      <c r="H467" s="13">
        <f>+'WP 1 2023 usage gallons'!G471*0.133681</f>
        <v>495.95650999999998</v>
      </c>
      <c r="I467" s="13">
        <f>+'WP 1 2023 usage gallons'!H471*0.133681</f>
        <v>749.95040999999992</v>
      </c>
      <c r="J467" s="13">
        <f>+'WP 1 2023 usage gallons'!I471*0.133681</f>
        <v>1052.0694699999999</v>
      </c>
      <c r="K467" s="13">
        <f>+'WP 1 2023 usage gallons'!J471*0.133681</f>
        <v>1243.2332999999999</v>
      </c>
      <c r="L467" s="13">
        <f>+'WP 1 2023 usage gallons'!K471*0.133681</f>
        <v>1073.4584299999999</v>
      </c>
      <c r="M467" s="13">
        <f>+'WP 1 2023 usage gallons'!L471*0.133681</f>
        <v>796.73875999999996</v>
      </c>
      <c r="N467" s="13">
        <f>+'WP 1 2023 usage gallons'!M471*0.133681</f>
        <v>487.93564999999995</v>
      </c>
      <c r="O467" s="13">
        <f>+'WP 1 2023 usage gallons'!N471*0.133681</f>
        <v>716.53016000000002</v>
      </c>
      <c r="P467" s="13">
        <f>+'WP 1 2023 usage gallons'!O471*0.133681</f>
        <v>667.06818999999996</v>
      </c>
    </row>
    <row r="468" spans="3:16" x14ac:dyDescent="0.25">
      <c r="C468">
        <f>+'WP 1 2023 usage gallons'!C472</f>
        <v>50010704</v>
      </c>
      <c r="D468" t="str">
        <f>+'WP 1 2023 usage gallons'!B472</f>
        <v>3/4"</v>
      </c>
      <c r="E468" s="13">
        <f>+'WP 1 2023 usage gallons'!D472*0.133681</f>
        <v>1221.443297</v>
      </c>
      <c r="F468" s="13">
        <f>+'WP 1 2023 usage gallons'!E472*0.133681</f>
        <v>879.62097999999992</v>
      </c>
      <c r="G468" s="13">
        <f>+'WP 1 2023 usage gallons'!F472*0.133681</f>
        <v>638.99518</v>
      </c>
      <c r="H468" s="13">
        <f>+'WP 1 2023 usage gallons'!G472*0.133681</f>
        <v>677.76266999999996</v>
      </c>
      <c r="I468" s="13">
        <f>+'WP 1 2023 usage gallons'!H472*0.133681</f>
        <v>975.87129999999991</v>
      </c>
      <c r="J468" s="13">
        <f>+'WP 1 2023 usage gallons'!I472*0.133681</f>
        <v>1110.8891099999998</v>
      </c>
      <c r="K468" s="13">
        <f>+'WP 1 2023 usage gallons'!J472*0.133681</f>
        <v>1009.2915499999999</v>
      </c>
      <c r="L468" s="13">
        <f>+'WP 1 2023 usage gallons'!K472*0.133681</f>
        <v>1621.55053</v>
      </c>
      <c r="M468" s="13">
        <f>+'WP 1 2023 usage gallons'!L472*0.133681</f>
        <v>1208.47624</v>
      </c>
      <c r="N468" s="13">
        <f>+'WP 1 2023 usage gallons'!M472*0.133681</f>
        <v>1431.72351</v>
      </c>
      <c r="O468" s="13">
        <f>+'WP 1 2023 usage gallons'!N472*0.133681</f>
        <v>1720.4744699999999</v>
      </c>
      <c r="P468" s="13">
        <f>+'WP 1 2023 usage gallons'!O472*0.133681</f>
        <v>1453.5135129999999</v>
      </c>
    </row>
    <row r="469" spans="3:16" x14ac:dyDescent="0.25">
      <c r="C469">
        <f>+'WP 1 2023 usage gallons'!C473</f>
        <v>50010705</v>
      </c>
      <c r="D469" t="str">
        <f>+'WP 1 2023 usage gallons'!B473</f>
        <v>3/4"</v>
      </c>
      <c r="E469" s="13">
        <f>+'WP 1 2023 usage gallons'!D473*0.133681</f>
        <v>586.05750399999999</v>
      </c>
      <c r="F469" s="13">
        <f>+'WP 1 2023 usage gallons'!E473*0.133681</f>
        <v>888.97865000000002</v>
      </c>
      <c r="G469" s="13">
        <f>+'WP 1 2023 usage gallons'!F473*0.133681</f>
        <v>679.09947999999997</v>
      </c>
      <c r="H469" s="13">
        <f>+'WP 1 2023 usage gallons'!G473*0.133681</f>
        <v>664.39456999999993</v>
      </c>
      <c r="I469" s="13">
        <f>+'WP 1 2023 usage gallons'!H473*0.133681</f>
        <v>743.26635999999996</v>
      </c>
      <c r="J469" s="13">
        <f>+'WP 1 2023 usage gallons'!I473*0.133681</f>
        <v>648.35284999999999</v>
      </c>
      <c r="K469" s="13">
        <f>+'WP 1 2023 usage gallons'!J473*0.133681</f>
        <v>628.30070000000001</v>
      </c>
      <c r="L469" s="13">
        <f>+'WP 1 2023 usage gallons'!K473*0.133681</f>
        <v>739.25592999999992</v>
      </c>
      <c r="M469" s="13">
        <f>+'WP 1 2023 usage gallons'!L473*0.133681</f>
        <v>580.17553999999996</v>
      </c>
      <c r="N469" s="13">
        <f>+'WP 1 2023 usage gallons'!M473*0.133681</f>
        <v>594.88045</v>
      </c>
      <c r="O469" s="13">
        <f>+'WP 1 2023 usage gallons'!N473*0.133681</f>
        <v>782.03384999999992</v>
      </c>
      <c r="P469" s="13">
        <f>+'WP 1 2023 usage gallons'!O473*0.133681</f>
        <v>652.36327999999992</v>
      </c>
    </row>
    <row r="470" spans="3:16" x14ac:dyDescent="0.25">
      <c r="C470">
        <f>+'WP 1 2023 usage gallons'!C474</f>
        <v>50010902</v>
      </c>
      <c r="D470" t="str">
        <f>+'WP 1 2023 usage gallons'!B474</f>
        <v>3/4"</v>
      </c>
      <c r="E470" s="13">
        <f>+'WP 1 2023 usage gallons'!D474*0.133681</f>
        <v>146.64805699999999</v>
      </c>
      <c r="F470" s="13">
        <f>+'WP 1 2023 usage gallons'!E474*0.133681</f>
        <v>232.60494</v>
      </c>
      <c r="G470" s="13">
        <f>+'WP 1 2023 usage gallons'!F474*0.133681</f>
        <v>221.91046</v>
      </c>
      <c r="H470" s="13">
        <f>+'WP 1 2023 usage gallons'!G474*0.133681</f>
        <v>280.73009999999999</v>
      </c>
      <c r="I470" s="13">
        <f>+'WP 1 2023 usage gallons'!H474*0.133681</f>
        <v>245.97304</v>
      </c>
      <c r="J470" s="13">
        <f>+'WP 1 2023 usage gallons'!I474*0.133681</f>
        <v>224.58408</v>
      </c>
      <c r="K470" s="13">
        <f>+'WP 1 2023 usage gallons'!J474*0.133681</f>
        <v>207.20554999999999</v>
      </c>
      <c r="L470" s="13">
        <f>+'WP 1 2023 usage gallons'!K474*0.133681</f>
        <v>394.35894999999999</v>
      </c>
      <c r="M470" s="13">
        <f>+'WP 1 2023 usage gallons'!L474*0.133681</f>
        <v>303.45587</v>
      </c>
      <c r="N470" s="13">
        <f>+'WP 1 2023 usage gallons'!M474*0.133681</f>
        <v>319.49759</v>
      </c>
      <c r="O470" s="13">
        <f>+'WP 1 2023 usage gallons'!N474*0.133681</f>
        <v>290.08776999999998</v>
      </c>
      <c r="P470" s="13">
        <f>+'WP 1 2023 usage gallons'!O474*0.133681</f>
        <v>304.25795599999998</v>
      </c>
    </row>
    <row r="471" spans="3:16" x14ac:dyDescent="0.25">
      <c r="C471">
        <f>+'WP 1 2023 usage gallons'!C475</f>
        <v>50010903</v>
      </c>
      <c r="D471" t="str">
        <f>+'WP 1 2023 usage gallons'!B475</f>
        <v>3/4"</v>
      </c>
      <c r="E471" s="13">
        <f>+'WP 1 2023 usage gallons'!D475*0.133681</f>
        <v>426.97711399999997</v>
      </c>
      <c r="F471" s="13">
        <f>+'WP 1 2023 usage gallons'!E475*0.133681</f>
        <v>541.40805</v>
      </c>
      <c r="G471" s="13">
        <f>+'WP 1 2023 usage gallons'!F475*0.133681</f>
        <v>516.00865999999996</v>
      </c>
      <c r="H471" s="13">
        <f>+'WP 1 2023 usage gallons'!G475*0.133681</f>
        <v>632.31112999999993</v>
      </c>
      <c r="I471" s="13">
        <f>+'WP 1 2023 usage gallons'!H475*0.133681</f>
        <v>558.78657999999996</v>
      </c>
      <c r="J471" s="13">
        <f>+'WP 1 2023 usage gallons'!I475*0.133681</f>
        <v>588.19639999999993</v>
      </c>
      <c r="K471" s="13">
        <f>+'WP 1 2023 usage gallons'!J475*0.133681</f>
        <v>572.15467999999998</v>
      </c>
      <c r="L471" s="13">
        <f>+'WP 1 2023 usage gallons'!K475*0.133681</f>
        <v>696.47800999999993</v>
      </c>
      <c r="M471" s="13">
        <f>+'WP 1 2023 usage gallons'!L475*0.133681</f>
        <v>407.72704999999996</v>
      </c>
      <c r="N471" s="13">
        <f>+'WP 1 2023 usage gallons'!M475*0.133681</f>
        <v>541.40805</v>
      </c>
      <c r="O471" s="13">
        <f>+'WP 1 2023 usage gallons'!N475*0.133681</f>
        <v>748.61360000000002</v>
      </c>
      <c r="P471" s="13">
        <f>+'WP 1 2023 usage gallons'!O475*0.133681</f>
        <v>565.87167299999999</v>
      </c>
    </row>
    <row r="472" spans="3:16" x14ac:dyDescent="0.25">
      <c r="C472">
        <f>+'WP 1 2023 usage gallons'!C476</f>
        <v>50011221</v>
      </c>
      <c r="D472" t="str">
        <f>+'WP 1 2023 usage gallons'!B476</f>
        <v>3/4"</v>
      </c>
      <c r="E472" s="13">
        <f>+'WP 1 2023 usage gallons'!D476*0.133681</f>
        <v>642.20352400000002</v>
      </c>
      <c r="F472" s="13">
        <f>+'WP 1 2023 usage gallons'!E476*0.133681</f>
        <v>554.77615000000003</v>
      </c>
      <c r="G472" s="13">
        <f>+'WP 1 2023 usage gallons'!F476*0.133681</f>
        <v>562.79701</v>
      </c>
      <c r="H472" s="13">
        <f>+'WP 1 2023 usage gallons'!G476*0.133681</f>
        <v>393.02213999999998</v>
      </c>
      <c r="I472" s="13">
        <f>+'WP 1 2023 usage gallons'!H476*0.133681</f>
        <v>347.57060000000001</v>
      </c>
      <c r="J472" s="13">
        <f>+'WP 1 2023 usage gallons'!I476*0.133681</f>
        <v>407.72704999999996</v>
      </c>
      <c r="K472" s="13">
        <f>+'WP 1 2023 usage gallons'!J476*0.133681</f>
        <v>359.60188999999997</v>
      </c>
      <c r="L472" s="13">
        <f>+'WP 1 2023 usage gallons'!K476*0.133681</f>
        <v>679.09947999999997</v>
      </c>
      <c r="M472" s="13">
        <f>+'WP 1 2023 usage gallons'!L476*0.133681</f>
        <v>342.22335999999996</v>
      </c>
      <c r="N472" s="13">
        <f>+'WP 1 2023 usage gallons'!M476*0.133681</f>
        <v>350.24421999999998</v>
      </c>
      <c r="O472" s="13">
        <f>+'WP 1 2023 usage gallons'!N476*0.133681</f>
        <v>220.57364999999999</v>
      </c>
      <c r="P472" s="13">
        <f>+'WP 1 2023 usage gallons'!O476*0.133681</f>
        <v>304.25795599999998</v>
      </c>
    </row>
    <row r="473" spans="3:16" x14ac:dyDescent="0.25">
      <c r="C473">
        <f>+'WP 1 2023 usage gallons'!C477</f>
        <v>50011222</v>
      </c>
      <c r="D473" t="str">
        <f>+'WP 1 2023 usage gallons'!B477</f>
        <v>3/4"</v>
      </c>
      <c r="E473" s="13">
        <f>+'WP 1 2023 usage gallons'!D477*0.133681</f>
        <v>742.865317</v>
      </c>
      <c r="F473" s="13">
        <f>+'WP 1 2023 usage gallons'!E477*0.133681</f>
        <v>872.93692999999996</v>
      </c>
      <c r="G473" s="13">
        <f>+'WP 1 2023 usage gallons'!F477*0.133681</f>
        <v>684.44671999999991</v>
      </c>
      <c r="H473" s="13">
        <f>+'WP 1 2023 usage gallons'!G477*0.133681</f>
        <v>747.27679000000001</v>
      </c>
      <c r="I473" s="13">
        <f>+'WP 1 2023 usage gallons'!H477*0.133681</f>
        <v>824.81176999999991</v>
      </c>
      <c r="J473" s="13">
        <f>+'WP 1 2023 usage gallons'!I477*0.133681</f>
        <v>1076.1320499999999</v>
      </c>
      <c r="K473" s="13">
        <f>+'WP 1 2023 usage gallons'!J477*0.133681</f>
        <v>1014.63879</v>
      </c>
      <c r="L473" s="13">
        <f>+'WP 1 2023 usage gallons'!K477*0.133681</f>
        <v>1169.70875</v>
      </c>
      <c r="M473" s="13">
        <f>+'WP 1 2023 usage gallons'!L477*0.133681</f>
        <v>763.31850999999995</v>
      </c>
      <c r="N473" s="13">
        <f>+'WP 1 2023 usage gallons'!M477*0.133681</f>
        <v>843.52710999999999</v>
      </c>
      <c r="O473" s="13">
        <f>+'WP 1 2023 usage gallons'!N477*0.133681</f>
        <v>969.18724999999995</v>
      </c>
      <c r="P473" s="13">
        <f>+'WP 1 2023 usage gallons'!O477*0.133681</f>
        <v>858.63306299999999</v>
      </c>
    </row>
    <row r="474" spans="3:16" x14ac:dyDescent="0.25">
      <c r="C474">
        <f>+'WP 1 2023 usage gallons'!C478</f>
        <v>50011418</v>
      </c>
      <c r="D474" t="str">
        <f>+'WP 1 2023 usage gallons'!B478</f>
        <v>3/4"</v>
      </c>
      <c r="E474" s="13">
        <f>+'WP 1 2023 usage gallons'!D478*0.133681</f>
        <v>483.52417699999995</v>
      </c>
      <c r="F474" s="13">
        <f>+'WP 1 2023 usage gallons'!E478*0.133681</f>
        <v>643.00560999999993</v>
      </c>
      <c r="G474" s="13">
        <f>+'WP 1 2023 usage gallons'!F478*0.133681</f>
        <v>459.86264</v>
      </c>
      <c r="H474" s="13">
        <f>+'WP 1 2023 usage gallons'!G478*0.133681</f>
        <v>453.17858999999999</v>
      </c>
      <c r="I474" s="13">
        <f>+'WP 1 2023 usage gallons'!H478*0.133681</f>
        <v>510.66141999999996</v>
      </c>
      <c r="J474" s="13">
        <f>+'WP 1 2023 usage gallons'!I478*0.133681</f>
        <v>578.83872999999994</v>
      </c>
      <c r="K474" s="13">
        <f>+'WP 1 2023 usage gallons'!J478*0.133681</f>
        <v>572.15467999999998</v>
      </c>
      <c r="L474" s="13">
        <f>+'WP 1 2023 usage gallons'!K478*0.133681</f>
        <v>618.94303000000002</v>
      </c>
      <c r="M474" s="13">
        <f>+'WP 1 2023 usage gallons'!L478*0.133681</f>
        <v>560.12338999999997</v>
      </c>
      <c r="N474" s="13">
        <f>+'WP 1 2023 usage gallons'!M478*0.133681</f>
        <v>626.96388999999999</v>
      </c>
      <c r="O474" s="13">
        <f>+'WP 1 2023 usage gallons'!N478*0.133681</f>
        <v>626.96388999999999</v>
      </c>
      <c r="P474" s="13">
        <f>+'WP 1 2023 usage gallons'!O478*0.133681</f>
        <v>604.63916299999994</v>
      </c>
    </row>
    <row r="475" spans="3:16" x14ac:dyDescent="0.25">
      <c r="C475">
        <f>+'WP 1 2023 usage gallons'!C479</f>
        <v>50011419</v>
      </c>
      <c r="D475" t="str">
        <f>+'WP 1 2023 usage gallons'!B479</f>
        <v>3/4"</v>
      </c>
      <c r="E475" s="13">
        <f>+'WP 1 2023 usage gallons'!D479*0.133681</f>
        <v>145.71229</v>
      </c>
      <c r="F475" s="13">
        <f>+'WP 1 2023 usage gallons'!E479*0.133681</f>
        <v>187.1534</v>
      </c>
      <c r="G475" s="13">
        <f>+'WP 1 2023 usage gallons'!F479*0.133681</f>
        <v>173.78530000000001</v>
      </c>
      <c r="H475" s="13">
        <f>+'WP 1 2023 usage gallons'!G479*0.133681</f>
        <v>185.81658999999999</v>
      </c>
      <c r="I475" s="13">
        <f>+'WP 1 2023 usage gallons'!H479*0.133681</f>
        <v>183.14296999999999</v>
      </c>
      <c r="J475" s="13">
        <f>+'WP 1 2023 usage gallons'!I479*0.133681</f>
        <v>168.43805999999998</v>
      </c>
      <c r="K475" s="13">
        <f>+'WP 1 2023 usage gallons'!J479*0.133681</f>
        <v>148.38591</v>
      </c>
      <c r="L475" s="13">
        <f>+'WP 1 2023 usage gallons'!K479*0.133681</f>
        <v>282.06691000000001</v>
      </c>
      <c r="M475" s="13">
        <f>+'WP 1 2023 usage gallons'!L479*0.133681</f>
        <v>129.67057</v>
      </c>
      <c r="N475" s="13">
        <f>+'WP 1 2023 usage gallons'!M479*0.133681</f>
        <v>169.77486999999999</v>
      </c>
      <c r="O475" s="13">
        <f>+'WP 1 2023 usage gallons'!N479*0.133681</f>
        <v>205.86874</v>
      </c>
      <c r="P475" s="13">
        <f>+'WP 1 2023 usage gallons'!O479*0.133681</f>
        <v>168.43805999999998</v>
      </c>
    </row>
    <row r="476" spans="3:16" x14ac:dyDescent="0.25">
      <c r="C476">
        <f>+'WP 1 2023 usage gallons'!C480</f>
        <v>50011616</v>
      </c>
      <c r="D476" t="str">
        <f>+'WP 1 2023 usage gallons'!B480</f>
        <v>3/4"</v>
      </c>
      <c r="E476" s="13">
        <f>+'WP 1 2023 usage gallons'!D480*0.133681</f>
        <v>638.59413699999993</v>
      </c>
      <c r="F476" s="13">
        <f>+'WP 1 2023 usage gallons'!E480*0.133681</f>
        <v>778.02341999999999</v>
      </c>
      <c r="G476" s="13">
        <f>+'WP 1 2023 usage gallons'!F480*0.133681</f>
        <v>628.30070000000001</v>
      </c>
      <c r="H476" s="13">
        <f>+'WP 1 2023 usage gallons'!G480*0.133681</f>
        <v>645.67922999999996</v>
      </c>
      <c r="I476" s="13">
        <f>+'WP 1 2023 usage gallons'!H480*0.133681</f>
        <v>667.06818999999996</v>
      </c>
      <c r="J476" s="13">
        <f>+'WP 1 2023 usage gallons'!I480*0.133681</f>
        <v>604.23811999999998</v>
      </c>
      <c r="K476" s="13">
        <f>+'WP 1 2023 usage gallons'!J480*0.133681</f>
        <v>586.85959000000003</v>
      </c>
      <c r="L476" s="13">
        <f>+'WP 1 2023 usage gallons'!K480*0.133681</f>
        <v>617.60622000000001</v>
      </c>
      <c r="M476" s="13">
        <f>+'WP 1 2023 usage gallons'!L480*0.133681</f>
        <v>549.42890999999997</v>
      </c>
      <c r="N476" s="13">
        <f>+'WP 1 2023 usage gallons'!M480*0.133681</f>
        <v>602.90130999999997</v>
      </c>
      <c r="O476" s="13">
        <f>+'WP 1 2023 usage gallons'!N480*0.133681</f>
        <v>736.58231000000001</v>
      </c>
      <c r="P476" s="13">
        <f>+'WP 1 2023 usage gallons'!O480*0.133681</f>
        <v>629.63751000000002</v>
      </c>
    </row>
    <row r="477" spans="3:16" x14ac:dyDescent="0.25">
      <c r="C477">
        <f>+'WP 1 2023 usage gallons'!C481</f>
        <v>50011617</v>
      </c>
      <c r="D477" t="str">
        <f>+'WP 1 2023 usage gallons'!B481</f>
        <v>3/4"</v>
      </c>
      <c r="E477" s="13">
        <f>+'WP 1 2023 usage gallons'!D481*0.133681</f>
        <v>583.38388399999997</v>
      </c>
      <c r="F477" s="13">
        <f>+'WP 1 2023 usage gallons'!E481*0.133681</f>
        <v>644.34241999999995</v>
      </c>
      <c r="G477" s="13">
        <f>+'WP 1 2023 usage gallons'!F481*0.133681</f>
        <v>526.70313999999996</v>
      </c>
      <c r="H477" s="13">
        <f>+'WP 1 2023 usage gallons'!G481*0.133681</f>
        <v>545.41847999999993</v>
      </c>
      <c r="I477" s="13">
        <f>+'WP 1 2023 usage gallons'!H481*0.133681</f>
        <v>573.49149</v>
      </c>
      <c r="J477" s="13">
        <f>+'WP 1 2023 usage gallons'!I481*0.133681</f>
        <v>589.53320999999994</v>
      </c>
      <c r="K477" s="13">
        <f>+'WP 1 2023 usage gallons'!J481*0.133681</f>
        <v>481.2516</v>
      </c>
      <c r="L477" s="13">
        <f>+'WP 1 2023 usage gallons'!K481*0.133681</f>
        <v>705.83568000000002</v>
      </c>
      <c r="M477" s="13">
        <f>+'WP 1 2023 usage gallons'!L481*0.133681</f>
        <v>542.74486000000002</v>
      </c>
      <c r="N477" s="13">
        <f>+'WP 1 2023 usage gallons'!M481*0.133681</f>
        <v>590.87001999999995</v>
      </c>
      <c r="O477" s="13">
        <f>+'WP 1 2023 usage gallons'!N481*0.133681</f>
        <v>596.21726000000001</v>
      </c>
      <c r="P477" s="13">
        <f>+'WP 1 2023 usage gallons'!O481*0.133681</f>
        <v>576.56615299999999</v>
      </c>
    </row>
    <row r="478" spans="3:16" x14ac:dyDescent="0.25">
      <c r="C478">
        <f>+'WP 1 2023 usage gallons'!C482</f>
        <v>50011814</v>
      </c>
      <c r="D478" t="str">
        <f>+'WP 1 2023 usage gallons'!B482</f>
        <v>3/4"</v>
      </c>
      <c r="E478" s="13">
        <f>+'WP 1 2023 usage gallons'!D482*0.133681</f>
        <v>565.06958699999996</v>
      </c>
      <c r="F478" s="13">
        <f>+'WP 1 2023 usage gallons'!E482*0.133681</f>
        <v>823.47496000000001</v>
      </c>
      <c r="G478" s="13">
        <f>+'WP 1 2023 usage gallons'!F482*0.133681</f>
        <v>1775.28368</v>
      </c>
      <c r="H478" s="13">
        <f>+'WP 1 2023 usage gallons'!G482*0.133681</f>
        <v>713.85654</v>
      </c>
      <c r="I478" s="13">
        <f>+'WP 1 2023 usage gallons'!H482*0.133681</f>
        <v>655.03689999999995</v>
      </c>
      <c r="J478" s="13">
        <f>+'WP 1 2023 usage gallons'!I482*0.133681</f>
        <v>673.75223999999992</v>
      </c>
      <c r="K478" s="13">
        <f>+'WP 1 2023 usage gallons'!J482*0.133681</f>
        <v>584.18597</v>
      </c>
      <c r="L478" s="13">
        <f>+'WP 1 2023 usage gallons'!K482*0.133681</f>
        <v>807.43323999999996</v>
      </c>
      <c r="M478" s="13">
        <f>+'WP 1 2023 usage gallons'!L482*0.133681</f>
        <v>536.06080999999995</v>
      </c>
      <c r="N478" s="13">
        <f>+'WP 1 2023 usage gallons'!M482*0.133681</f>
        <v>605.57492999999999</v>
      </c>
      <c r="O478" s="13">
        <f>+'WP 1 2023 usage gallons'!N482*0.133681</f>
        <v>753.96083999999996</v>
      </c>
      <c r="P478" s="13">
        <f>+'WP 1 2023 usage gallons'!O482*0.133681</f>
        <v>631.77640599999995</v>
      </c>
    </row>
    <row r="479" spans="3:16" x14ac:dyDescent="0.25">
      <c r="C479">
        <f>+'WP 1 2023 usage gallons'!C483</f>
        <v>50011815</v>
      </c>
      <c r="D479" t="str">
        <f>+'WP 1 2023 usage gallons'!B483</f>
        <v>3/4"</v>
      </c>
      <c r="E479" s="13">
        <f>+'WP 1 2023 usage gallons'!D483*0.133681</f>
        <v>1182.274764</v>
      </c>
      <c r="F479" s="13">
        <f>+'WP 1 2023 usage gallons'!E483*0.133681</f>
        <v>1241.8964899999999</v>
      </c>
      <c r="G479" s="13">
        <f>+'WP 1 2023 usage gallons'!F483*0.133681</f>
        <v>998.59706999999992</v>
      </c>
      <c r="H479" s="13">
        <f>+'WP 1 2023 usage gallons'!G483*0.133681</f>
        <v>731.23506999999995</v>
      </c>
      <c r="I479" s="13">
        <f>+'WP 1 2023 usage gallons'!H483*0.133681</f>
        <v>1753.89472</v>
      </c>
      <c r="J479" s="13">
        <f>+'WP 1 2023 usage gallons'!I483*0.133681</f>
        <v>3752.4256699999996</v>
      </c>
      <c r="K479" s="13">
        <f>+'WP 1 2023 usage gallons'!J483*0.133681</f>
        <v>2891.5200299999997</v>
      </c>
      <c r="L479" s="13">
        <f>+'WP 1 2023 usage gallons'!K483*0.133681</f>
        <v>1701.7591299999999</v>
      </c>
      <c r="M479" s="13">
        <f>+'WP 1 2023 usage gallons'!L483*0.133681</f>
        <v>978.54491999999993</v>
      </c>
      <c r="N479" s="13">
        <f>+'WP 1 2023 usage gallons'!M483*0.133681</f>
        <v>1126.93083</v>
      </c>
      <c r="O479" s="13">
        <f>+'WP 1 2023 usage gallons'!N483*0.133681</f>
        <v>1002.6075</v>
      </c>
      <c r="P479" s="13">
        <f>+'WP 1 2023 usage gallons'!O483*0.133681</f>
        <v>1036.02775</v>
      </c>
    </row>
    <row r="480" spans="3:16" x14ac:dyDescent="0.25">
      <c r="C480">
        <f>+'WP 1 2023 usage gallons'!C484</f>
        <v>50012012</v>
      </c>
      <c r="D480" t="str">
        <f>+'WP 1 2023 usage gallons'!B484</f>
        <v>3/4"</v>
      </c>
      <c r="E480" s="13">
        <f>+'WP 1 2023 usage gallons'!D484*0.133681</f>
        <v>234.87751699999998</v>
      </c>
      <c r="F480" s="13">
        <f>+'WP 1 2023 usage gallons'!E484*0.133681</f>
        <v>335.53931</v>
      </c>
      <c r="G480" s="13">
        <f>+'WP 1 2023 usage gallons'!F484*0.133681</f>
        <v>280.73009999999999</v>
      </c>
      <c r="H480" s="13">
        <f>+'WP 1 2023 usage gallons'!G484*0.133681</f>
        <v>237.95218</v>
      </c>
      <c r="I480" s="13">
        <f>+'WP 1 2023 usage gallons'!H484*0.133681</f>
        <v>343.56016999999997</v>
      </c>
      <c r="J480" s="13">
        <f>+'WP 1 2023 usage gallons'!I484*0.133681</f>
        <v>344.89697999999999</v>
      </c>
      <c r="K480" s="13">
        <f>+'WP 1 2023 usage gallons'!J484*0.133681</f>
        <v>300.78224999999998</v>
      </c>
      <c r="L480" s="13">
        <f>+'WP 1 2023 usage gallons'!K484*0.133681</f>
        <v>223.24726999999999</v>
      </c>
      <c r="M480" s="13">
        <f>+'WP 1 2023 usage gallons'!L484*0.133681</f>
        <v>308.80311</v>
      </c>
      <c r="N480" s="13">
        <f>+'WP 1 2023 usage gallons'!M484*0.133681</f>
        <v>161.75400999999999</v>
      </c>
      <c r="O480" s="13">
        <f>+'WP 1 2023 usage gallons'!N484*0.133681</f>
        <v>350.24421999999998</v>
      </c>
      <c r="P480" s="13">
        <f>+'WP 1 2023 usage gallons'!O484*0.133681</f>
        <v>273.511326</v>
      </c>
    </row>
    <row r="481" spans="3:16" x14ac:dyDescent="0.25">
      <c r="C481">
        <f>+'WP 1 2023 usage gallons'!C485</f>
        <v>50012013</v>
      </c>
      <c r="D481" t="str">
        <f>+'WP 1 2023 usage gallons'!B485</f>
        <v>3/4"</v>
      </c>
      <c r="E481" s="13">
        <f>+'WP 1 2023 usage gallons'!D485*0.133681</f>
        <v>953.68025399999999</v>
      </c>
      <c r="F481" s="13">
        <f>+'WP 1 2023 usage gallons'!E485*0.133681</f>
        <v>1122.9204</v>
      </c>
      <c r="G481" s="13">
        <f>+'WP 1 2023 usage gallons'!F485*0.133681</f>
        <v>822.13815</v>
      </c>
      <c r="H481" s="13">
        <f>+'WP 1 2023 usage gallons'!G485*0.133681</f>
        <v>901.00993999999992</v>
      </c>
      <c r="I481" s="13">
        <f>+'WP 1 2023 usage gallons'!H485*0.133681</f>
        <v>1400.9768799999999</v>
      </c>
      <c r="J481" s="13">
        <f>+'WP 1 2023 usage gallons'!I485*0.133681</f>
        <v>1061.42714</v>
      </c>
      <c r="K481" s="13">
        <f>+'WP 1 2023 usage gallons'!J485*0.133681</f>
        <v>1487.8695299999999</v>
      </c>
      <c r="L481" s="13">
        <f>+'WP 1 2023 usage gallons'!K485*0.133681</f>
        <v>1462.4701399999999</v>
      </c>
      <c r="M481" s="13">
        <f>+'WP 1 2023 usage gallons'!L485*0.133681</f>
        <v>896.99950999999999</v>
      </c>
      <c r="N481" s="13">
        <f>+'WP 1 2023 usage gallons'!M485*0.133681</f>
        <v>954.48233999999991</v>
      </c>
      <c r="O481" s="13">
        <f>+'WP 1 2023 usage gallons'!N485*0.133681</f>
        <v>1302.05294</v>
      </c>
      <c r="P481" s="13">
        <f>+'WP 1 2023 usage gallons'!O485*0.133681</f>
        <v>1051.133703</v>
      </c>
    </row>
    <row r="482" spans="3:16" x14ac:dyDescent="0.25">
      <c r="C482">
        <f>+'WP 1 2023 usage gallons'!C486</f>
        <v>50012210</v>
      </c>
      <c r="D482" t="str">
        <f>+'WP 1 2023 usage gallons'!B486</f>
        <v>3/4"</v>
      </c>
      <c r="E482" s="13">
        <f>+'WP 1 2023 usage gallons'!D486*0.133681</f>
        <v>290.62249399999996</v>
      </c>
      <c r="F482" s="13">
        <f>+'WP 1 2023 usage gallons'!E486*0.133681</f>
        <v>401.04300000000001</v>
      </c>
      <c r="G482" s="13">
        <f>+'WP 1 2023 usage gallons'!F486*0.133681</f>
        <v>338.21292999999997</v>
      </c>
      <c r="H482" s="13">
        <f>+'WP 1 2023 usage gallons'!G486*0.133681</f>
        <v>355.59145999999998</v>
      </c>
      <c r="I482" s="13">
        <f>+'WP 1 2023 usage gallons'!H486*0.133681</f>
        <v>374.30680000000001</v>
      </c>
      <c r="J482" s="13">
        <f>+'WP 1 2023 usage gallons'!I486*0.133681</f>
        <v>331.52887999999996</v>
      </c>
      <c r="K482" s="13">
        <f>+'WP 1 2023 usage gallons'!J486*0.133681</f>
        <v>327.51844999999997</v>
      </c>
      <c r="L482" s="13">
        <f>+'WP 1 2023 usage gallons'!K486*0.133681</f>
        <v>407.72704999999996</v>
      </c>
      <c r="M482" s="13">
        <f>+'WP 1 2023 usage gallons'!L486*0.133681</f>
        <v>316.82396999999997</v>
      </c>
      <c r="N482" s="13">
        <f>+'WP 1 2023 usage gallons'!M486*0.133681</f>
        <v>346.23379</v>
      </c>
      <c r="O482" s="13">
        <f>+'WP 1 2023 usage gallons'!N486*0.133681</f>
        <v>418.42152999999996</v>
      </c>
      <c r="P482" s="13">
        <f>+'WP 1 2023 usage gallons'!O486*0.133681</f>
        <v>360.403976</v>
      </c>
    </row>
    <row r="483" spans="3:16" x14ac:dyDescent="0.25">
      <c r="C483">
        <f>+'WP 1 2023 usage gallons'!C487</f>
        <v>50012211</v>
      </c>
      <c r="D483" t="str">
        <f>+'WP 1 2023 usage gallons'!B487</f>
        <v>3/4"</v>
      </c>
      <c r="E483" s="13">
        <f>+'WP 1 2023 usage gallons'!D487*0.133681</f>
        <v>924.27043399999991</v>
      </c>
      <c r="F483" s="13">
        <f>+'WP 1 2023 usage gallons'!E487*0.133681</f>
        <v>1314.0842299999999</v>
      </c>
      <c r="G483" s="13">
        <f>+'WP 1 2023 usage gallons'!F487*0.133681</f>
        <v>895.66269999999997</v>
      </c>
      <c r="H483" s="13">
        <f>+'WP 1 2023 usage gallons'!G487*0.133681</f>
        <v>1613.5296699999999</v>
      </c>
      <c r="I483" s="13">
        <f>+'WP 1 2023 usage gallons'!H487*0.133681</f>
        <v>2636.18932</v>
      </c>
      <c r="J483" s="13">
        <f>+'WP 1 2023 usage gallons'!I487*0.133681</f>
        <v>1085.48972</v>
      </c>
      <c r="K483" s="13">
        <f>+'WP 1 2023 usage gallons'!J487*0.133681</f>
        <v>1245.9069199999999</v>
      </c>
      <c r="L483" s="13">
        <f>+'WP 1 2023 usage gallons'!K487*0.133681</f>
        <v>1795.33583</v>
      </c>
      <c r="M483" s="13">
        <f>+'WP 1 2023 usage gallons'!L487*0.133681</f>
        <v>1022.6596499999999</v>
      </c>
      <c r="N483" s="13">
        <f>+'WP 1 2023 usage gallons'!M487*0.133681</f>
        <v>1002.6075</v>
      </c>
      <c r="O483" s="13">
        <f>+'WP 1 2023 usage gallons'!N487*0.133681</f>
        <v>1133.6148799999999</v>
      </c>
      <c r="P483" s="13">
        <f>+'WP 1 2023 usage gallons'!O487*0.133681</f>
        <v>1052.8715560000001</v>
      </c>
    </row>
    <row r="484" spans="3:16" x14ac:dyDescent="0.25">
      <c r="C484">
        <f>+'WP 1 2023 usage gallons'!C488</f>
        <v>50012409</v>
      </c>
      <c r="D484" t="str">
        <f>+'WP 1 2023 usage gallons'!B488</f>
        <v>3/4"</v>
      </c>
      <c r="E484" s="13">
        <f>+'WP 1 2023 usage gallons'!D488*0.133681</f>
        <v>562.79701</v>
      </c>
      <c r="F484" s="13">
        <f>+'WP 1 2023 usage gallons'!E488*0.133681</f>
        <v>705.83568000000002</v>
      </c>
      <c r="G484" s="13">
        <f>+'WP 1 2023 usage gallons'!F488*0.133681</f>
        <v>597.55407000000002</v>
      </c>
      <c r="H484" s="13">
        <f>+'WP 1 2023 usage gallons'!G488*0.133681</f>
        <v>602.90130999999997</v>
      </c>
      <c r="I484" s="13">
        <f>+'WP 1 2023 usage gallons'!H488*0.133681</f>
        <v>545.41847999999993</v>
      </c>
      <c r="J484" s="13">
        <f>+'WP 1 2023 usage gallons'!I488*0.133681</f>
        <v>962.50319999999999</v>
      </c>
      <c r="K484" s="13">
        <f>+'WP 1 2023 usage gallons'!J488*0.133681</f>
        <v>776.68660999999997</v>
      </c>
      <c r="L484" s="13">
        <f>+'WP 1 2023 usage gallons'!K488*0.133681</f>
        <v>457.18901999999997</v>
      </c>
      <c r="M484" s="13">
        <f>+'WP 1 2023 usage gallons'!L488*0.133681</f>
        <v>368.95956000000001</v>
      </c>
      <c r="N484" s="13">
        <f>+'WP 1 2023 usage gallons'!M488*0.133681</f>
        <v>474.56754999999998</v>
      </c>
      <c r="O484" s="13">
        <f>+'WP 1 2023 usage gallons'!N488*0.133681</f>
        <v>552.10253</v>
      </c>
      <c r="P484" s="13">
        <f>+'WP 1 2023 usage gallons'!O488*0.133681</f>
        <v>465.20988</v>
      </c>
    </row>
    <row r="485" spans="3:16" x14ac:dyDescent="0.25">
      <c r="C485">
        <f>+'WP 1 2023 usage gallons'!C489</f>
        <v>50012508</v>
      </c>
      <c r="D485" t="str">
        <f>+'WP 1 2023 usage gallons'!B489</f>
        <v>3/4"</v>
      </c>
      <c r="E485" s="13">
        <f>+'WP 1 2023 usage gallons'!D489*0.133681</f>
        <v>426.44238999999999</v>
      </c>
      <c r="F485" s="13">
        <f>+'WP 1 2023 usage gallons'!E489*0.133681</f>
        <v>378.31723</v>
      </c>
      <c r="G485" s="13">
        <f>+'WP 1 2023 usage gallons'!F489*0.133681</f>
        <v>370.29636999999997</v>
      </c>
      <c r="H485" s="13">
        <f>+'WP 1 2023 usage gallons'!G489*0.133681</f>
        <v>363.61232000000001</v>
      </c>
      <c r="I485" s="13">
        <f>+'WP 1 2023 usage gallons'!H489*0.133681</f>
        <v>338.21292999999997</v>
      </c>
      <c r="J485" s="13">
        <f>+'WP 1 2023 usage gallons'!I489*0.133681</f>
        <v>525.36632999999995</v>
      </c>
      <c r="K485" s="13">
        <f>+'WP 1 2023 usage gallons'!J489*0.133681</f>
        <v>390.34852000000001</v>
      </c>
      <c r="L485" s="13">
        <f>+'WP 1 2023 usage gallons'!K489*0.133681</f>
        <v>546.75528999999995</v>
      </c>
      <c r="M485" s="13">
        <f>+'WP 1 2023 usage gallons'!L489*0.133681</f>
        <v>307.46629999999999</v>
      </c>
      <c r="N485" s="13">
        <f>+'WP 1 2023 usage gallons'!M489*0.133681</f>
        <v>379.65404000000001</v>
      </c>
      <c r="O485" s="13">
        <f>+'WP 1 2023 usage gallons'!N489*0.133681</f>
        <v>429.11600999999996</v>
      </c>
      <c r="P485" s="13">
        <f>+'WP 1 2023 usage gallons'!O489*0.133681</f>
        <v>372.034223</v>
      </c>
    </row>
    <row r="486" spans="3:16" x14ac:dyDescent="0.25">
      <c r="C486">
        <f>+'WP 1 2023 usage gallons'!C490</f>
        <v>50012607</v>
      </c>
      <c r="D486" t="str">
        <f>+'WP 1 2023 usage gallons'!B490</f>
        <v>3/4"</v>
      </c>
      <c r="E486" s="13">
        <f>+'WP 1 2023 usage gallons'!D490*0.133681</f>
        <v>576.69983400000001</v>
      </c>
      <c r="F486" s="13">
        <f>+'WP 1 2023 usage gallons'!E490*0.133681</f>
        <v>871.60011999999995</v>
      </c>
      <c r="G486" s="13">
        <f>+'WP 1 2023 usage gallons'!F490*0.133681</f>
        <v>546.75528999999995</v>
      </c>
      <c r="H486" s="13">
        <f>+'WP 1 2023 usage gallons'!G490*0.133681</f>
        <v>700.48843999999997</v>
      </c>
      <c r="I486" s="13">
        <f>+'WP 1 2023 usage gallons'!H490*0.133681</f>
        <v>765.99212999999997</v>
      </c>
      <c r="J486" s="13">
        <f>+'WP 1 2023 usage gallons'!I490*0.133681</f>
        <v>887.64184</v>
      </c>
      <c r="K486" s="13">
        <f>+'WP 1 2023 usage gallons'!J490*0.133681</f>
        <v>621.61664999999994</v>
      </c>
      <c r="L486" s="13">
        <f>+'WP 1 2023 usage gallons'!K490*0.133681</f>
        <v>835.50624999999991</v>
      </c>
      <c r="M486" s="13">
        <f>+'WP 1 2023 usage gallons'!L490*0.133681</f>
        <v>703.16206</v>
      </c>
      <c r="N486" s="13">
        <f>+'WP 1 2023 usage gallons'!M490*0.133681</f>
        <v>1302.05294</v>
      </c>
      <c r="O486" s="13">
        <f>+'WP 1 2023 usage gallons'!N490*0.133681</f>
        <v>1815.38798</v>
      </c>
      <c r="P486" s="13">
        <f>+'WP 1 2023 usage gallons'!O490*0.133681</f>
        <v>1273.4452059999999</v>
      </c>
    </row>
    <row r="487" spans="3:16" x14ac:dyDescent="0.25">
      <c r="C487">
        <f>+'WP 1 2023 usage gallons'!C491</f>
        <v>50012706</v>
      </c>
      <c r="D487" t="str">
        <f>+'WP 1 2023 usage gallons'!B491</f>
        <v>3/4"</v>
      </c>
      <c r="E487" s="13">
        <f>+'WP 1 2023 usage gallons'!D491*0.133681</f>
        <v>274.58077399999996</v>
      </c>
      <c r="F487" s="13">
        <f>+'WP 1 2023 usage gallons'!E491*0.133681</f>
        <v>533.38719000000003</v>
      </c>
      <c r="G487" s="13">
        <f>+'WP 1 2023 usage gallons'!F491*0.133681</f>
        <v>347.57060000000001</v>
      </c>
      <c r="H487" s="13">
        <f>+'WP 1 2023 usage gallons'!G491*0.133681</f>
        <v>442.48410999999999</v>
      </c>
      <c r="I487" s="13">
        <f>+'WP 1 2023 usage gallons'!H491*0.133681</f>
        <v>479.91478999999998</v>
      </c>
      <c r="J487" s="13">
        <f>+'WP 1 2023 usage gallons'!I491*0.133681</f>
        <v>509.32460999999995</v>
      </c>
      <c r="K487" s="13">
        <f>+'WP 1 2023 usage gallons'!J491*0.133681</f>
        <v>459.86264</v>
      </c>
      <c r="L487" s="13">
        <f>+'WP 1 2023 usage gallons'!K491*0.133681</f>
        <v>676.42585999999994</v>
      </c>
      <c r="M487" s="13">
        <f>+'WP 1 2023 usage gallons'!L491*0.133681</f>
        <v>617.60622000000001</v>
      </c>
      <c r="N487" s="13">
        <f>+'WP 1 2023 usage gallons'!M491*0.133681</f>
        <v>470.55712</v>
      </c>
      <c r="O487" s="13">
        <f>+'WP 1 2023 usage gallons'!N491*0.133681</f>
        <v>442.48410999999999</v>
      </c>
      <c r="P487" s="13">
        <f>+'WP 1 2023 usage gallons'!O491*0.133681</f>
        <v>510.12669599999998</v>
      </c>
    </row>
    <row r="488" spans="3:16" x14ac:dyDescent="0.25">
      <c r="C488">
        <f>+'WP 1 2023 usage gallons'!C492</f>
        <v>50012805</v>
      </c>
      <c r="D488" t="str">
        <f>+'WP 1 2023 usage gallons'!B492</f>
        <v>3/4"</v>
      </c>
      <c r="E488" s="13">
        <f>+'WP 1 2023 usage gallons'!D492*0.133681</f>
        <v>244.63622999999998</v>
      </c>
      <c r="F488" s="13">
        <f>+'WP 1 2023 usage gallons'!E492*0.133681</f>
        <v>660.38414</v>
      </c>
      <c r="G488" s="13">
        <f>+'WP 1 2023 usage gallons'!F492*0.133681</f>
        <v>497.29331999999999</v>
      </c>
      <c r="H488" s="13">
        <f>+'WP 1 2023 usage gallons'!G492*0.133681</f>
        <v>799.41237999999998</v>
      </c>
      <c r="I488" s="13">
        <f>+'WP 1 2023 usage gallons'!H492*0.133681</f>
        <v>1068.1111899999999</v>
      </c>
      <c r="J488" s="13">
        <f>+'WP 1 2023 usage gallons'!I492*0.133681</f>
        <v>1033.3541299999999</v>
      </c>
      <c r="K488" s="13">
        <f>+'WP 1 2023 usage gallons'!J492*0.133681</f>
        <v>778.02341999999999</v>
      </c>
      <c r="L488" s="13">
        <f>+'WP 1 2023 usage gallons'!K492*0.133681</f>
        <v>1312.7474199999999</v>
      </c>
      <c r="M488" s="13">
        <f>+'WP 1 2023 usage gallons'!L492*0.133681</f>
        <v>939.77742999999998</v>
      </c>
      <c r="N488" s="13">
        <f>+'WP 1 2023 usage gallons'!M492*0.133681</f>
        <v>863.57925999999998</v>
      </c>
      <c r="O488" s="13">
        <f>+'WP 1 2023 usage gallons'!N492*0.133681</f>
        <v>660.38414</v>
      </c>
      <c r="P488" s="13">
        <f>+'WP 1 2023 usage gallons'!O492*0.133681</f>
        <v>821.20238299999994</v>
      </c>
    </row>
    <row r="489" spans="3:16" x14ac:dyDescent="0.25">
      <c r="C489">
        <f>+'WP 1 2023 usage gallons'!C493</f>
        <v>50012904</v>
      </c>
      <c r="D489" t="str">
        <f>+'WP 1 2023 usage gallons'!B493</f>
        <v>3/4"</v>
      </c>
      <c r="E489" s="13">
        <f>+'WP 1 2023 usage gallons'!D493*0.133681</f>
        <v>360.13661400000001</v>
      </c>
      <c r="F489" s="13">
        <f>+'WP 1 2023 usage gallons'!E493*0.133681</f>
        <v>616.26940999999999</v>
      </c>
      <c r="G489" s="13">
        <f>+'WP 1 2023 usage gallons'!F493*0.133681</f>
        <v>502.64055999999999</v>
      </c>
      <c r="H489" s="13">
        <f>+'WP 1 2023 usage gallons'!G493*0.133681</f>
        <v>634.98474999999996</v>
      </c>
      <c r="I489" s="13">
        <f>+'WP 1 2023 usage gallons'!H493*0.133681</f>
        <v>1280.66398</v>
      </c>
      <c r="J489" s="13">
        <f>+'WP 1 2023 usage gallons'!I493*0.133681</f>
        <v>1090.8369599999999</v>
      </c>
      <c r="K489" s="13">
        <f>+'WP 1 2023 usage gallons'!J493*0.133681</f>
        <v>630.97431999999992</v>
      </c>
      <c r="L489" s="13">
        <f>+'WP 1 2023 usage gallons'!K493*0.133681</f>
        <v>663.05775999999992</v>
      </c>
      <c r="M489" s="13">
        <f>+'WP 1 2023 usage gallons'!L493*0.133681</f>
        <v>570.81786999999997</v>
      </c>
      <c r="N489" s="13">
        <f>+'WP 1 2023 usage gallons'!M493*0.133681</f>
        <v>330.19207</v>
      </c>
      <c r="O489" s="13">
        <f>+'WP 1 2023 usage gallons'!N493*0.133681</f>
        <v>719.20377999999994</v>
      </c>
      <c r="P489" s="13">
        <f>+'WP 1 2023 usage gallons'!O493*0.133681</f>
        <v>540.07123999999999</v>
      </c>
    </row>
    <row r="490" spans="3:16" x14ac:dyDescent="0.25">
      <c r="C490">
        <f>+'WP 1 2023 usage gallons'!C494</f>
        <v>50013003</v>
      </c>
      <c r="D490" t="str">
        <f>+'WP 1 2023 usage gallons'!B494</f>
        <v>3/4"</v>
      </c>
      <c r="E490" s="13">
        <f>+'WP 1 2023 usage gallons'!D494*0.133681</f>
        <v>406.39024000000001</v>
      </c>
      <c r="F490" s="13">
        <f>+'WP 1 2023 usage gallons'!E494*0.133681</f>
        <v>423.76876999999996</v>
      </c>
      <c r="G490" s="13">
        <f>+'WP 1 2023 usage gallons'!F494*0.133681</f>
        <v>721.87739999999997</v>
      </c>
      <c r="H490" s="13">
        <f>+'WP 1 2023 usage gallons'!G494*0.133681</f>
        <v>524.02951999999993</v>
      </c>
      <c r="I490" s="13">
        <f>+'WP 1 2023 usage gallons'!H494*0.133681</f>
        <v>574.82830000000001</v>
      </c>
      <c r="J490" s="13">
        <f>+'WP 1 2023 usage gallons'!I494*0.133681</f>
        <v>1403.6505</v>
      </c>
      <c r="K490" s="13">
        <f>+'WP 1 2023 usage gallons'!J494*0.133681</f>
        <v>676.42585999999994</v>
      </c>
      <c r="L490" s="13">
        <f>+'WP 1 2023 usage gallons'!K494*0.133681</f>
        <v>947.79828999999995</v>
      </c>
      <c r="M490" s="13">
        <f>+'WP 1 2023 usage gallons'!L494*0.133681</f>
        <v>499.96693999999997</v>
      </c>
      <c r="N490" s="13">
        <f>+'WP 1 2023 usage gallons'!M494*0.133681</f>
        <v>566.80743999999993</v>
      </c>
      <c r="O490" s="13">
        <f>+'WP 1 2023 usage gallons'!N494*0.133681</f>
        <v>736.58231000000001</v>
      </c>
      <c r="P490" s="13">
        <f>+'WP 1 2023 usage gallons'!O494*0.133681</f>
        <v>601.02977599999997</v>
      </c>
    </row>
    <row r="491" spans="3:16" x14ac:dyDescent="0.25">
      <c r="C491">
        <f>+'WP 1 2023 usage gallons'!C495</f>
        <v>50013102</v>
      </c>
      <c r="D491" t="str">
        <f>+'WP 1 2023 usage gallons'!B495</f>
        <v>3/4"</v>
      </c>
      <c r="E491" s="13">
        <f>+'WP 1 2023 usage gallons'!D495*0.133681</f>
        <v>908.22871399999997</v>
      </c>
      <c r="F491" s="13">
        <f>+'WP 1 2023 usage gallons'!E495*0.133681</f>
        <v>1057.41671</v>
      </c>
      <c r="G491" s="13">
        <f>+'WP 1 2023 usage gallons'!F495*0.133681</f>
        <v>798.07556999999997</v>
      </c>
      <c r="H491" s="13">
        <f>+'WP 1 2023 usage gallons'!G495*0.133681</f>
        <v>914.37803999999994</v>
      </c>
      <c r="I491" s="13">
        <f>+'WP 1 2023 usage gallons'!H495*0.133681</f>
        <v>937.10380999999995</v>
      </c>
      <c r="J491" s="13">
        <f>+'WP 1 2023 usage gallons'!I495*0.133681</f>
        <v>950.47190999999998</v>
      </c>
      <c r="K491" s="13">
        <f>+'WP 1 2023 usage gallons'!J495*0.133681</f>
        <v>831.49581999999998</v>
      </c>
      <c r="L491" s="13">
        <f>+'WP 1 2023 usage gallons'!K495*0.133681</f>
        <v>1044.0486100000001</v>
      </c>
      <c r="M491" s="13">
        <f>+'WP 1 2023 usage gallons'!L495*0.133681</f>
        <v>799.41237999999998</v>
      </c>
      <c r="N491" s="13">
        <f>+'WP 1 2023 usage gallons'!M495*0.133681</f>
        <v>915.71484999999996</v>
      </c>
      <c r="O491" s="13">
        <f>+'WP 1 2023 usage gallons'!N495*0.133681</f>
        <v>1542.6787399999998</v>
      </c>
      <c r="P491" s="13">
        <f>+'WP 1 2023 usage gallons'!O495*0.133681</f>
        <v>1085.8907629999999</v>
      </c>
    </row>
    <row r="492" spans="3:16" x14ac:dyDescent="0.25">
      <c r="C492">
        <f>+'WP 1 2023 usage gallons'!C496</f>
        <v>50013308</v>
      </c>
      <c r="D492" t="str">
        <f>+'WP 1 2023 usage gallons'!B496</f>
        <v>3/4"</v>
      </c>
      <c r="E492" s="13">
        <f>+'WP 1 2023 usage gallons'!D496*0.133681</f>
        <v>91.838847000000001</v>
      </c>
      <c r="F492" s="13">
        <f>+'WP 1 2023 usage gallons'!E496*0.133681</f>
        <v>193.83744999999999</v>
      </c>
      <c r="G492" s="13">
        <f>+'WP 1 2023 usage gallons'!F496*0.133681</f>
        <v>68.177309999999991</v>
      </c>
      <c r="H492" s="13">
        <f>+'WP 1 2023 usage gallons'!G496*0.133681</f>
        <v>117.63928</v>
      </c>
      <c r="I492" s="13">
        <f>+'WP 1 2023 usage gallons'!H496*0.133681</f>
        <v>118.97609</v>
      </c>
      <c r="J492" s="13">
        <f>+'WP 1 2023 usage gallons'!I496*0.133681</f>
        <v>155.06995999999998</v>
      </c>
      <c r="K492" s="13">
        <f>+'WP 1 2023 usage gallons'!J496*0.133681</f>
        <v>300.78224999999998</v>
      </c>
      <c r="L492" s="13">
        <f>+'WP 1 2023 usage gallons'!K496*0.133681</f>
        <v>4.0104299999999995</v>
      </c>
      <c r="M492" s="13">
        <f>+'WP 1 2023 usage gallons'!L496*0.133681</f>
        <v>120.3129</v>
      </c>
      <c r="N492" s="13">
        <f>+'WP 1 2023 usage gallons'!M496*0.133681</f>
        <v>109.61842</v>
      </c>
      <c r="O492" s="13">
        <f>+'WP 1 2023 usage gallons'!N496*0.133681</f>
        <v>85.555839999999989</v>
      </c>
      <c r="P492" s="13">
        <f>+'WP 1 2023 usage gallons'!O496*0.133681</f>
        <v>105.07326599999999</v>
      </c>
    </row>
    <row r="493" spans="3:16" x14ac:dyDescent="0.25">
      <c r="C493">
        <f>+'WP 1 2023 usage gallons'!C497</f>
        <v>50013506</v>
      </c>
      <c r="D493" t="str">
        <f>+'WP 1 2023 usage gallons'!B497</f>
        <v>3/4"</v>
      </c>
      <c r="E493" s="13">
        <f>+'WP 1 2023 usage gallons'!D497*0.133681</f>
        <v>105.60799</v>
      </c>
      <c r="F493" s="13">
        <f>+'WP 1 2023 usage gallons'!E497*0.133681</f>
        <v>171.11167999999998</v>
      </c>
      <c r="G493" s="13">
        <f>+'WP 1 2023 usage gallons'!F497*0.133681</f>
        <v>1236.54925</v>
      </c>
      <c r="H493" s="13">
        <f>+'WP 1 2023 usage gallons'!G497*0.133681</f>
        <v>205.86874</v>
      </c>
      <c r="I493" s="13">
        <f>+'WP 1 2023 usage gallons'!H497*0.133681</f>
        <v>201.85830999999999</v>
      </c>
      <c r="J493" s="13">
        <f>+'WP 1 2023 usage gallons'!I497*0.133681</f>
        <v>140.36505</v>
      </c>
      <c r="K493" s="13">
        <f>+'WP 1 2023 usage gallons'!J497*0.133681</f>
        <v>207.20554999999999</v>
      </c>
      <c r="L493" s="13">
        <f>+'WP 1 2023 usage gallons'!K497*0.133681</f>
        <v>124.32333</v>
      </c>
      <c r="M493" s="13">
        <f>+'WP 1 2023 usage gallons'!L497*0.133681</f>
        <v>212.55278999999999</v>
      </c>
      <c r="N493" s="13">
        <f>+'WP 1 2023 usage gallons'!M497*0.133681</f>
        <v>157.74357999999998</v>
      </c>
      <c r="O493" s="13">
        <f>+'WP 1 2023 usage gallons'!N497*0.133681</f>
        <v>274.04604999999998</v>
      </c>
      <c r="P493" s="13">
        <f>+'WP 1 2023 usage gallons'!O497*0.133681</f>
        <v>214.691686</v>
      </c>
    </row>
    <row r="494" spans="3:16" x14ac:dyDescent="0.25">
      <c r="C494">
        <f>+'WP 1 2023 usage gallons'!C498</f>
        <v>50013507</v>
      </c>
      <c r="D494" t="str">
        <f>+'WP 1 2023 usage gallons'!B498</f>
        <v>3/4"</v>
      </c>
      <c r="E494" s="13">
        <f>+'WP 1 2023 usage gallons'!D498*0.133681</f>
        <v>321.369124</v>
      </c>
      <c r="F494" s="13">
        <f>+'WP 1 2023 usage gallons'!E498*0.133681</f>
        <v>593.54363999999998</v>
      </c>
      <c r="G494" s="13">
        <f>+'WP 1 2023 usage gallons'!F498*0.133681</f>
        <v>618.94303000000002</v>
      </c>
      <c r="H494" s="13">
        <f>+'WP 1 2023 usage gallons'!G498*0.133681</f>
        <v>581.51234999999997</v>
      </c>
      <c r="I494" s="13">
        <f>+'WP 1 2023 usage gallons'!H498*0.133681</f>
        <v>597.55407000000002</v>
      </c>
      <c r="J494" s="13">
        <f>+'WP 1 2023 usage gallons'!I498*0.133681</f>
        <v>790.05471</v>
      </c>
      <c r="K494" s="13">
        <f>+'WP 1 2023 usage gallons'!J498*0.133681</f>
        <v>442.48410999999999</v>
      </c>
      <c r="L494" s="13">
        <f>+'WP 1 2023 usage gallons'!K498*0.133681</f>
        <v>328.85525999999999</v>
      </c>
      <c r="M494" s="13">
        <f>+'WP 1 2023 usage gallons'!L498*0.133681</f>
        <v>854.22158999999999</v>
      </c>
      <c r="N494" s="13">
        <f>+'WP 1 2023 usage gallons'!M498*0.133681</f>
        <v>739.25592999999992</v>
      </c>
      <c r="O494" s="13">
        <f>+'WP 1 2023 usage gallons'!N498*0.133681</f>
        <v>767.32893999999999</v>
      </c>
      <c r="P494" s="13">
        <f>+'WP 1 2023 usage gallons'!O498*0.133681</f>
        <v>786.84636599999999</v>
      </c>
    </row>
    <row r="495" spans="3:16" x14ac:dyDescent="0.25">
      <c r="C495">
        <f>+'WP 1 2023 usage gallons'!C499</f>
        <v>50013704</v>
      </c>
      <c r="D495" t="str">
        <f>+'WP 1 2023 usage gallons'!B499</f>
        <v>3/4"</v>
      </c>
      <c r="E495" s="13">
        <f>+'WP 1 2023 usage gallons'!D499*0.133681</f>
        <v>453.71331399999997</v>
      </c>
      <c r="F495" s="13">
        <f>+'WP 1 2023 usage gallons'!E499*0.133681</f>
        <v>447.83134999999999</v>
      </c>
      <c r="G495" s="13">
        <f>+'WP 1 2023 usage gallons'!F499*0.133681</f>
        <v>433.12644</v>
      </c>
      <c r="H495" s="13">
        <f>+'WP 1 2023 usage gallons'!G499*0.133681</f>
        <v>438.47368</v>
      </c>
      <c r="I495" s="13">
        <f>+'WP 1 2023 usage gallons'!H499*0.133681</f>
        <v>356.92827</v>
      </c>
      <c r="J495" s="13">
        <f>+'WP 1 2023 usage gallons'!I499*0.133681</f>
        <v>445.15772999999996</v>
      </c>
      <c r="K495" s="13">
        <f>+'WP 1 2023 usage gallons'!J499*0.133681</f>
        <v>2559.9911499999998</v>
      </c>
      <c r="L495" s="13">
        <f>+'WP 1 2023 usage gallons'!K499*0.133681</f>
        <v>929.08294999999998</v>
      </c>
      <c r="M495" s="13">
        <f>+'WP 1 2023 usage gallons'!L499*0.133681</f>
        <v>2088.0972200000001</v>
      </c>
      <c r="N495" s="13">
        <f>+'WP 1 2023 usage gallons'!M499*0.133681</f>
        <v>573.49149</v>
      </c>
      <c r="O495" s="13">
        <f>+'WP 1 2023 usage gallons'!N499*0.133681</f>
        <v>3828.6238399999997</v>
      </c>
      <c r="P495" s="13">
        <f>+'WP 1 2023 usage gallons'!O499*0.133681</f>
        <v>2163.3596229999998</v>
      </c>
    </row>
    <row r="496" spans="3:16" x14ac:dyDescent="0.25">
      <c r="C496">
        <f>+'WP 1 2023 usage gallons'!C500</f>
        <v>50013705</v>
      </c>
      <c r="D496" t="str">
        <f>+'WP 1 2023 usage gallons'!B500</f>
        <v>3/4"</v>
      </c>
      <c r="E496" s="13">
        <f>+'WP 1 2023 usage gallons'!D500*0.133681</f>
        <v>331.127837</v>
      </c>
      <c r="F496" s="13">
        <f>+'WP 1 2023 usage gallons'!E500*0.133681</f>
        <v>546.75528999999995</v>
      </c>
      <c r="G496" s="13">
        <f>+'WP 1 2023 usage gallons'!F500*0.133681</f>
        <v>598.89087999999992</v>
      </c>
      <c r="H496" s="13">
        <f>+'WP 1 2023 usage gallons'!G500*0.133681</f>
        <v>278.05647999999997</v>
      </c>
      <c r="I496" s="13">
        <f>+'WP 1 2023 usage gallons'!H500*0.133681</f>
        <v>481.2516</v>
      </c>
      <c r="J496" s="13">
        <f>+'WP 1 2023 usage gallons'!I500*0.133681</f>
        <v>367.62275</v>
      </c>
      <c r="K496" s="13">
        <f>+'WP 1 2023 usage gallons'!J500*0.133681</f>
        <v>410.40066999999999</v>
      </c>
      <c r="L496" s="13">
        <f>+'WP 1 2023 usage gallons'!K500*0.133681</f>
        <v>390.34852000000001</v>
      </c>
      <c r="M496" s="13">
        <f>+'WP 1 2023 usage gallons'!L500*0.133681</f>
        <v>296.77181999999999</v>
      </c>
      <c r="N496" s="13">
        <f>+'WP 1 2023 usage gallons'!M500*0.133681</f>
        <v>216.56322</v>
      </c>
      <c r="O496" s="13">
        <f>+'WP 1 2023 usage gallons'!N500*0.133681</f>
        <v>352.91784000000001</v>
      </c>
      <c r="P496" s="13">
        <f>+'WP 1 2023 usage gallons'!O500*0.133681</f>
        <v>288.75095999999996</v>
      </c>
    </row>
    <row r="497" spans="3:16" x14ac:dyDescent="0.25">
      <c r="C497">
        <f>+'WP 1 2023 usage gallons'!C501</f>
        <v>50013903</v>
      </c>
      <c r="D497" t="str">
        <f>+'WP 1 2023 usage gallons'!B501</f>
        <v>3/4"</v>
      </c>
      <c r="E497" s="13">
        <f>+'WP 1 2023 usage gallons'!D501*0.133681</f>
        <v>335.13826699999998</v>
      </c>
      <c r="F497" s="13">
        <f>+'WP 1 2023 usage gallons'!E501*0.133681</f>
        <v>423.76876999999996</v>
      </c>
      <c r="G497" s="13">
        <f>+'WP 1 2023 usage gallons'!F501*0.133681</f>
        <v>332.86568999999997</v>
      </c>
      <c r="H497" s="13">
        <f>+'WP 1 2023 usage gallons'!G501*0.133681</f>
        <v>205.86874</v>
      </c>
      <c r="I497" s="13">
        <f>+'WP 1 2023 usage gallons'!H501*0.133681</f>
        <v>423.76876999999996</v>
      </c>
      <c r="J497" s="13">
        <f>+'WP 1 2023 usage gallons'!I501*0.133681</f>
        <v>390.34852000000001</v>
      </c>
      <c r="K497" s="13">
        <f>+'WP 1 2023 usage gallons'!J501*0.133681</f>
        <v>355.59145999999998</v>
      </c>
      <c r="L497" s="13">
        <f>+'WP 1 2023 usage gallons'!K501*0.133681</f>
        <v>447.83134999999999</v>
      </c>
      <c r="M497" s="13">
        <f>+'WP 1 2023 usage gallons'!L501*0.133681</f>
        <v>271.37243000000001</v>
      </c>
      <c r="N497" s="13">
        <f>+'WP 1 2023 usage gallons'!M501*0.133681</f>
        <v>344.89697999999999</v>
      </c>
      <c r="O497" s="13">
        <f>+'WP 1 2023 usage gallons'!N501*0.133681</f>
        <v>358.26508000000001</v>
      </c>
      <c r="P497" s="13">
        <f>+'WP 1 2023 usage gallons'!O501*0.133681</f>
        <v>324.84483</v>
      </c>
    </row>
    <row r="498" spans="3:16" x14ac:dyDescent="0.25">
      <c r="C498">
        <f>+'WP 1 2023 usage gallons'!C502</f>
        <v>50014319</v>
      </c>
      <c r="D498" t="str">
        <f>+'WP 1 2023 usage gallons'!B502</f>
        <v>3/4"</v>
      </c>
      <c r="E498" s="13">
        <f>+'WP 1 2023 usage gallons'!D502*0.133681</f>
        <v>776.68660999999997</v>
      </c>
      <c r="F498" s="13">
        <f>+'WP 1 2023 usage gallons'!E502*0.133681</f>
        <v>905.02036999999996</v>
      </c>
      <c r="G498" s="13">
        <f>+'WP 1 2023 usage gallons'!F502*0.133681</f>
        <v>610.92216999999994</v>
      </c>
      <c r="H498" s="13">
        <f>+'WP 1 2023 usage gallons'!G502*0.133681</f>
        <v>465.20988</v>
      </c>
      <c r="I498" s="13">
        <f>+'WP 1 2023 usage gallons'!H502*0.133681</f>
        <v>935.76699999999994</v>
      </c>
      <c r="J498" s="13">
        <f>+'WP 1 2023 usage gallons'!I502*0.133681</f>
        <v>1007.9547399999999</v>
      </c>
      <c r="K498" s="13">
        <f>+'WP 1 2023 usage gallons'!J502*0.133681</f>
        <v>977.20810999999992</v>
      </c>
      <c r="L498" s="13">
        <f>+'WP 1 2023 usage gallons'!K502*0.133681</f>
        <v>1146.98298</v>
      </c>
      <c r="M498" s="13">
        <f>+'WP 1 2023 usage gallons'!L502*0.133681</f>
        <v>871.60011999999995</v>
      </c>
      <c r="N498" s="13">
        <f>+'WP 1 2023 usage gallons'!M502*0.133681</f>
        <v>799.41237999999998</v>
      </c>
      <c r="O498" s="13">
        <f>+'WP 1 2023 usage gallons'!N502*0.133681</f>
        <v>876.94736</v>
      </c>
      <c r="P498" s="13">
        <f>+'WP 1 2023 usage gallons'!O502*0.133681</f>
        <v>849.27539300000001</v>
      </c>
    </row>
    <row r="499" spans="3:16" x14ac:dyDescent="0.25">
      <c r="C499">
        <f>+'WP 1 2023 usage gallons'!C503</f>
        <v>50015014</v>
      </c>
      <c r="D499" t="str">
        <f>+'WP 1 2023 usage gallons'!B503</f>
        <v>3/4"</v>
      </c>
      <c r="E499" s="13">
        <f>+'WP 1 2023 usage gallons'!D503*0.133681</f>
        <v>98.121853999999999</v>
      </c>
      <c r="F499" s="13">
        <f>+'WP 1 2023 usage gallons'!E503*0.133681</f>
        <v>680.43628999999999</v>
      </c>
      <c r="G499" s="13">
        <f>+'WP 1 2023 usage gallons'!F503*0.133681</f>
        <v>499.96693999999997</v>
      </c>
      <c r="H499" s="13">
        <f>+'WP 1 2023 usage gallons'!G503*0.133681</f>
        <v>473.23073999999997</v>
      </c>
      <c r="I499" s="13">
        <f>+'WP 1 2023 usage gallons'!H503*0.133681</f>
        <v>482.58840999999995</v>
      </c>
      <c r="J499" s="13">
        <f>+'WP 1 2023 usage gallons'!I503*0.133681</f>
        <v>493.28288999999995</v>
      </c>
      <c r="K499" s="13">
        <f>+'WP 1 2023 usage gallons'!J503*0.133681</f>
        <v>446.49453999999997</v>
      </c>
      <c r="L499" s="13">
        <f>+'WP 1 2023 usage gallons'!K503*0.133681</f>
        <v>643.00560999999993</v>
      </c>
      <c r="M499" s="13">
        <f>+'WP 1 2023 usage gallons'!L503*0.133681</f>
        <v>371.63317999999998</v>
      </c>
      <c r="N499" s="13">
        <f>+'WP 1 2023 usage gallons'!M503*0.133681</f>
        <v>430.45281999999997</v>
      </c>
      <c r="O499" s="13">
        <f>+'WP 1 2023 usage gallons'!N503*0.133681</f>
        <v>516.00865999999996</v>
      </c>
      <c r="P499" s="13">
        <f>+'WP 1 2023 usage gallons'!O503*0.133681</f>
        <v>439.27576599999998</v>
      </c>
    </row>
    <row r="500" spans="3:16" x14ac:dyDescent="0.25">
      <c r="C500">
        <f>+'WP 1 2023 usage gallons'!C504</f>
        <v>50015210</v>
      </c>
      <c r="D500" t="str">
        <f>+'WP 1 2023 usage gallons'!B504</f>
        <v>3/4"</v>
      </c>
      <c r="E500" s="13">
        <f>+'WP 1 2023 usage gallons'!D504*0.133681</f>
        <v>352.91784000000001</v>
      </c>
      <c r="F500" s="13">
        <f>+'WP 1 2023 usage gallons'!E504*0.133681</f>
        <v>703.16206</v>
      </c>
      <c r="G500" s="13">
        <f>+'WP 1 2023 usage gallons'!F504*0.133681</f>
        <v>602.90130999999997</v>
      </c>
      <c r="H500" s="13">
        <f>+'WP 1 2023 usage gallons'!G504*0.133681</f>
        <v>564.13382000000001</v>
      </c>
      <c r="I500" s="13">
        <f>+'WP 1 2023 usage gallons'!H504*0.133681</f>
        <v>633.64793999999995</v>
      </c>
      <c r="J500" s="13">
        <f>+'WP 1 2023 usage gallons'!I504*0.133681</f>
        <v>733.90868999999998</v>
      </c>
      <c r="K500" s="13">
        <f>+'WP 1 2023 usage gallons'!J504*0.133681</f>
        <v>772.67617999999993</v>
      </c>
      <c r="L500" s="13">
        <f>+'WP 1 2023 usage gallons'!K504*0.133681</f>
        <v>1129.60445</v>
      </c>
      <c r="M500" s="13">
        <f>+'WP 1 2023 usage gallons'!L504*0.133681</f>
        <v>950.47190999999998</v>
      </c>
      <c r="N500" s="13">
        <f>+'WP 1 2023 usage gallons'!M504*0.133681</f>
        <v>553.43934000000002</v>
      </c>
      <c r="O500" s="13">
        <f>+'WP 1 2023 usage gallons'!N504*0.133681</f>
        <v>723.21420999999998</v>
      </c>
      <c r="P500" s="13">
        <f>+'WP 1 2023 usage gallons'!O504*0.133681</f>
        <v>742.33059300000002</v>
      </c>
    </row>
    <row r="501" spans="3:16" x14ac:dyDescent="0.25">
      <c r="C501">
        <f>+'WP 1 2023 usage gallons'!C505</f>
        <v>50015408</v>
      </c>
      <c r="D501" t="str">
        <f>+'WP 1 2023 usage gallons'!B505</f>
        <v>3/4"</v>
      </c>
      <c r="E501" s="13">
        <f>+'WP 1 2023 usage gallons'!D505*0.133681</f>
        <v>614.13051399999995</v>
      </c>
      <c r="F501" s="13">
        <f>+'WP 1 2023 usage gallons'!E505*0.133681</f>
        <v>925.07251999999994</v>
      </c>
      <c r="G501" s="13">
        <f>+'WP 1 2023 usage gallons'!F505*0.133681</f>
        <v>763.31850999999995</v>
      </c>
      <c r="H501" s="13">
        <f>+'WP 1 2023 usage gallons'!G505*0.133681</f>
        <v>548.09209999999996</v>
      </c>
      <c r="I501" s="13">
        <f>+'WP 1 2023 usage gallons'!H505*0.133681</f>
        <v>951.80871999999999</v>
      </c>
      <c r="J501" s="13">
        <f>+'WP 1 2023 usage gallons'!I505*0.133681</f>
        <v>905.02036999999996</v>
      </c>
      <c r="K501" s="13">
        <f>+'WP 1 2023 usage gallons'!J505*0.133681</f>
        <v>616.26940999999999</v>
      </c>
      <c r="L501" s="13">
        <f>+'WP 1 2023 usage gallons'!K505*0.133681</f>
        <v>1145.64617</v>
      </c>
      <c r="M501" s="13">
        <f>+'WP 1 2023 usage gallons'!L505*0.133681</f>
        <v>669.74180999999999</v>
      </c>
      <c r="N501" s="13">
        <f>+'WP 1 2023 usage gallons'!M505*0.133681</f>
        <v>907.69398999999999</v>
      </c>
      <c r="O501" s="13">
        <f>+'WP 1 2023 usage gallons'!N505*0.133681</f>
        <v>804.75961999999993</v>
      </c>
      <c r="P501" s="13">
        <f>+'WP 1 2023 usage gallons'!O505*0.133681</f>
        <v>794.06513999999993</v>
      </c>
    </row>
    <row r="502" spans="3:16" x14ac:dyDescent="0.25">
      <c r="C502">
        <f>+'WP 1 2023 usage gallons'!C506</f>
        <v>50081313</v>
      </c>
      <c r="D502" t="str">
        <f>+'WP 1 2023 usage gallons'!B506</f>
        <v>3/4"</v>
      </c>
      <c r="E502" s="13">
        <f>+'WP 1 2023 usage gallons'!D506*0.133681</f>
        <v>336.07403399999998</v>
      </c>
      <c r="F502" s="13">
        <f>+'WP 1 2023 usage gallons'!E506*0.133681</f>
        <v>632.31112999999993</v>
      </c>
      <c r="G502" s="13">
        <f>+'WP 1 2023 usage gallons'!F506*0.133681</f>
        <v>549.42890999999997</v>
      </c>
      <c r="H502" s="13">
        <f>+'WP 1 2023 usage gallons'!G506*0.133681</f>
        <v>1052.0694699999999</v>
      </c>
      <c r="I502" s="13">
        <f>+'WP 1 2023 usage gallons'!H506*0.133681</f>
        <v>1422.3658399999999</v>
      </c>
      <c r="J502" s="13">
        <f>+'WP 1 2023 usage gallons'!I506*0.133681</f>
        <v>794.06513999999993</v>
      </c>
      <c r="K502" s="13">
        <f>+'WP 1 2023 usage gallons'!J506*0.133681</f>
        <v>1121.58359</v>
      </c>
      <c r="L502" s="13">
        <f>+'WP 1 2023 usage gallons'!K506*0.133681</f>
        <v>1284.6744099999999</v>
      </c>
      <c r="M502" s="13">
        <f>+'WP 1 2023 usage gallons'!L506*0.133681</f>
        <v>847.53753999999992</v>
      </c>
      <c r="N502" s="13">
        <f>+'WP 1 2023 usage gallons'!M506*0.133681</f>
        <v>689.79395999999997</v>
      </c>
      <c r="O502" s="13">
        <f>+'WP 1 2023 usage gallons'!N506*0.133681</f>
        <v>741.92954999999995</v>
      </c>
      <c r="P502" s="13">
        <f>+'WP 1 2023 usage gallons'!O506*0.133681</f>
        <v>759.70912299999998</v>
      </c>
    </row>
    <row r="503" spans="3:16" x14ac:dyDescent="0.25">
      <c r="C503">
        <f>+'WP 1 2023 usage gallons'!C507</f>
        <v>50081402</v>
      </c>
      <c r="D503" t="str">
        <f>+'WP 1 2023 usage gallons'!B507</f>
        <v>3/4"</v>
      </c>
      <c r="E503" s="13">
        <f>+'WP 1 2023 usage gallons'!D507*0.133681</f>
        <v>457.18901999999997</v>
      </c>
      <c r="F503" s="13">
        <f>+'WP 1 2023 usage gallons'!E507*0.133681</f>
        <v>608.24855000000002</v>
      </c>
      <c r="G503" s="13">
        <f>+'WP 1 2023 usage gallons'!F507*0.133681</f>
        <v>459.86264</v>
      </c>
      <c r="H503" s="13">
        <f>+'WP 1 2023 usage gallons'!G507*0.133681</f>
        <v>513.33503999999994</v>
      </c>
      <c r="I503" s="13">
        <f>+'WP 1 2023 usage gallons'!H507*0.133681</f>
        <v>544.08167000000003</v>
      </c>
      <c r="J503" s="13">
        <f>+'WP 1 2023 usage gallons'!I507*0.133681</f>
        <v>569.48105999999996</v>
      </c>
      <c r="K503" s="13">
        <f>+'WP 1 2023 usage gallons'!J507*0.133681</f>
        <v>414.41109999999998</v>
      </c>
      <c r="L503" s="13">
        <f>+'WP 1 2023 usage gallons'!K507*0.133681</f>
        <v>474.56754999999998</v>
      </c>
      <c r="M503" s="13">
        <f>+'WP 1 2023 usage gallons'!L507*0.133681</f>
        <v>435.80005999999997</v>
      </c>
      <c r="N503" s="13">
        <f>+'WP 1 2023 usage gallons'!M507*0.133681</f>
        <v>459.86264</v>
      </c>
      <c r="O503" s="13">
        <f>+'WP 1 2023 usage gallons'!N507*0.133681</f>
        <v>509.32460999999995</v>
      </c>
      <c r="P503" s="13">
        <f>+'WP 1 2023 usage gallons'!O507*0.133681</f>
        <v>468.28454299999999</v>
      </c>
    </row>
    <row r="504" spans="3:16" x14ac:dyDescent="0.25">
      <c r="C504">
        <f>+'WP 1 2023 usage gallons'!C508</f>
        <v>50081704</v>
      </c>
      <c r="D504" t="str">
        <f>+'WP 1 2023 usage gallons'!B508</f>
        <v>3/4"</v>
      </c>
      <c r="E504" s="13">
        <f>+'WP 1 2023 usage gallons'!D508*0.133681</f>
        <v>464.40779399999997</v>
      </c>
      <c r="F504" s="13">
        <f>+'WP 1 2023 usage gallons'!E508*0.133681</f>
        <v>439.81048999999996</v>
      </c>
      <c r="G504" s="13">
        <f>+'WP 1 2023 usage gallons'!F508*0.133681</f>
        <v>350.24421999999998</v>
      </c>
      <c r="H504" s="13">
        <f>+'WP 1 2023 usage gallons'!G508*0.133681</f>
        <v>426.44238999999999</v>
      </c>
      <c r="I504" s="13">
        <f>+'WP 1 2023 usage gallons'!H508*0.133681</f>
        <v>441.14729999999997</v>
      </c>
      <c r="J504" s="13">
        <f>+'WP 1 2023 usage gallons'!I508*0.133681</f>
        <v>481.2516</v>
      </c>
      <c r="K504" s="13">
        <f>+'WP 1 2023 usage gallons'!J508*0.133681</f>
        <v>343.56016999999997</v>
      </c>
      <c r="L504" s="13">
        <f>+'WP 1 2023 usage gallons'!K508*0.133681</f>
        <v>545.41847999999993</v>
      </c>
      <c r="M504" s="13">
        <f>+'WP 1 2023 usage gallons'!L508*0.133681</f>
        <v>427.7792</v>
      </c>
      <c r="N504" s="13">
        <f>+'WP 1 2023 usage gallons'!M508*0.133681</f>
        <v>391.68532999999996</v>
      </c>
      <c r="O504" s="13">
        <f>+'WP 1 2023 usage gallons'!N508*0.133681</f>
        <v>427.7792</v>
      </c>
      <c r="P504" s="13">
        <f>+'WP 1 2023 usage gallons'!O508*0.133681</f>
        <v>415.74790999999999</v>
      </c>
    </row>
    <row r="505" spans="3:16" x14ac:dyDescent="0.25">
      <c r="C505">
        <f>+'WP 1 2023 usage gallons'!C509</f>
        <v>50081906</v>
      </c>
      <c r="D505" t="str">
        <f>+'WP 1 2023 usage gallons'!B509</f>
        <v>3/4"</v>
      </c>
      <c r="E505" s="13">
        <f>+'WP 1 2023 usage gallons'!D509*0.133681</f>
        <v>233.94174999999998</v>
      </c>
      <c r="F505" s="13">
        <f>+'WP 1 2023 usage gallons'!E509*0.133681</f>
        <v>252.65708999999998</v>
      </c>
      <c r="G505" s="13">
        <f>+'WP 1 2023 usage gallons'!F509*0.133681</f>
        <v>241.96260999999998</v>
      </c>
      <c r="H505" s="13">
        <f>+'WP 1 2023 usage gallons'!G509*0.133681</f>
        <v>1122.9204</v>
      </c>
      <c r="I505" s="13">
        <f>+'WP 1 2023 usage gallons'!H509*0.133681</f>
        <v>521.35590000000002</v>
      </c>
      <c r="J505" s="13">
        <f>+'WP 1 2023 usage gallons'!I509*0.133681</f>
        <v>334.20249999999999</v>
      </c>
      <c r="K505" s="13">
        <f>+'WP 1 2023 usage gallons'!J509*0.133681</f>
        <v>311.47672999999998</v>
      </c>
      <c r="L505" s="13">
        <f>+'WP 1 2023 usage gallons'!K509*0.133681</f>
        <v>1745.8738599999999</v>
      </c>
      <c r="M505" s="13">
        <f>+'WP 1 2023 usage gallons'!L509*0.133681</f>
        <v>1399.6400699999999</v>
      </c>
      <c r="N505" s="13">
        <f>+'WP 1 2023 usage gallons'!M509*0.133681</f>
        <v>2084.0867899999998</v>
      </c>
      <c r="O505" s="13">
        <f>+'WP 1 2023 usage gallons'!N509*0.133681</f>
        <v>520.01909000000001</v>
      </c>
      <c r="P505" s="13">
        <f>+'WP 1 2023 usage gallons'!O509*0.133681</f>
        <v>1334.537423</v>
      </c>
    </row>
    <row r="506" spans="3:16" x14ac:dyDescent="0.25">
      <c r="C506">
        <f>+'WP 1 2023 usage gallons'!C510</f>
        <v>50081907</v>
      </c>
      <c r="D506" t="str">
        <f>+'WP 1 2023 usage gallons'!B510</f>
        <v>3/4"</v>
      </c>
      <c r="E506" s="13">
        <f>+'WP 1 2023 usage gallons'!D510*0.133681</f>
        <v>523.62847699999998</v>
      </c>
      <c r="F506" s="13">
        <f>+'WP 1 2023 usage gallons'!E510*0.133681</f>
        <v>974.53449000000001</v>
      </c>
      <c r="G506" s="13">
        <f>+'WP 1 2023 usage gallons'!F510*0.133681</f>
        <v>679.09947999999997</v>
      </c>
      <c r="H506" s="13">
        <f>+'WP 1 2023 usage gallons'!G510*0.133681</f>
        <v>667.06818999999996</v>
      </c>
      <c r="I506" s="13">
        <f>+'WP 1 2023 usage gallons'!H510*0.133681</f>
        <v>671.07862</v>
      </c>
      <c r="J506" s="13">
        <f>+'WP 1 2023 usage gallons'!I510*0.133681</f>
        <v>772.67617999999993</v>
      </c>
      <c r="K506" s="13">
        <f>+'WP 1 2023 usage gallons'!J510*0.133681</f>
        <v>700.48843999999997</v>
      </c>
      <c r="L506" s="13">
        <f>+'WP 1 2023 usage gallons'!K510*0.133681</f>
        <v>969.18724999999995</v>
      </c>
      <c r="M506" s="13">
        <f>+'WP 1 2023 usage gallons'!L510*0.133681</f>
        <v>819.46452999999997</v>
      </c>
      <c r="N506" s="13">
        <f>+'WP 1 2023 usage gallons'!M510*0.133681</f>
        <v>895.66269999999997</v>
      </c>
      <c r="O506" s="13">
        <f>+'WP 1 2023 usage gallons'!N510*0.133681</f>
        <v>898.33632</v>
      </c>
      <c r="P506" s="13">
        <f>+'WP 1 2023 usage gallons'!O510*0.133681</f>
        <v>871.06539599999996</v>
      </c>
    </row>
    <row r="507" spans="3:16" x14ac:dyDescent="0.25">
      <c r="C507">
        <f>+'WP 1 2023 usage gallons'!C511</f>
        <v>50082000</v>
      </c>
      <c r="D507" t="str">
        <f>+'WP 1 2023 usage gallons'!B511</f>
        <v>3/4"</v>
      </c>
      <c r="E507" s="13">
        <f>+'WP 1 2023 usage gallons'!D511*0.133681</f>
        <v>492.88184699999999</v>
      </c>
      <c r="F507" s="13">
        <f>+'WP 1 2023 usage gallons'!E511*0.133681</f>
        <v>811.44367</v>
      </c>
      <c r="G507" s="13">
        <f>+'WP 1 2023 usage gallons'!F511*0.133681</f>
        <v>794.06513999999993</v>
      </c>
      <c r="H507" s="13">
        <f>+'WP 1 2023 usage gallons'!G511*0.133681</f>
        <v>779.36023</v>
      </c>
      <c r="I507" s="13">
        <f>+'WP 1 2023 usage gallons'!H511*0.133681</f>
        <v>811.44367</v>
      </c>
      <c r="J507" s="13">
        <f>+'WP 1 2023 usage gallons'!I511*0.133681</f>
        <v>483.92521999999997</v>
      </c>
      <c r="K507" s="13">
        <f>+'WP 1 2023 usage gallons'!J511*0.133681</f>
        <v>617.60622000000001</v>
      </c>
      <c r="L507" s="13">
        <f>+'WP 1 2023 usage gallons'!K511*0.133681</f>
        <v>851.54796999999996</v>
      </c>
      <c r="M507" s="13">
        <f>+'WP 1 2023 usage gallons'!L511*0.133681</f>
        <v>364.94912999999997</v>
      </c>
      <c r="N507" s="13">
        <f>+'WP 1 2023 usage gallons'!M511*0.133681</f>
        <v>580.17553999999996</v>
      </c>
      <c r="O507" s="13">
        <f>+'WP 1 2023 usage gallons'!N511*0.133681</f>
        <v>799.41237999999998</v>
      </c>
      <c r="P507" s="13">
        <f>+'WP 1 2023 usage gallons'!O511*0.133681</f>
        <v>581.51234999999997</v>
      </c>
    </row>
    <row r="508" spans="3:16" x14ac:dyDescent="0.25">
      <c r="C508">
        <f>+'WP 1 2023 usage gallons'!C512</f>
        <v>50082108</v>
      </c>
      <c r="D508" t="str">
        <f>+'WP 1 2023 usage gallons'!B512</f>
        <v>3/4"</v>
      </c>
      <c r="E508" s="13">
        <f>+'WP 1 2023 usage gallons'!D512*0.133681</f>
        <v>862.77717399999995</v>
      </c>
      <c r="F508" s="13">
        <f>+'WP 1 2023 usage gallons'!E512*0.133681</f>
        <v>1215.16029</v>
      </c>
      <c r="G508" s="13">
        <f>+'WP 1 2023 usage gallons'!F512*0.133681</f>
        <v>1173.7191800000001</v>
      </c>
      <c r="H508" s="13">
        <f>+'WP 1 2023 usage gallons'!G512*0.133681</f>
        <v>1065.4375700000001</v>
      </c>
      <c r="I508" s="13">
        <f>+'WP 1 2023 usage gallons'!H512*0.133681</f>
        <v>1120.2467799999999</v>
      </c>
      <c r="J508" s="13">
        <f>+'WP 1 2023 usage gallons'!I512*0.133681</f>
        <v>1209.81305</v>
      </c>
      <c r="K508" s="13">
        <f>+'WP 1 2023 usage gallons'!J512*0.133681</f>
        <v>1435.7339399999998</v>
      </c>
      <c r="L508" s="13">
        <f>+'WP 1 2023 usage gallons'!K512*0.133681</f>
        <v>1447.76523</v>
      </c>
      <c r="M508" s="13">
        <f>+'WP 1 2023 usage gallons'!L512*0.133681</f>
        <v>965.17681999999991</v>
      </c>
      <c r="N508" s="13">
        <f>+'WP 1 2023 usage gallons'!M512*0.133681</f>
        <v>1001.2706899999999</v>
      </c>
      <c r="O508" s="13">
        <f>+'WP 1 2023 usage gallons'!N512*0.133681</f>
        <v>322.17120999999997</v>
      </c>
      <c r="P508" s="13">
        <f>+'WP 1 2023 usage gallons'!O512*0.133681</f>
        <v>762.78378599999996</v>
      </c>
    </row>
    <row r="509" spans="3:16" x14ac:dyDescent="0.25">
      <c r="C509">
        <f>+'WP 1 2023 usage gallons'!C513</f>
        <v>50082202</v>
      </c>
      <c r="D509" t="str">
        <f>+'WP 1 2023 usage gallons'!B513</f>
        <v>3/4"</v>
      </c>
      <c r="E509" s="13">
        <f>+'WP 1 2023 usage gallons'!D513*0.133681</f>
        <v>219.77156399999998</v>
      </c>
      <c r="F509" s="13">
        <f>+'WP 1 2023 usage gallons'!E513*0.133681</f>
        <v>316.82396999999997</v>
      </c>
      <c r="G509" s="13">
        <f>+'WP 1 2023 usage gallons'!F513*0.133681</f>
        <v>200.5215</v>
      </c>
      <c r="H509" s="13">
        <f>+'WP 1 2023 usage gallons'!G513*0.133681</f>
        <v>215.22640999999999</v>
      </c>
      <c r="I509" s="13">
        <f>+'WP 1 2023 usage gallons'!H513*0.133681</f>
        <v>188.49020999999999</v>
      </c>
      <c r="J509" s="13">
        <f>+'WP 1 2023 usage gallons'!I513*0.133681</f>
        <v>153.73314999999999</v>
      </c>
      <c r="K509" s="13">
        <f>+'WP 1 2023 usage gallons'!J513*0.133681</f>
        <v>94.913510000000002</v>
      </c>
      <c r="L509" s="13">
        <f>+'WP 1 2023 usage gallons'!K513*0.133681</f>
        <v>69.514119999999991</v>
      </c>
      <c r="M509" s="13">
        <f>+'WP 1 2023 usage gallons'!L513*0.133681</f>
        <v>33.420249999999996</v>
      </c>
      <c r="N509" s="13">
        <f>+'WP 1 2023 usage gallons'!M513*0.133681</f>
        <v>72.187739999999991</v>
      </c>
      <c r="O509" s="13">
        <f>+'WP 1 2023 usage gallons'!N513*0.133681</f>
        <v>64.166879999999992</v>
      </c>
      <c r="P509" s="13">
        <f>+'WP 1 2023 usage gallons'!O513*0.133681</f>
        <v>56.547062999999994</v>
      </c>
    </row>
    <row r="510" spans="3:16" x14ac:dyDescent="0.25">
      <c r="C510">
        <f>+'WP 1 2023 usage gallons'!C514</f>
        <v>50082410</v>
      </c>
      <c r="D510" t="str">
        <f>+'WP 1 2023 usage gallons'!B514</f>
        <v>3/4"</v>
      </c>
      <c r="E510" s="13">
        <f>+'WP 1 2023 usage gallons'!D514*0.133681</f>
        <v>749.54936699999996</v>
      </c>
      <c r="F510" s="13">
        <f>+'WP 1 2023 usage gallons'!E514*0.133681</f>
        <v>835.50624999999991</v>
      </c>
      <c r="G510" s="13">
        <f>+'WP 1 2023 usage gallons'!F514*0.133681</f>
        <v>667.06818999999996</v>
      </c>
      <c r="H510" s="13">
        <f>+'WP 1 2023 usage gallons'!G514*0.133681</f>
        <v>711.18291999999997</v>
      </c>
      <c r="I510" s="13">
        <f>+'WP 1 2023 usage gallons'!H514*0.133681</f>
        <v>626.96388999999999</v>
      </c>
      <c r="J510" s="13">
        <f>+'WP 1 2023 usage gallons'!I514*0.133681</f>
        <v>1414.3449799999999</v>
      </c>
      <c r="K510" s="13">
        <f>+'WP 1 2023 usage gallons'!J514*0.133681</f>
        <v>1193.77133</v>
      </c>
      <c r="L510" s="13">
        <f>+'WP 1 2023 usage gallons'!K514*0.133681</f>
        <v>985.22897</v>
      </c>
      <c r="M510" s="13">
        <f>+'WP 1 2023 usage gallons'!L514*0.133681</f>
        <v>525.36632999999995</v>
      </c>
      <c r="N510" s="13">
        <f>+'WP 1 2023 usage gallons'!M514*0.133681</f>
        <v>601.56449999999995</v>
      </c>
      <c r="O510" s="13">
        <f>+'WP 1 2023 usage gallons'!N514*0.133681</f>
        <v>561.46019999999999</v>
      </c>
      <c r="P510" s="13">
        <f>+'WP 1 2023 usage gallons'!O514*0.133681</f>
        <v>562.79701</v>
      </c>
    </row>
    <row r="511" spans="3:16" x14ac:dyDescent="0.25">
      <c r="C511">
        <f>+'WP 1 2023 usage gallons'!C515</f>
        <v>50082504</v>
      </c>
      <c r="D511" t="str">
        <f>+'WP 1 2023 usage gallons'!B515</f>
        <v>3/4"</v>
      </c>
      <c r="E511" s="13">
        <f>+'WP 1 2023 usage gallons'!D515*0.133681</f>
        <v>1002.206457</v>
      </c>
      <c r="F511" s="13">
        <f>+'WP 1 2023 usage gallons'!E515*0.133681</f>
        <v>757.97127</v>
      </c>
      <c r="G511" s="13">
        <f>+'WP 1 2023 usage gallons'!F515*0.133681</f>
        <v>637.65836999999999</v>
      </c>
      <c r="H511" s="13">
        <f>+'WP 1 2023 usage gallons'!G515*0.133681</f>
        <v>707.17248999999993</v>
      </c>
      <c r="I511" s="13">
        <f>+'WP 1 2023 usage gallons'!H515*0.133681</f>
        <v>756.63445999999999</v>
      </c>
      <c r="J511" s="13">
        <f>+'WP 1 2023 usage gallons'!I515*0.133681</f>
        <v>811.44367</v>
      </c>
      <c r="K511" s="13">
        <f>+'WP 1 2023 usage gallons'!J515*0.133681</f>
        <v>851.54796999999996</v>
      </c>
      <c r="L511" s="13">
        <f>+'WP 1 2023 usage gallons'!K515*0.133681</f>
        <v>1146.98298</v>
      </c>
      <c r="M511" s="13">
        <f>+'WP 1 2023 usage gallons'!L515*0.133681</f>
        <v>548.09209999999996</v>
      </c>
      <c r="N511" s="13">
        <f>+'WP 1 2023 usage gallons'!M515*0.133681</f>
        <v>705.83568000000002</v>
      </c>
      <c r="O511" s="13">
        <f>+'WP 1 2023 usage gallons'!N515*0.133681</f>
        <v>823.47496000000001</v>
      </c>
      <c r="P511" s="13">
        <f>+'WP 1 2023 usage gallons'!O515*0.133681</f>
        <v>692.46758</v>
      </c>
    </row>
    <row r="512" spans="3:16" x14ac:dyDescent="0.25">
      <c r="C512">
        <f>+'WP 1 2023 usage gallons'!C516</f>
        <v>50082704</v>
      </c>
      <c r="D512" t="str">
        <f>+'WP 1 2023 usage gallons'!B516</f>
        <v>3/4"</v>
      </c>
      <c r="E512" s="13">
        <f>+'WP 1 2023 usage gallons'!D516*0.133681</f>
        <v>652.36327999999992</v>
      </c>
      <c r="F512" s="13">
        <f>+'WP 1 2023 usage gallons'!E516*0.133681</f>
        <v>852.88477999999998</v>
      </c>
      <c r="G512" s="13">
        <f>+'WP 1 2023 usage gallons'!F516*0.133681</f>
        <v>779.36023</v>
      </c>
      <c r="H512" s="13">
        <f>+'WP 1 2023 usage gallons'!G516*0.133681</f>
        <v>8122.4575599999998</v>
      </c>
      <c r="I512" s="13">
        <f>+'WP 1 2023 usage gallons'!H516*0.133681</f>
        <v>2121.5174699999998</v>
      </c>
      <c r="J512" s="13">
        <f>+'WP 1 2023 usage gallons'!I516*0.133681</f>
        <v>1814.05117</v>
      </c>
      <c r="K512" s="13">
        <f>+'WP 1 2023 usage gallons'!J516*0.133681</f>
        <v>918.38846999999998</v>
      </c>
      <c r="L512" s="13">
        <f>+'WP 1 2023 usage gallons'!K516*0.133681</f>
        <v>1259.27502</v>
      </c>
      <c r="M512" s="13">
        <f>+'WP 1 2023 usage gallons'!L516*0.133681</f>
        <v>3657.5121599999998</v>
      </c>
      <c r="N512" s="13">
        <f>+'WP 1 2023 usage gallons'!M516*0.133681</f>
        <v>852.88477999999998</v>
      </c>
      <c r="O512" s="13">
        <f>+'WP 1 2023 usage gallons'!N516*0.133681</f>
        <v>689.79395999999997</v>
      </c>
      <c r="P512" s="13">
        <f>+'WP 1 2023 usage gallons'!O516*0.133681</f>
        <v>933.89546599999994</v>
      </c>
    </row>
    <row r="513" spans="3:16" x14ac:dyDescent="0.25">
      <c r="C513">
        <f>+'WP 1 2023 usage gallons'!C517</f>
        <v>5008815</v>
      </c>
      <c r="D513" t="str">
        <f>+'WP 1 2023 usage gallons'!B517</f>
        <v>3/4"</v>
      </c>
      <c r="E513" s="13">
        <f>+'WP 1 2023 usage gallons'!D517*0.133681</f>
        <v>334.20249999999999</v>
      </c>
      <c r="F513" s="13">
        <f>+'WP 1 2023 usage gallons'!E517*0.133681</f>
        <v>366.28593999999998</v>
      </c>
      <c r="G513" s="13">
        <f>+'WP 1 2023 usage gallons'!F517*0.133681</f>
        <v>319.49759</v>
      </c>
      <c r="H513" s="13">
        <f>+'WP 1 2023 usage gallons'!G517*0.133681</f>
        <v>355.59145999999998</v>
      </c>
      <c r="I513" s="13">
        <f>+'WP 1 2023 usage gallons'!H517*0.133681</f>
        <v>322.17120999999997</v>
      </c>
      <c r="J513" s="13">
        <f>+'WP 1 2023 usage gallons'!I517*0.133681</f>
        <v>364.94912999999997</v>
      </c>
      <c r="K513" s="13">
        <f>+'WP 1 2023 usage gallons'!J517*0.133681</f>
        <v>307.46629999999999</v>
      </c>
      <c r="L513" s="13">
        <f>+'WP 1 2023 usage gallons'!K517*0.133681</f>
        <v>378.31723</v>
      </c>
      <c r="M513" s="13">
        <f>+'WP 1 2023 usage gallons'!L517*0.133681</f>
        <v>306.12948999999998</v>
      </c>
      <c r="N513" s="13">
        <f>+'WP 1 2023 usage gallons'!M517*0.133681</f>
        <v>336.87611999999996</v>
      </c>
      <c r="O513" s="13">
        <f>+'WP 1 2023 usage gallons'!N517*0.133681</f>
        <v>390.34852000000001</v>
      </c>
      <c r="P513" s="13">
        <f>+'WP 1 2023 usage gallons'!O517*0.133681</f>
        <v>344.362256</v>
      </c>
    </row>
    <row r="514" spans="3:16" x14ac:dyDescent="0.25">
      <c r="C514">
        <f>+'WP 1 2023 usage gallons'!C518</f>
        <v>5008912</v>
      </c>
      <c r="D514" t="str">
        <f>+'WP 1 2023 usage gallons'!B518</f>
        <v>3/4"</v>
      </c>
      <c r="E514" s="13">
        <f>+'WP 1 2023 usage gallons'!D518*0.133681</f>
        <v>860.50459699999999</v>
      </c>
      <c r="F514" s="13">
        <f>+'WP 1 2023 usage gallons'!E518*0.133681</f>
        <v>947.79828999999995</v>
      </c>
      <c r="G514" s="13">
        <f>+'WP 1 2023 usage gallons'!F518*0.133681</f>
        <v>875.61054999999999</v>
      </c>
      <c r="H514" s="13">
        <f>+'WP 1 2023 usage gallons'!G518*0.133681</f>
        <v>935.76699999999994</v>
      </c>
      <c r="I514" s="13">
        <f>+'WP 1 2023 usage gallons'!H518*0.133681</f>
        <v>1257.93821</v>
      </c>
      <c r="J514" s="13">
        <f>+'WP 1 2023 usage gallons'!I518*0.133681</f>
        <v>2130.8751400000001</v>
      </c>
      <c r="K514" s="13">
        <f>+'WP 1 2023 usage gallons'!J518*0.133681</f>
        <v>1724.4848999999999</v>
      </c>
      <c r="L514" s="13">
        <f>+'WP 1 2023 usage gallons'!K518*0.133681</f>
        <v>1941.0481199999999</v>
      </c>
      <c r="M514" s="13">
        <f>+'WP 1 2023 usage gallons'!L518*0.133681</f>
        <v>1014.63879</v>
      </c>
      <c r="N514" s="13">
        <f>+'WP 1 2023 usage gallons'!M518*0.133681</f>
        <v>1125.59402</v>
      </c>
      <c r="O514" s="13">
        <f>+'WP 1 2023 usage gallons'!N518*0.133681</f>
        <v>981.21853999999996</v>
      </c>
      <c r="P514" s="13">
        <f>+'WP 1 2023 usage gallons'!O518*0.133681</f>
        <v>1040.4392229999999</v>
      </c>
    </row>
    <row r="515" spans="3:16" x14ac:dyDescent="0.25">
      <c r="C515">
        <f>+'WP 1 2023 usage gallons'!C519</f>
        <v>5009010</v>
      </c>
      <c r="D515" t="str">
        <f>+'WP 1 2023 usage gallons'!B519</f>
        <v>3/4"</v>
      </c>
      <c r="E515" s="13">
        <f>+'WP 1 2023 usage gallons'!D519*0.133681</f>
        <v>187.1534</v>
      </c>
      <c r="F515" s="13">
        <f>+'WP 1 2023 usage gallons'!E519*0.133681</f>
        <v>334.20249999999999</v>
      </c>
      <c r="G515" s="13">
        <f>+'WP 1 2023 usage gallons'!F519*0.133681</f>
        <v>268.69880999999998</v>
      </c>
      <c r="H515" s="13">
        <f>+'WP 1 2023 usage gallons'!G519*0.133681</f>
        <v>267.36199999999997</v>
      </c>
      <c r="I515" s="13">
        <f>+'WP 1 2023 usage gallons'!H519*0.133681</f>
        <v>316.82396999999997</v>
      </c>
      <c r="J515" s="13">
        <f>+'WP 1 2023 usage gallons'!I519*0.133681</f>
        <v>344.89697999999999</v>
      </c>
      <c r="K515" s="13">
        <f>+'WP 1 2023 usage gallons'!J519*0.133681</f>
        <v>360.93869999999998</v>
      </c>
      <c r="L515" s="13">
        <f>+'WP 1 2023 usage gallons'!K519*0.133681</f>
        <v>356.92827</v>
      </c>
      <c r="M515" s="13">
        <f>+'WP 1 2023 usage gallons'!L519*0.133681</f>
        <v>263.35156999999998</v>
      </c>
      <c r="N515" s="13">
        <f>+'WP 1 2023 usage gallons'!M519*0.133681</f>
        <v>386.33808999999997</v>
      </c>
      <c r="O515" s="13">
        <f>+'WP 1 2023 usage gallons'!N519*0.133681</f>
        <v>267.36199999999997</v>
      </c>
      <c r="P515" s="13">
        <f>+'WP 1 2023 usage gallons'!O519*0.133681</f>
        <v>305.59476599999999</v>
      </c>
    </row>
    <row r="516" spans="3:16" x14ac:dyDescent="0.25">
      <c r="C516">
        <f>+'WP 1 2023 usage gallons'!C520</f>
        <v>5009011</v>
      </c>
      <c r="D516" t="str">
        <f>+'WP 1 2023 usage gallons'!B520</f>
        <v>3/4"</v>
      </c>
      <c r="E516" s="13">
        <f>+'WP 1 2023 usage gallons'!D520*0.133681</f>
        <v>493.81761399999999</v>
      </c>
      <c r="F516" s="13">
        <f>+'WP 1 2023 usage gallons'!E520*0.133681</f>
        <v>621.61664999999994</v>
      </c>
      <c r="G516" s="13">
        <f>+'WP 1 2023 usage gallons'!F520*0.133681</f>
        <v>507.98779999999999</v>
      </c>
      <c r="H516" s="13">
        <f>+'WP 1 2023 usage gallons'!G520*0.133681</f>
        <v>588.19639999999993</v>
      </c>
      <c r="I516" s="13">
        <f>+'WP 1 2023 usage gallons'!H520*0.133681</f>
        <v>629.63751000000002</v>
      </c>
      <c r="J516" s="13">
        <f>+'WP 1 2023 usage gallons'!I520*0.133681</f>
        <v>626.96388999999999</v>
      </c>
      <c r="K516" s="13">
        <f>+'WP 1 2023 usage gallons'!J520*0.133681</f>
        <v>568.14424999999994</v>
      </c>
      <c r="L516" s="13">
        <f>+'WP 1 2023 usage gallons'!K520*0.133681</f>
        <v>534.72399999999993</v>
      </c>
      <c r="M516" s="13">
        <f>+'WP 1 2023 usage gallons'!L520*0.133681</f>
        <v>827.48538999999994</v>
      </c>
      <c r="N516" s="13">
        <f>+'WP 1 2023 usage gallons'!M520*0.133681</f>
        <v>429.11600999999996</v>
      </c>
      <c r="O516" s="13">
        <f>+'WP 1 2023 usage gallons'!N520*0.133681</f>
        <v>632.31112999999993</v>
      </c>
      <c r="P516" s="13">
        <f>+'WP 1 2023 usage gallons'!O520*0.133681</f>
        <v>629.63751000000002</v>
      </c>
    </row>
    <row r="517" spans="3:16" x14ac:dyDescent="0.25">
      <c r="C517">
        <f>+'WP 1 2023 usage gallons'!C521</f>
        <v>5009208</v>
      </c>
      <c r="D517" t="str">
        <f>+'WP 1 2023 usage gallons'!B521</f>
        <v>3/4"</v>
      </c>
      <c r="E517" s="13">
        <f>+'WP 1 2023 usage gallons'!D521*0.133681</f>
        <v>385.93704700000001</v>
      </c>
      <c r="F517" s="13">
        <f>+'WP 1 2023 usage gallons'!E521*0.133681</f>
        <v>316.82396999999997</v>
      </c>
      <c r="G517" s="13">
        <f>+'WP 1 2023 usage gallons'!F521*0.133681</f>
        <v>274.04604999999998</v>
      </c>
      <c r="H517" s="13">
        <f>+'WP 1 2023 usage gallons'!G521*0.133681</f>
        <v>262.01475999999997</v>
      </c>
      <c r="I517" s="13">
        <f>+'WP 1 2023 usage gallons'!H521*0.133681</f>
        <v>286.07733999999999</v>
      </c>
      <c r="J517" s="13">
        <f>+'WP 1 2023 usage gallons'!I521*0.133681</f>
        <v>417.08472</v>
      </c>
      <c r="K517" s="13">
        <f>+'WP 1 2023 usage gallons'!J521*0.133681</f>
        <v>376.98041999999998</v>
      </c>
      <c r="L517" s="13">
        <f>+'WP 1 2023 usage gallons'!K521*0.133681</f>
        <v>200.5215</v>
      </c>
      <c r="M517" s="13">
        <f>+'WP 1 2023 usage gallons'!L521*0.133681</f>
        <v>360.93869999999998</v>
      </c>
      <c r="N517" s="13">
        <f>+'WP 1 2023 usage gallons'!M521*0.133681</f>
        <v>215.22640999999999</v>
      </c>
      <c r="O517" s="13">
        <f>+'WP 1 2023 usage gallons'!N521*0.133681</f>
        <v>324.84483</v>
      </c>
      <c r="P517" s="13">
        <f>+'WP 1 2023 usage gallons'!O521*0.133681</f>
        <v>300.24752599999999</v>
      </c>
    </row>
    <row r="518" spans="3:16" x14ac:dyDescent="0.25">
      <c r="C518">
        <f>+'WP 1 2023 usage gallons'!C522</f>
        <v>5009307</v>
      </c>
      <c r="D518" t="str">
        <f>+'WP 1 2023 usage gallons'!B522</f>
        <v>3/4"</v>
      </c>
      <c r="E518" s="13">
        <f>+'WP 1 2023 usage gallons'!D522*0.133681</f>
        <v>802.620724</v>
      </c>
      <c r="F518" s="13">
        <f>+'WP 1 2023 usage gallons'!E522*0.133681</f>
        <v>1046.7222299999999</v>
      </c>
      <c r="G518" s="13">
        <f>+'WP 1 2023 usage gallons'!F522*0.133681</f>
        <v>818.12771999999995</v>
      </c>
      <c r="H518" s="13">
        <f>+'WP 1 2023 usage gallons'!G522*0.133681</f>
        <v>799.41237999999998</v>
      </c>
      <c r="I518" s="13">
        <f>+'WP 1 2023 usage gallons'!H522*0.133681</f>
        <v>860.90563999999995</v>
      </c>
      <c r="J518" s="13">
        <f>+'WP 1 2023 usage gallons'!I522*0.133681</f>
        <v>862.24244999999996</v>
      </c>
      <c r="K518" s="13">
        <f>+'WP 1 2023 usage gallons'!J522*0.133681</f>
        <v>794.06513999999993</v>
      </c>
      <c r="L518" s="13">
        <f>+'WP 1 2023 usage gallons'!K522*0.133681</f>
        <v>965.17681999999991</v>
      </c>
      <c r="M518" s="13">
        <f>+'WP 1 2023 usage gallons'!L522*0.133681</f>
        <v>751.28721999999993</v>
      </c>
      <c r="N518" s="13">
        <f>+'WP 1 2023 usage gallons'!M522*0.133681</f>
        <v>937.10380999999995</v>
      </c>
      <c r="O518" s="13">
        <f>+'WP 1 2023 usage gallons'!N522*0.133681</f>
        <v>967.85043999999994</v>
      </c>
      <c r="P518" s="13">
        <f>+'WP 1 2023 usage gallons'!O522*0.133681</f>
        <v>885.36926299999993</v>
      </c>
    </row>
    <row r="519" spans="3:16" x14ac:dyDescent="0.25">
      <c r="C519">
        <f>+'WP 1 2023 usage gallons'!C523</f>
        <v>5009406</v>
      </c>
      <c r="D519" t="str">
        <f>+'WP 1 2023 usage gallons'!B523</f>
        <v>3/4"</v>
      </c>
      <c r="E519" s="13">
        <f>+'WP 1 2023 usage gallons'!D523*0.133681</f>
        <v>422.43196</v>
      </c>
      <c r="F519" s="13">
        <f>+'WP 1 2023 usage gallons'!E523*0.133681</f>
        <v>521.35590000000002</v>
      </c>
      <c r="G519" s="13">
        <f>+'WP 1 2023 usage gallons'!F523*0.133681</f>
        <v>327.51844999999997</v>
      </c>
      <c r="H519" s="13">
        <f>+'WP 1 2023 usage gallons'!G523*0.133681</f>
        <v>302.11905999999999</v>
      </c>
      <c r="I519" s="13">
        <f>+'WP 1 2023 usage gallons'!H523*0.133681</f>
        <v>709.84610999999995</v>
      </c>
      <c r="J519" s="13">
        <f>+'WP 1 2023 usage gallons'!I523*0.133681</f>
        <v>413.07428999999996</v>
      </c>
      <c r="K519" s="13">
        <f>+'WP 1 2023 usage gallons'!J523*0.133681</f>
        <v>316.82396999999997</v>
      </c>
      <c r="L519" s="13">
        <f>+'WP 1 2023 usage gallons'!K523*0.133681</f>
        <v>413.07428999999996</v>
      </c>
      <c r="M519" s="13">
        <f>+'WP 1 2023 usage gallons'!L523*0.133681</f>
        <v>212.55278999999999</v>
      </c>
      <c r="N519" s="13">
        <f>+'WP 1 2023 usage gallons'!M523*0.133681</f>
        <v>393.02213999999998</v>
      </c>
      <c r="O519" s="13">
        <f>+'WP 1 2023 usage gallons'!N523*0.133681</f>
        <v>393.02213999999998</v>
      </c>
      <c r="P519" s="13">
        <f>+'WP 1 2023 usage gallons'!O523*0.133681</f>
        <v>332.86568999999997</v>
      </c>
    </row>
    <row r="520" spans="3:16" x14ac:dyDescent="0.25">
      <c r="C520">
        <f>+'WP 1 2023 usage gallons'!C524</f>
        <v>5009505</v>
      </c>
      <c r="D520" t="str">
        <f>+'WP 1 2023 usage gallons'!B524</f>
        <v>3/4"</v>
      </c>
      <c r="E520" s="13">
        <f>+'WP 1 2023 usage gallons'!D524*0.133681</f>
        <v>916.65061700000001</v>
      </c>
      <c r="F520" s="13">
        <f>+'WP 1 2023 usage gallons'!E524*0.133681</f>
        <v>1189.7609</v>
      </c>
      <c r="G520" s="13">
        <f>+'WP 1 2023 usage gallons'!F524*0.133681</f>
        <v>864.91606999999999</v>
      </c>
      <c r="H520" s="13">
        <f>+'WP 1 2023 usage gallons'!G524*0.133681</f>
        <v>875.61054999999999</v>
      </c>
      <c r="I520" s="13">
        <f>+'WP 1 2023 usage gallons'!H524*0.133681</f>
        <v>983.89215999999999</v>
      </c>
      <c r="J520" s="13">
        <f>+'WP 1 2023 usage gallons'!I524*0.133681</f>
        <v>1249.9173499999999</v>
      </c>
      <c r="K520" s="13">
        <f>+'WP 1 2023 usage gallons'!J524*0.133681</f>
        <v>1045.3854200000001</v>
      </c>
      <c r="L520" s="13">
        <f>+'WP 1 2023 usage gallons'!K524*0.133681</f>
        <v>1417.0185999999999</v>
      </c>
      <c r="M520" s="13">
        <f>+'WP 1 2023 usage gallons'!L524*0.133681</f>
        <v>1470.491</v>
      </c>
      <c r="N520" s="13">
        <f>+'WP 1 2023 usage gallons'!M524*0.133681</f>
        <v>503.97736999999995</v>
      </c>
      <c r="O520" s="13">
        <f>+'WP 1 2023 usage gallons'!N524*0.133681</f>
        <v>1207.1394299999999</v>
      </c>
      <c r="P520" s="13">
        <f>+'WP 1 2023 usage gallons'!O524*0.133681</f>
        <v>1060.4913730000001</v>
      </c>
    </row>
    <row r="521" spans="3:16" x14ac:dyDescent="0.25">
      <c r="C521">
        <f>+'WP 1 2023 usage gallons'!C525</f>
        <v>5009703</v>
      </c>
      <c r="D521" t="str">
        <f>+'WP 1 2023 usage gallons'!B525</f>
        <v>3/4"</v>
      </c>
      <c r="E521" s="13">
        <f>+'WP 1 2023 usage gallons'!D525*0.133681</f>
        <v>770.93832699999996</v>
      </c>
      <c r="F521" s="13">
        <f>+'WP 1 2023 usage gallons'!E525*0.133681</f>
        <v>1144.30936</v>
      </c>
      <c r="G521" s="13">
        <f>+'WP 1 2023 usage gallons'!F525*0.133681</f>
        <v>824.81176999999991</v>
      </c>
      <c r="H521" s="13">
        <f>+'WP 1 2023 usage gallons'!G525*0.133681</f>
        <v>794.06513999999993</v>
      </c>
      <c r="I521" s="13">
        <f>+'WP 1 2023 usage gallons'!H525*0.133681</f>
        <v>1450.43885</v>
      </c>
      <c r="J521" s="13">
        <f>+'WP 1 2023 usage gallons'!I525*0.133681</f>
        <v>1225.8547699999999</v>
      </c>
      <c r="K521" s="13">
        <f>+'WP 1 2023 usage gallons'!J525*0.133681</f>
        <v>1406.32412</v>
      </c>
      <c r="L521" s="13">
        <f>+'WP 1 2023 usage gallons'!K525*0.133681</f>
        <v>1362.20939</v>
      </c>
      <c r="M521" s="13">
        <f>+'WP 1 2023 usage gallons'!L525*0.133681</f>
        <v>856.89521000000002</v>
      </c>
      <c r="N521" s="13">
        <f>+'WP 1 2023 usage gallons'!M525*0.133681</f>
        <v>987.90258999999992</v>
      </c>
      <c r="O521" s="13">
        <f>+'WP 1 2023 usage gallons'!N525*0.133681</f>
        <v>1028.0068899999999</v>
      </c>
      <c r="P521" s="13">
        <f>+'WP 1 2023 usage gallons'!O525*0.133681</f>
        <v>957.55700300000001</v>
      </c>
    </row>
    <row r="522" spans="3:16" x14ac:dyDescent="0.25">
      <c r="C522">
        <f>+'WP 1 2023 usage gallons'!C526</f>
        <v>5009704</v>
      </c>
      <c r="D522" t="str">
        <f>+'WP 1 2023 usage gallons'!B526</f>
        <v>3/4"</v>
      </c>
      <c r="E522" s="13">
        <f>+'WP 1 2023 usage gallons'!D526*0.133681</f>
        <v>699.15162999999995</v>
      </c>
      <c r="F522" s="13">
        <f>+'WP 1 2023 usage gallons'!E526*0.133681</f>
        <v>774.01298999999995</v>
      </c>
      <c r="G522" s="13">
        <f>+'WP 1 2023 usage gallons'!F526*0.133681</f>
        <v>655.03689999999995</v>
      </c>
      <c r="H522" s="13">
        <f>+'WP 1 2023 usage gallons'!G526*0.133681</f>
        <v>572.15467999999998</v>
      </c>
      <c r="I522" s="13">
        <f>+'WP 1 2023 usage gallons'!H526*0.133681</f>
        <v>518.68227999999999</v>
      </c>
      <c r="J522" s="13">
        <f>+'WP 1 2023 usage gallons'!I526*0.133681</f>
        <v>618.94303000000002</v>
      </c>
      <c r="K522" s="13">
        <f>+'WP 1 2023 usage gallons'!J526*0.133681</f>
        <v>676.42585999999994</v>
      </c>
      <c r="L522" s="13">
        <f>+'WP 1 2023 usage gallons'!K526*0.133681</f>
        <v>717.86696999999992</v>
      </c>
      <c r="M522" s="13">
        <f>+'WP 1 2023 usage gallons'!L526*0.133681</f>
        <v>528.03994999999998</v>
      </c>
      <c r="N522" s="13">
        <f>+'WP 1 2023 usage gallons'!M526*0.133681</f>
        <v>524.02951999999993</v>
      </c>
      <c r="O522" s="13">
        <f>+'WP 1 2023 usage gallons'!N526*0.133681</f>
        <v>778.02341999999999</v>
      </c>
      <c r="P522" s="13">
        <f>+'WP 1 2023 usage gallons'!O526*0.133681</f>
        <v>609.986403</v>
      </c>
    </row>
    <row r="523" spans="3:16" x14ac:dyDescent="0.25">
      <c r="C523">
        <f>+'WP 1 2023 usage gallons'!C527</f>
        <v>5009912</v>
      </c>
      <c r="D523" t="str">
        <f>+'WP 1 2023 usage gallons'!B527</f>
        <v>3/4"</v>
      </c>
      <c r="E523" s="13">
        <f>+'WP 1 2023 usage gallons'!D527*0.133681</f>
        <v>356.92827</v>
      </c>
      <c r="F523" s="13">
        <f>+'WP 1 2023 usage gallons'!E527*0.133681</f>
        <v>454.5154</v>
      </c>
      <c r="G523" s="13">
        <f>+'WP 1 2023 usage gallons'!F527*0.133681</f>
        <v>255.33070999999998</v>
      </c>
      <c r="H523" s="13">
        <f>+'WP 1 2023 usage gallons'!G527*0.133681</f>
        <v>288.75095999999996</v>
      </c>
      <c r="I523" s="13">
        <f>+'WP 1 2023 usage gallons'!H527*0.133681</f>
        <v>346.23379</v>
      </c>
      <c r="J523" s="13">
        <f>+'WP 1 2023 usage gallons'!I527*0.133681</f>
        <v>457.18901999999997</v>
      </c>
      <c r="K523" s="13">
        <f>+'WP 1 2023 usage gallons'!J527*0.133681</f>
        <v>497.29331999999999</v>
      </c>
      <c r="L523" s="13">
        <f>+'WP 1 2023 usage gallons'!K527*0.133681</f>
        <v>413.07428999999996</v>
      </c>
      <c r="M523" s="13">
        <f>+'WP 1 2023 usage gallons'!L527*0.133681</f>
        <v>316.82396999999997</v>
      </c>
      <c r="N523" s="13">
        <f>+'WP 1 2023 usage gallons'!M527*0.133681</f>
        <v>332.86568999999997</v>
      </c>
      <c r="O523" s="13">
        <f>+'WP 1 2023 usage gallons'!N527*0.133681</f>
        <v>1491.87996</v>
      </c>
      <c r="P523" s="13">
        <f>+'WP 1 2023 usage gallons'!O527*0.133681</f>
        <v>713.85654</v>
      </c>
    </row>
    <row r="524" spans="3:16" x14ac:dyDescent="0.25">
      <c r="C524">
        <f>+'WP 1 2023 usage gallons'!C528</f>
        <v>5009915</v>
      </c>
      <c r="D524" t="str">
        <f>+'WP 1 2023 usage gallons'!B528</f>
        <v>3/4"</v>
      </c>
      <c r="E524" s="13">
        <f>+'WP 1 2023 usage gallons'!D528*0.133681</f>
        <v>279.92801399999996</v>
      </c>
      <c r="F524" s="13">
        <f>+'WP 1 2023 usage gallons'!E528*0.133681</f>
        <v>624.29026999999996</v>
      </c>
      <c r="G524" s="13">
        <f>+'WP 1 2023 usage gallons'!F528*0.133681</f>
        <v>645.67922999999996</v>
      </c>
      <c r="H524" s="13">
        <f>+'WP 1 2023 usage gallons'!G528*0.133681</f>
        <v>564.13382000000001</v>
      </c>
      <c r="I524" s="13">
        <f>+'WP 1 2023 usage gallons'!H528*0.133681</f>
        <v>621.61664999999994</v>
      </c>
      <c r="J524" s="13">
        <f>+'WP 1 2023 usage gallons'!I528*0.133681</f>
        <v>677.76266999999996</v>
      </c>
      <c r="K524" s="13">
        <f>+'WP 1 2023 usage gallons'!J528*0.133681</f>
        <v>557.44976999999994</v>
      </c>
      <c r="L524" s="13">
        <f>+'WP 1 2023 usage gallons'!K528*0.133681</f>
        <v>622.95345999999995</v>
      </c>
      <c r="M524" s="13">
        <f>+'WP 1 2023 usage gallons'!L528*0.133681</f>
        <v>574.82830000000001</v>
      </c>
      <c r="N524" s="13">
        <f>+'WP 1 2023 usage gallons'!M528*0.133681</f>
        <v>625.62707999999998</v>
      </c>
      <c r="O524" s="13">
        <f>+'WP 1 2023 usage gallons'!N528*0.133681</f>
        <v>717.86696999999992</v>
      </c>
      <c r="P524" s="13">
        <f>+'WP 1 2023 usage gallons'!O528*0.133681</f>
        <v>639.39622299999996</v>
      </c>
    </row>
    <row r="525" spans="3:16" x14ac:dyDescent="0.25">
      <c r="C525">
        <f>+'WP 1 2023 usage gallons'!C529</f>
        <v>60015702</v>
      </c>
      <c r="D525" t="str">
        <f>+'WP 1 2023 usage gallons'!B529</f>
        <v>3/4"</v>
      </c>
      <c r="E525" s="13">
        <f>+'WP 1 2023 usage gallons'!D529*0.133681</f>
        <v>439.81048999999996</v>
      </c>
      <c r="F525" s="13">
        <f>+'WP 1 2023 usage gallons'!E529*0.133681</f>
        <v>489.27245999999997</v>
      </c>
      <c r="G525" s="13">
        <f>+'WP 1 2023 usage gallons'!F529*0.133681</f>
        <v>525.36632999999995</v>
      </c>
      <c r="H525" s="13">
        <f>+'WP 1 2023 usage gallons'!G529*0.133681</f>
        <v>368.95956000000001</v>
      </c>
      <c r="I525" s="13">
        <f>+'WP 1 2023 usage gallons'!H529*0.133681</f>
        <v>749.95040999999992</v>
      </c>
      <c r="J525" s="13">
        <f>+'WP 1 2023 usage gallons'!I529*0.133681</f>
        <v>1181.7400399999999</v>
      </c>
      <c r="K525" s="13">
        <f>+'WP 1 2023 usage gallons'!J529*0.133681</f>
        <v>598.89087999999992</v>
      </c>
      <c r="L525" s="13">
        <f>+'WP 1 2023 usage gallons'!K529*0.133681</f>
        <v>867.58969000000002</v>
      </c>
      <c r="M525" s="13">
        <f>+'WP 1 2023 usage gallons'!L529*0.133681</f>
        <v>1247.2437299999999</v>
      </c>
      <c r="N525" s="13">
        <f>+'WP 1 2023 usage gallons'!M529*0.133681</f>
        <v>687.12033999999994</v>
      </c>
      <c r="O525" s="13">
        <f>+'WP 1 2023 usage gallons'!N529*0.133681</f>
        <v>576.16511000000003</v>
      </c>
      <c r="P525" s="13">
        <f>+'WP 1 2023 usage gallons'!O529*0.133681</f>
        <v>836.84305999999992</v>
      </c>
    </row>
    <row r="526" spans="3:16" x14ac:dyDescent="0.25">
      <c r="C526">
        <f>+'WP 1 2023 usage gallons'!C530</f>
        <v>60015803</v>
      </c>
      <c r="D526" t="str">
        <f>+'WP 1 2023 usage gallons'!B530</f>
        <v>3/4"</v>
      </c>
      <c r="E526" s="13">
        <f>+'WP 1 2023 usage gallons'!D530*0.133681</f>
        <v>549.02786700000001</v>
      </c>
      <c r="F526" s="13">
        <f>+'WP 1 2023 usage gallons'!E530*0.133681</f>
        <v>638.99518</v>
      </c>
      <c r="G526" s="13">
        <f>+'WP 1 2023 usage gallons'!F530*0.133681</f>
        <v>561.46019999999999</v>
      </c>
      <c r="H526" s="13">
        <f>+'WP 1 2023 usage gallons'!G530*0.133681</f>
        <v>574.82830000000001</v>
      </c>
      <c r="I526" s="13">
        <f>+'WP 1 2023 usage gallons'!H530*0.133681</f>
        <v>530.71357</v>
      </c>
      <c r="J526" s="13">
        <f>+'WP 1 2023 usage gallons'!I530*0.133681</f>
        <v>589.53320999999994</v>
      </c>
      <c r="K526" s="13">
        <f>+'WP 1 2023 usage gallons'!J530*0.133681</f>
        <v>418.42152999999996</v>
      </c>
      <c r="L526" s="13">
        <f>+'WP 1 2023 usage gallons'!K530*0.133681</f>
        <v>680.43628999999999</v>
      </c>
      <c r="M526" s="13">
        <f>+'WP 1 2023 usage gallons'!L530*0.133681</f>
        <v>577.50191999999993</v>
      </c>
      <c r="N526" s="13">
        <f>+'WP 1 2023 usage gallons'!M530*0.133681</f>
        <v>697.81481999999994</v>
      </c>
      <c r="O526" s="13">
        <f>+'WP 1 2023 usage gallons'!N530*0.133681</f>
        <v>729.89825999999994</v>
      </c>
      <c r="P526" s="13">
        <f>+'WP 1 2023 usage gallons'!O530*0.133681</f>
        <v>668.40499999999997</v>
      </c>
    </row>
    <row r="527" spans="3:16" x14ac:dyDescent="0.25">
      <c r="C527">
        <f>+'WP 1 2023 usage gallons'!C531</f>
        <v>60015904</v>
      </c>
      <c r="D527" t="str">
        <f>+'WP 1 2023 usage gallons'!B531</f>
        <v>3/4"</v>
      </c>
      <c r="E527" s="13">
        <f>+'WP 1 2023 usage gallons'!D531*0.133681</f>
        <v>527.23786399999995</v>
      </c>
      <c r="F527" s="13">
        <f>+'WP 1 2023 usage gallons'!E531*0.133681</f>
        <v>637.65836999999999</v>
      </c>
      <c r="G527" s="13">
        <f>+'WP 1 2023 usage gallons'!F531*0.133681</f>
        <v>499.96693999999997</v>
      </c>
      <c r="H527" s="13">
        <f>+'WP 1 2023 usage gallons'!G531*0.133681</f>
        <v>503.97736999999995</v>
      </c>
      <c r="I527" s="13">
        <f>+'WP 1 2023 usage gallons'!H531*0.133681</f>
        <v>502.64055999999999</v>
      </c>
      <c r="J527" s="13">
        <f>+'WP 1 2023 usage gallons'!I531*0.133681</f>
        <v>548.09209999999996</v>
      </c>
      <c r="K527" s="13">
        <f>+'WP 1 2023 usage gallons'!J531*0.133681</f>
        <v>433.12644</v>
      </c>
      <c r="L527" s="13">
        <f>+'WP 1 2023 usage gallons'!K531*0.133681</f>
        <v>572.15467999999998</v>
      </c>
      <c r="M527" s="13">
        <f>+'WP 1 2023 usage gallons'!L531*0.133681</f>
        <v>399.70618999999999</v>
      </c>
      <c r="N527" s="13">
        <f>+'WP 1 2023 usage gallons'!M531*0.133681</f>
        <v>521.35590000000002</v>
      </c>
      <c r="O527" s="13">
        <f>+'WP 1 2023 usage gallons'!N531*0.133681</f>
        <v>526.70313999999996</v>
      </c>
      <c r="P527" s="13">
        <f>+'WP 1 2023 usage gallons'!O531*0.133681</f>
        <v>482.58840999999995</v>
      </c>
    </row>
    <row r="528" spans="3:16" x14ac:dyDescent="0.25">
      <c r="C528">
        <f>+'WP 1 2023 usage gallons'!C532</f>
        <v>60016006</v>
      </c>
      <c r="D528" t="str">
        <f>+'WP 1 2023 usage gallons'!B532</f>
        <v>3/4"</v>
      </c>
      <c r="E528" s="13">
        <f>+'WP 1 2023 usage gallons'!D532*0.133681</f>
        <v>411.33643699999999</v>
      </c>
      <c r="F528" s="13">
        <f>+'WP 1 2023 usage gallons'!E532*0.133681</f>
        <v>380.99084999999997</v>
      </c>
      <c r="G528" s="13">
        <f>+'WP 1 2023 usage gallons'!F532*0.133681</f>
        <v>331.52887999999996</v>
      </c>
      <c r="H528" s="13">
        <f>+'WP 1 2023 usage gallons'!G532*0.133681</f>
        <v>332.86568999999997</v>
      </c>
      <c r="I528" s="13">
        <f>+'WP 1 2023 usage gallons'!H532*0.133681</f>
        <v>311.47672999999998</v>
      </c>
      <c r="J528" s="13">
        <f>+'WP 1 2023 usage gallons'!I532*0.133681</f>
        <v>728.56144999999992</v>
      </c>
      <c r="K528" s="13">
        <f>+'WP 1 2023 usage gallons'!J532*0.133681</f>
        <v>431.78962999999999</v>
      </c>
      <c r="L528" s="13">
        <f>+'WP 1 2023 usage gallons'!K532*0.133681</f>
        <v>405.05342999999999</v>
      </c>
      <c r="M528" s="13">
        <f>+'WP 1 2023 usage gallons'!L532*0.133681</f>
        <v>589.53320999999994</v>
      </c>
      <c r="N528" s="13">
        <f>+'WP 1 2023 usage gallons'!M532*0.133681</f>
        <v>310.13991999999996</v>
      </c>
      <c r="O528" s="13">
        <f>+'WP 1 2023 usage gallons'!N532*0.133681</f>
        <v>413.07428999999996</v>
      </c>
      <c r="P528" s="13">
        <f>+'WP 1 2023 usage gallons'!O532*0.133681</f>
        <v>437.537913</v>
      </c>
    </row>
    <row r="529" spans="3:16" x14ac:dyDescent="0.25">
      <c r="C529">
        <f>+'WP 1 2023 usage gallons'!C533</f>
        <v>60016107</v>
      </c>
      <c r="D529" t="str">
        <f>+'WP 1 2023 usage gallons'!B533</f>
        <v>3/4"</v>
      </c>
      <c r="E529" s="13">
        <f>+'WP 1 2023 usage gallons'!D533*0.133681</f>
        <v>205.86874</v>
      </c>
      <c r="F529" s="13">
        <f>+'WP 1 2023 usage gallons'!E533*0.133681</f>
        <v>343.56016999999997</v>
      </c>
      <c r="G529" s="13">
        <f>+'WP 1 2023 usage gallons'!F533*0.133681</f>
        <v>263.35156999999998</v>
      </c>
      <c r="H529" s="13">
        <f>+'WP 1 2023 usage gallons'!G533*0.133681</f>
        <v>239.28898999999998</v>
      </c>
      <c r="I529" s="13">
        <f>+'WP 1 2023 usage gallons'!H533*0.133681</f>
        <v>240.6258</v>
      </c>
      <c r="J529" s="13">
        <f>+'WP 1 2023 usage gallons'!I533*0.133681</f>
        <v>272.70923999999997</v>
      </c>
      <c r="K529" s="13">
        <f>+'WP 1 2023 usage gallons'!J533*0.133681</f>
        <v>241.96260999999998</v>
      </c>
      <c r="L529" s="13">
        <f>+'WP 1 2023 usage gallons'!K533*0.133681</f>
        <v>364.94912999999997</v>
      </c>
      <c r="M529" s="13">
        <f>+'WP 1 2023 usage gallons'!L533*0.133681</f>
        <v>241.96260999999998</v>
      </c>
      <c r="N529" s="13">
        <f>+'WP 1 2023 usage gallons'!M533*0.133681</f>
        <v>247.30984999999998</v>
      </c>
      <c r="O529" s="13">
        <f>+'WP 1 2023 usage gallons'!N533*0.133681</f>
        <v>288.75095999999996</v>
      </c>
      <c r="P529" s="13">
        <f>+'WP 1 2023 usage gallons'!O533*0.133681</f>
        <v>259.34114</v>
      </c>
    </row>
    <row r="530" spans="3:16" x14ac:dyDescent="0.25">
      <c r="C530">
        <f>+'WP 1 2023 usage gallons'!C534</f>
        <v>60016108</v>
      </c>
      <c r="D530" t="str">
        <f>+'WP 1 2023 usage gallons'!B534</f>
        <v>3/4"</v>
      </c>
      <c r="E530" s="13">
        <f>+'WP 1 2023 usage gallons'!D534*0.133681</f>
        <v>0.13368099999999999</v>
      </c>
      <c r="F530" s="13">
        <f>+'WP 1 2023 usage gallons'!E534*0.133681</f>
        <v>580.04185899999993</v>
      </c>
      <c r="G530" s="13">
        <f>+'WP 1 2023 usage gallons'!F534*0.133681</f>
        <v>430.45281999999997</v>
      </c>
      <c r="H530" s="13">
        <f>+'WP 1 2023 usage gallons'!G534*0.133681</f>
        <v>481.2516</v>
      </c>
      <c r="I530" s="13">
        <f>+'WP 1 2023 usage gallons'!H534*0.133681</f>
        <v>378.31723</v>
      </c>
      <c r="J530" s="13">
        <f>+'WP 1 2023 usage gallons'!I534*0.133681</f>
        <v>394.35894999999999</v>
      </c>
      <c r="K530" s="13">
        <f>+'WP 1 2023 usage gallons'!J534*0.133681</f>
        <v>552.10253</v>
      </c>
      <c r="L530" s="13">
        <f>+'WP 1 2023 usage gallons'!K534*0.133681</f>
        <v>689.79395999999997</v>
      </c>
      <c r="M530" s="13">
        <f>+'WP 1 2023 usage gallons'!L534*0.133681</f>
        <v>548.09209999999996</v>
      </c>
      <c r="N530" s="13">
        <f>+'WP 1 2023 usage gallons'!M534*0.133681</f>
        <v>659.04732999999999</v>
      </c>
      <c r="O530" s="13">
        <f>+'WP 1 2023 usage gallons'!N534*0.133681</f>
        <v>641.66879999999992</v>
      </c>
      <c r="P530" s="13">
        <f>+'WP 1 2023 usage gallons'!O534*0.133681</f>
        <v>616.26940999999999</v>
      </c>
    </row>
    <row r="531" spans="3:16" x14ac:dyDescent="0.25">
      <c r="C531">
        <f>+'WP 1 2023 usage gallons'!C535</f>
        <v>60016210</v>
      </c>
      <c r="D531" t="str">
        <f>+'WP 1 2023 usage gallons'!B535</f>
        <v>3/4"</v>
      </c>
      <c r="E531" s="13">
        <f>+'WP 1 2023 usage gallons'!D535*0.133681</f>
        <v>117.238237</v>
      </c>
      <c r="F531" s="13">
        <f>+'WP 1 2023 usage gallons'!E535*0.133681</f>
        <v>426.44238999999999</v>
      </c>
      <c r="G531" s="13">
        <f>+'WP 1 2023 usage gallons'!F535*0.133681</f>
        <v>372.96999</v>
      </c>
      <c r="H531" s="13">
        <f>+'WP 1 2023 usage gallons'!G535*0.133681</f>
        <v>445.15772999999996</v>
      </c>
      <c r="I531" s="13">
        <f>+'WP 1 2023 usage gallons'!H535*0.133681</f>
        <v>755.29764999999998</v>
      </c>
      <c r="J531" s="13">
        <f>+'WP 1 2023 usage gallons'!I535*0.133681</f>
        <v>1235.21244</v>
      </c>
      <c r="K531" s="13">
        <f>+'WP 1 2023 usage gallons'!J535*0.133681</f>
        <v>892.98907999999994</v>
      </c>
      <c r="L531" s="13">
        <f>+'WP 1 2023 usage gallons'!K535*0.133681</f>
        <v>700.48843999999997</v>
      </c>
      <c r="M531" s="13">
        <f>+'WP 1 2023 usage gallons'!L535*0.133681</f>
        <v>453.17858999999999</v>
      </c>
      <c r="N531" s="13">
        <f>+'WP 1 2023 usage gallons'!M535*0.133681</f>
        <v>433.12644</v>
      </c>
      <c r="O531" s="13">
        <f>+'WP 1 2023 usage gallons'!N535*0.133681</f>
        <v>593.54363999999998</v>
      </c>
      <c r="P531" s="13">
        <f>+'WP 1 2023 usage gallons'!O535*0.133681</f>
        <v>493.28288999999995</v>
      </c>
    </row>
    <row r="532" spans="3:16" x14ac:dyDescent="0.25">
      <c r="C532">
        <f>+'WP 1 2023 usage gallons'!C536</f>
        <v>60016212</v>
      </c>
      <c r="D532" t="str">
        <f>+'WP 1 2023 usage gallons'!B536</f>
        <v>3/4"</v>
      </c>
      <c r="E532" s="13">
        <f>+'WP 1 2023 usage gallons'!D536*0.133681</f>
        <v>530.31252699999993</v>
      </c>
      <c r="F532" s="13">
        <f>+'WP 1 2023 usage gallons'!E536*0.133681</f>
        <v>1092.1737699999999</v>
      </c>
      <c r="G532" s="13">
        <f>+'WP 1 2023 usage gallons'!F536*0.133681</f>
        <v>882.29459999999995</v>
      </c>
      <c r="H532" s="13">
        <f>+'WP 1 2023 usage gallons'!G536*0.133681</f>
        <v>796.73875999999996</v>
      </c>
      <c r="I532" s="13">
        <f>+'WP 1 2023 usage gallons'!H536*0.133681</f>
        <v>1398.3032599999999</v>
      </c>
      <c r="J532" s="13">
        <f>+'WP 1 2023 usage gallons'!I536*0.133681</f>
        <v>1272.64312</v>
      </c>
      <c r="K532" s="13">
        <f>+'WP 1 2023 usage gallons'!J536*0.133681</f>
        <v>858.23201999999992</v>
      </c>
      <c r="L532" s="13">
        <f>+'WP 1 2023 usage gallons'!K536*0.133681</f>
        <v>1380.92473</v>
      </c>
      <c r="M532" s="13">
        <f>+'WP 1 2023 usage gallons'!L536*0.133681</f>
        <v>699.15162999999995</v>
      </c>
      <c r="N532" s="13">
        <f>+'WP 1 2023 usage gallons'!M536*0.133681</f>
        <v>831.49581999999998</v>
      </c>
      <c r="O532" s="13">
        <f>+'WP 1 2023 usage gallons'!N536*0.133681</f>
        <v>747.27679000000001</v>
      </c>
      <c r="P532" s="13">
        <f>+'WP 1 2023 usage gallons'!O536*0.133681</f>
        <v>759.30808000000002</v>
      </c>
    </row>
    <row r="533" spans="3:16" x14ac:dyDescent="0.25">
      <c r="C533">
        <f>+'WP 1 2023 usage gallons'!C537</f>
        <v>60016314</v>
      </c>
      <c r="D533" t="str">
        <f>+'WP 1 2023 usage gallons'!B537</f>
        <v>3/4"</v>
      </c>
      <c r="E533" s="13">
        <f>+'WP 1 2023 usage gallons'!D537*0.133681</f>
        <v>656.37370999999996</v>
      </c>
      <c r="F533" s="13">
        <f>+'WP 1 2023 usage gallons'!E537*0.133681</f>
        <v>827.48538999999994</v>
      </c>
      <c r="G533" s="13">
        <f>+'WP 1 2023 usage gallons'!F537*0.133681</f>
        <v>997.2602599999999</v>
      </c>
      <c r="H533" s="13">
        <f>+'WP 1 2023 usage gallons'!G537*0.133681</f>
        <v>1225.8547699999999</v>
      </c>
      <c r="I533" s="13">
        <f>+'WP 1 2023 usage gallons'!H537*0.133681</f>
        <v>1359.53577</v>
      </c>
      <c r="J533" s="13">
        <f>+'WP 1 2023 usage gallons'!I537*0.133681</f>
        <v>1052.0694699999999</v>
      </c>
      <c r="K533" s="13">
        <f>+'WP 1 2023 usage gallons'!J537*0.133681</f>
        <v>1223.1811499999999</v>
      </c>
      <c r="L533" s="13">
        <f>+'WP 1 2023 usage gallons'!K537*0.133681</f>
        <v>1557.38365</v>
      </c>
      <c r="M533" s="13">
        <f>+'WP 1 2023 usage gallons'!L537*0.133681</f>
        <v>1045.3854200000001</v>
      </c>
      <c r="N533" s="13">
        <f>+'WP 1 2023 usage gallons'!M537*0.133681</f>
        <v>1134.9516899999999</v>
      </c>
      <c r="O533" s="13">
        <f>+'WP 1 2023 usage gallons'!N537*0.133681</f>
        <v>1013.30198</v>
      </c>
      <c r="P533" s="13">
        <f>+'WP 1 2023 usage gallons'!O537*0.133681</f>
        <v>1064.5018029999999</v>
      </c>
    </row>
    <row r="534" spans="3:16" x14ac:dyDescent="0.25">
      <c r="C534">
        <f>+'WP 1 2023 usage gallons'!C538</f>
        <v>60016416</v>
      </c>
      <c r="D534" t="str">
        <f>+'WP 1 2023 usage gallons'!B538</f>
        <v>3/4"</v>
      </c>
      <c r="E534" s="13">
        <f>+'WP 1 2023 usage gallons'!D538*0.133681</f>
        <v>528.03994999999998</v>
      </c>
      <c r="F534" s="13">
        <f>+'WP 1 2023 usage gallons'!E538*0.133681</f>
        <v>846.20072999999991</v>
      </c>
      <c r="G534" s="13">
        <f>+'WP 1 2023 usage gallons'!F538*0.133681</f>
        <v>723.21420999999998</v>
      </c>
      <c r="H534" s="13">
        <f>+'WP 1 2023 usage gallons'!G538*0.133681</f>
        <v>497.29331999999999</v>
      </c>
      <c r="I534" s="13">
        <f>+'WP 1 2023 usage gallons'!H538*0.133681</f>
        <v>1542.6787399999998</v>
      </c>
      <c r="J534" s="13">
        <f>+'WP 1 2023 usage gallons'!I538*0.133681</f>
        <v>826.14857999999992</v>
      </c>
      <c r="K534" s="13">
        <f>+'WP 1 2023 usage gallons'!J538*0.133681</f>
        <v>907.69398999999999</v>
      </c>
      <c r="L534" s="13">
        <f>+'WP 1 2023 usage gallons'!K538*0.133681</f>
        <v>685.78352999999993</v>
      </c>
      <c r="M534" s="13">
        <f>+'WP 1 2023 usage gallons'!L538*0.133681</f>
        <v>780.69704000000002</v>
      </c>
      <c r="N534" s="13">
        <f>+'WP 1 2023 usage gallons'!M538*0.133681</f>
        <v>1370.2302499999998</v>
      </c>
      <c r="O534" s="13">
        <f>+'WP 1 2023 usage gallons'!N538*0.133681</f>
        <v>929.08294999999998</v>
      </c>
      <c r="P534" s="13">
        <f>+'WP 1 2023 usage gallons'!O538*0.133681</f>
        <v>1026.6700799999999</v>
      </c>
    </row>
    <row r="535" spans="3:16" x14ac:dyDescent="0.25">
      <c r="C535">
        <f>+'WP 1 2023 usage gallons'!C539</f>
        <v>60016511</v>
      </c>
      <c r="D535" t="str">
        <f>+'WP 1 2023 usage gallons'!B539</f>
        <v>3/4"</v>
      </c>
      <c r="E535" s="13">
        <f>+'WP 1 2023 usage gallons'!D539*0.133681</f>
        <v>580.17553999999996</v>
      </c>
      <c r="F535" s="13">
        <f>+'WP 1 2023 usage gallons'!E539*0.133681</f>
        <v>899.67313000000001</v>
      </c>
      <c r="G535" s="13">
        <f>+'WP 1 2023 usage gallons'!F539*0.133681</f>
        <v>663.05775999999992</v>
      </c>
      <c r="H535" s="13">
        <f>+'WP 1 2023 usage gallons'!G539*0.133681</f>
        <v>1030.6805099999999</v>
      </c>
      <c r="I535" s="13">
        <f>+'WP 1 2023 usage gallons'!H539*0.133681</f>
        <v>907.69398999999999</v>
      </c>
      <c r="J535" s="13">
        <f>+'WP 1 2023 usage gallons'!I539*0.133681</f>
        <v>1371.5670599999999</v>
      </c>
      <c r="K535" s="13">
        <f>+'WP 1 2023 usage gallons'!J539*0.133681</f>
        <v>1295.36889</v>
      </c>
      <c r="L535" s="13">
        <f>+'WP 1 2023 usage gallons'!K539*0.133681</f>
        <v>1350.1780999999999</v>
      </c>
      <c r="M535" s="13">
        <f>+'WP 1 2023 usage gallons'!L539*0.133681</f>
        <v>896.99950999999999</v>
      </c>
      <c r="N535" s="13">
        <f>+'WP 1 2023 usage gallons'!M539*0.133681</f>
        <v>823.47496000000001</v>
      </c>
      <c r="O535" s="13">
        <f>+'WP 1 2023 usage gallons'!N539*0.133681</f>
        <v>780.69704000000002</v>
      </c>
      <c r="P535" s="13">
        <f>+'WP 1 2023 usage gallons'!O539*0.133681</f>
        <v>833.63471599999991</v>
      </c>
    </row>
    <row r="536" spans="3:16" x14ac:dyDescent="0.25">
      <c r="C536">
        <f>+'WP 1 2023 usage gallons'!C540</f>
        <v>60016518</v>
      </c>
      <c r="D536" t="str">
        <f>+'WP 1 2023 usage gallons'!B540</f>
        <v>3/4"</v>
      </c>
      <c r="E536" s="13">
        <f>+'WP 1 2023 usage gallons'!D540*0.133681</f>
        <v>234.476474</v>
      </c>
      <c r="F536" s="13">
        <f>+'WP 1 2023 usage gallons'!E540*0.133681</f>
        <v>447.83134999999999</v>
      </c>
      <c r="G536" s="13">
        <f>+'WP 1 2023 usage gallons'!F540*0.133681</f>
        <v>126.99695</v>
      </c>
      <c r="H536" s="13">
        <f>+'WP 1 2023 usage gallons'!G540*0.133681</f>
        <v>295.43500999999998</v>
      </c>
      <c r="I536" s="13">
        <f>+'WP 1 2023 usage gallons'!H540*0.133681</f>
        <v>503.97736999999995</v>
      </c>
      <c r="J536" s="13">
        <f>+'WP 1 2023 usage gallons'!I540*0.133681</f>
        <v>495.95650999999998</v>
      </c>
      <c r="K536" s="13">
        <f>+'WP 1 2023 usage gallons'!J540*0.133681</f>
        <v>596.21726000000001</v>
      </c>
      <c r="L536" s="13">
        <f>+'WP 1 2023 usage gallons'!K540*0.133681</f>
        <v>589.53320999999994</v>
      </c>
      <c r="M536" s="13">
        <f>+'WP 1 2023 usage gallons'!L540*0.133681</f>
        <v>406.39024000000001</v>
      </c>
      <c r="N536" s="13">
        <f>+'WP 1 2023 usage gallons'!M540*0.133681</f>
        <v>438.47368</v>
      </c>
      <c r="O536" s="13">
        <f>+'WP 1 2023 usage gallons'!N540*0.133681</f>
        <v>458.52582999999998</v>
      </c>
      <c r="P536" s="13">
        <f>+'WP 1 2023 usage gallons'!O540*0.133681</f>
        <v>434.46324999999996</v>
      </c>
    </row>
    <row r="537" spans="3:16" x14ac:dyDescent="0.25">
      <c r="C537">
        <f>+'WP 1 2023 usage gallons'!C541</f>
        <v>60016620</v>
      </c>
      <c r="D537" t="str">
        <f>+'WP 1 2023 usage gallons'!B541</f>
        <v>3/4"</v>
      </c>
      <c r="E537" s="13">
        <f>+'WP 1 2023 usage gallons'!D541*0.133681</f>
        <v>299.044397</v>
      </c>
      <c r="F537" s="13">
        <f>+'WP 1 2023 usage gallons'!E541*0.133681</f>
        <v>618.94303000000002</v>
      </c>
      <c r="G537" s="13">
        <f>+'WP 1 2023 usage gallons'!F541*0.133681</f>
        <v>411.73748000000001</v>
      </c>
      <c r="H537" s="13">
        <f>+'WP 1 2023 usage gallons'!G541*0.133681</f>
        <v>534.72399999999993</v>
      </c>
      <c r="I537" s="13">
        <f>+'WP 1 2023 usage gallons'!H541*0.133681</f>
        <v>524.02951999999993</v>
      </c>
      <c r="J537" s="13">
        <f>+'WP 1 2023 usage gallons'!I541*0.133681</f>
        <v>590.87001999999995</v>
      </c>
      <c r="K537" s="13">
        <f>+'WP 1 2023 usage gallons'!J541*0.133681</f>
        <v>465.20988</v>
      </c>
      <c r="L537" s="13">
        <f>+'WP 1 2023 usage gallons'!K541*0.133681</f>
        <v>609.58535999999992</v>
      </c>
      <c r="M537" s="13">
        <f>+'WP 1 2023 usage gallons'!L541*0.133681</f>
        <v>463.87306999999998</v>
      </c>
      <c r="N537" s="13">
        <f>+'WP 1 2023 usage gallons'!M541*0.133681</f>
        <v>533.38719000000003</v>
      </c>
      <c r="O537" s="13">
        <f>+'WP 1 2023 usage gallons'!N541*0.133681</f>
        <v>530.71357</v>
      </c>
      <c r="P537" s="13">
        <f>+'WP 1 2023 usage gallons'!O541*0.133681</f>
        <v>509.32460999999995</v>
      </c>
    </row>
    <row r="538" spans="3:16" x14ac:dyDescent="0.25">
      <c r="C538">
        <f>+'WP 1 2023 usage gallons'!C542</f>
        <v>60016722</v>
      </c>
      <c r="D538" t="str">
        <f>+'WP 1 2023 usage gallons'!B542</f>
        <v>3/4"</v>
      </c>
      <c r="E538" s="13">
        <f>+'WP 1 2023 usage gallons'!D542*0.133681</f>
        <v>24.597303999999998</v>
      </c>
      <c r="F538" s="13">
        <f>+'WP 1 2023 usage gallons'!E542*0.133681</f>
        <v>652.36327999999992</v>
      </c>
      <c r="G538" s="13">
        <f>+'WP 1 2023 usage gallons'!F542*0.133681</f>
        <v>586.85959000000003</v>
      </c>
      <c r="H538" s="13">
        <f>+'WP 1 2023 usage gallons'!G542*0.133681</f>
        <v>477.24116999999995</v>
      </c>
      <c r="I538" s="13">
        <f>+'WP 1 2023 usage gallons'!H542*0.133681</f>
        <v>475.90436</v>
      </c>
      <c r="J538" s="13">
        <f>+'WP 1 2023 usage gallons'!I542*0.133681</f>
        <v>569.48105999999996</v>
      </c>
      <c r="K538" s="13">
        <f>+'WP 1 2023 usage gallons'!J542*0.133681</f>
        <v>216.56322</v>
      </c>
      <c r="L538" s="13">
        <f>+'WP 1 2023 usage gallons'!K542*0.133681</f>
        <v>298.10863000000001</v>
      </c>
      <c r="M538" s="13">
        <f>+'WP 1 2023 usage gallons'!L542*0.133681</f>
        <v>366.28593999999998</v>
      </c>
      <c r="N538" s="13">
        <f>+'WP 1 2023 usage gallons'!M542*0.133681</f>
        <v>570.81786999999997</v>
      </c>
      <c r="O538" s="13">
        <f>+'WP 1 2023 usage gallons'!N542*0.133681</f>
        <v>800.74919</v>
      </c>
      <c r="P538" s="13">
        <f>+'WP 1 2023 usage gallons'!O542*0.133681</f>
        <v>579.23977300000001</v>
      </c>
    </row>
    <row r="539" spans="3:16" x14ac:dyDescent="0.25">
      <c r="C539">
        <f>+'WP 1 2023 usage gallons'!C543</f>
        <v>60016723</v>
      </c>
      <c r="D539" t="str">
        <f>+'WP 1 2023 usage gallons'!B543</f>
        <v>3/4"</v>
      </c>
      <c r="E539" s="13">
        <f>+'WP 1 2023 usage gallons'!D543*0.133681</f>
        <v>664.92929400000003</v>
      </c>
      <c r="F539" s="13">
        <f>+'WP 1 2023 usage gallons'!E543*0.133681</f>
        <v>876.94736</v>
      </c>
      <c r="G539" s="13">
        <f>+'WP 1 2023 usage gallons'!F543*0.133681</f>
        <v>774.01298999999995</v>
      </c>
      <c r="H539" s="13">
        <f>+'WP 1 2023 usage gallons'!G543*0.133681</f>
        <v>643.00560999999993</v>
      </c>
      <c r="I539" s="13">
        <f>+'WP 1 2023 usage gallons'!H543*0.133681</f>
        <v>1351.5149099999999</v>
      </c>
      <c r="J539" s="13">
        <f>+'WP 1 2023 usage gallons'!I543*0.133681</f>
        <v>550.76571999999999</v>
      </c>
      <c r="K539" s="13">
        <f>+'WP 1 2023 usage gallons'!J543*0.133681</f>
        <v>1697.7486999999999</v>
      </c>
      <c r="L539" s="13">
        <f>+'WP 1 2023 usage gallons'!K543*0.133681</f>
        <v>1070.7848099999999</v>
      </c>
      <c r="M539" s="13">
        <f>+'WP 1 2023 usage gallons'!L543*0.133681</f>
        <v>630.97431999999992</v>
      </c>
      <c r="N539" s="13">
        <f>+'WP 1 2023 usage gallons'!M543*0.133681</f>
        <v>640.33199000000002</v>
      </c>
      <c r="O539" s="13">
        <f>+'WP 1 2023 usage gallons'!N543*0.133681</f>
        <v>794.06513999999993</v>
      </c>
      <c r="P539" s="13">
        <f>+'WP 1 2023 usage gallons'!O543*0.133681</f>
        <v>688.45714999999996</v>
      </c>
    </row>
    <row r="540" spans="3:16" x14ac:dyDescent="0.25">
      <c r="C540">
        <f>+'WP 1 2023 usage gallons'!C544</f>
        <v>60016824</v>
      </c>
      <c r="D540" t="str">
        <f>+'WP 1 2023 usage gallons'!B544</f>
        <v>3/4"</v>
      </c>
      <c r="E540" s="13">
        <f>+'WP 1 2023 usage gallons'!D544*0.133681</f>
        <v>747.81151399999999</v>
      </c>
      <c r="F540" s="13">
        <f>+'WP 1 2023 usage gallons'!E544*0.133681</f>
        <v>970.52405999999996</v>
      </c>
      <c r="G540" s="13">
        <f>+'WP 1 2023 usage gallons'!F544*0.133681</f>
        <v>854.22158999999999</v>
      </c>
      <c r="H540" s="13">
        <f>+'WP 1 2023 usage gallons'!G544*0.133681</f>
        <v>854.22158999999999</v>
      </c>
      <c r="I540" s="13">
        <f>+'WP 1 2023 usage gallons'!H544*0.133681</f>
        <v>903.68355999999994</v>
      </c>
      <c r="J540" s="13">
        <f>+'WP 1 2023 usage gallons'!I544*0.133681</f>
        <v>1009.2915499999999</v>
      </c>
      <c r="K540" s="13">
        <f>+'WP 1 2023 usage gallons'!J544*0.133681</f>
        <v>941.11424</v>
      </c>
      <c r="L540" s="13">
        <f>+'WP 1 2023 usage gallons'!K544*0.133681</f>
        <v>1150.99341</v>
      </c>
      <c r="M540" s="13">
        <f>+'WP 1 2023 usage gallons'!L544*0.133681</f>
        <v>902.34674999999993</v>
      </c>
      <c r="N540" s="13">
        <f>+'WP 1 2023 usage gallons'!M544*0.133681</f>
        <v>971.86086999999998</v>
      </c>
      <c r="O540" s="13">
        <f>+'WP 1 2023 usage gallons'!N544*0.133681</f>
        <v>1022.6596499999999</v>
      </c>
      <c r="P540" s="13">
        <f>+'WP 1 2023 usage gallons'!O544*0.133681</f>
        <v>965.57786299999998</v>
      </c>
    </row>
    <row r="541" spans="3:16" x14ac:dyDescent="0.25">
      <c r="C541">
        <f>+'WP 1 2023 usage gallons'!C545</f>
        <v>60016925</v>
      </c>
      <c r="D541" t="str">
        <f>+'WP 1 2023 usage gallons'!B545</f>
        <v>3/4"</v>
      </c>
      <c r="E541" s="13">
        <f>+'WP 1 2023 usage gallons'!D545*0.133681</f>
        <v>143.97443699999999</v>
      </c>
      <c r="F541" s="13">
        <f>+'WP 1 2023 usage gallons'!E545*0.133681</f>
        <v>203.19512</v>
      </c>
      <c r="G541" s="13">
        <f>+'WP 1 2023 usage gallons'!F545*0.133681</f>
        <v>175.12210999999999</v>
      </c>
      <c r="H541" s="13">
        <f>+'WP 1 2023 usage gallons'!G545*0.133681</f>
        <v>131.00737999999998</v>
      </c>
      <c r="I541" s="13">
        <f>+'WP 1 2023 usage gallons'!H545*0.133681</f>
        <v>208.54236</v>
      </c>
      <c r="J541" s="13">
        <f>+'WP 1 2023 usage gallons'!I545*0.133681</f>
        <v>213.8896</v>
      </c>
      <c r="K541" s="13">
        <f>+'WP 1 2023 usage gallons'!J545*0.133681</f>
        <v>197.84788</v>
      </c>
      <c r="L541" s="13">
        <f>+'WP 1 2023 usage gallons'!K545*0.133681</f>
        <v>237.95218</v>
      </c>
      <c r="M541" s="13">
        <f>+'WP 1 2023 usage gallons'!L545*0.133681</f>
        <v>188.49020999999999</v>
      </c>
      <c r="N541" s="13">
        <f>+'WP 1 2023 usage gallons'!M545*0.133681</f>
        <v>208.54236</v>
      </c>
      <c r="O541" s="13">
        <f>+'WP 1 2023 usage gallons'!N545*0.133681</f>
        <v>220.57364999999999</v>
      </c>
      <c r="P541" s="13">
        <f>+'WP 1 2023 usage gallons'!O545*0.133681</f>
        <v>205.86874</v>
      </c>
    </row>
    <row r="542" spans="3:16" x14ac:dyDescent="0.25">
      <c r="C542">
        <f>+'WP 1 2023 usage gallons'!C546</f>
        <v>60016926</v>
      </c>
      <c r="D542" t="str">
        <f>+'WP 1 2023 usage gallons'!B546</f>
        <v>3/4"</v>
      </c>
      <c r="E542" s="13">
        <f>+'WP 1 2023 usage gallons'!D546*0.133681</f>
        <v>213.8896</v>
      </c>
      <c r="F542" s="13">
        <f>+'WP 1 2023 usage gallons'!E546*0.133681</f>
        <v>315.48715999999996</v>
      </c>
      <c r="G542" s="13">
        <f>+'WP 1 2023 usage gallons'!F546*0.133681</f>
        <v>240.6258</v>
      </c>
      <c r="H542" s="13">
        <f>+'WP 1 2023 usage gallons'!G546*0.133681</f>
        <v>328.85525999999999</v>
      </c>
      <c r="I542" s="13">
        <f>+'WP 1 2023 usage gallons'!H546*0.133681</f>
        <v>378.31723</v>
      </c>
      <c r="J542" s="13">
        <f>+'WP 1 2023 usage gallons'!I546*0.133681</f>
        <v>350.24421999999998</v>
      </c>
      <c r="K542" s="13">
        <f>+'WP 1 2023 usage gallons'!J546*0.133681</f>
        <v>312.81353999999999</v>
      </c>
      <c r="L542" s="13">
        <f>+'WP 1 2023 usage gallons'!K546*0.133681</f>
        <v>318.16077999999999</v>
      </c>
      <c r="M542" s="13">
        <f>+'WP 1 2023 usage gallons'!L546*0.133681</f>
        <v>249.98346999999998</v>
      </c>
      <c r="N542" s="13">
        <f>+'WP 1 2023 usage gallons'!M546*0.133681</f>
        <v>196.51106999999999</v>
      </c>
      <c r="O542" s="13">
        <f>+'WP 1 2023 usage gallons'!N546*0.133681</f>
        <v>266.02519000000001</v>
      </c>
      <c r="P542" s="13">
        <f>+'WP 1 2023 usage gallons'!O546*0.133681</f>
        <v>237.41745599999999</v>
      </c>
    </row>
    <row r="543" spans="3:16" x14ac:dyDescent="0.25">
      <c r="C543">
        <f>+'WP 1 2023 usage gallons'!C547</f>
        <v>60017130</v>
      </c>
      <c r="D543" t="str">
        <f>+'WP 1 2023 usage gallons'!B547</f>
        <v>3/4"</v>
      </c>
      <c r="E543" s="13">
        <f>+'WP 1 2023 usage gallons'!D547*0.133681</f>
        <v>0.13368099999999999</v>
      </c>
      <c r="F543" s="13">
        <f>+'WP 1 2023 usage gallons'!E547*0.133681</f>
        <v>0.13368099999999999</v>
      </c>
      <c r="G543" s="13">
        <f>+'WP 1 2023 usage gallons'!F547*0.133681</f>
        <v>1144.576722</v>
      </c>
      <c r="H543" s="13">
        <f>+'WP 1 2023 usage gallons'!G547*0.133681</f>
        <v>668.40499999999997</v>
      </c>
      <c r="I543" s="13">
        <f>+'WP 1 2023 usage gallons'!H547*0.133681</f>
        <v>307.46629999999999</v>
      </c>
      <c r="J543" s="13">
        <f>+'WP 1 2023 usage gallons'!I547*0.133681</f>
        <v>1342.15724</v>
      </c>
      <c r="K543" s="13">
        <f>+'WP 1 2023 usage gallons'!J547*0.133681</f>
        <v>2462.4040199999999</v>
      </c>
      <c r="L543" s="13">
        <f>+'WP 1 2023 usage gallons'!K547*0.133681</f>
        <v>2895.5304599999999</v>
      </c>
      <c r="M543" s="13">
        <f>+'WP 1 2023 usage gallons'!L547*0.133681</f>
        <v>784.70746999999994</v>
      </c>
      <c r="N543" s="13">
        <f>+'WP 1 2023 usage gallons'!M547*0.133681</f>
        <v>708.50929999999994</v>
      </c>
      <c r="O543" s="13">
        <f>+'WP 1 2023 usage gallons'!N547*0.133681</f>
        <v>503.97736999999995</v>
      </c>
      <c r="P543" s="13">
        <f>+'WP 1 2023 usage gallons'!O547*0.133681</f>
        <v>665.73137999999994</v>
      </c>
    </row>
    <row r="544" spans="3:16" x14ac:dyDescent="0.25">
      <c r="C544">
        <f>+'WP 1 2023 usage gallons'!C548</f>
        <v>60017232</v>
      </c>
      <c r="D544" t="str">
        <f>+'WP 1 2023 usage gallons'!B548</f>
        <v>3/4"</v>
      </c>
      <c r="E544" s="13">
        <f>+'WP 1 2023 usage gallons'!D548*0.133681</f>
        <v>482.18736699999999</v>
      </c>
      <c r="F544" s="13">
        <f>+'WP 1 2023 usage gallons'!E548*0.133681</f>
        <v>626.96388999999999</v>
      </c>
      <c r="G544" s="13">
        <f>+'WP 1 2023 usage gallons'!F548*0.133681</f>
        <v>503.97736999999995</v>
      </c>
      <c r="H544" s="13">
        <f>+'WP 1 2023 usage gallons'!G548*0.133681</f>
        <v>454.5154</v>
      </c>
      <c r="I544" s="13">
        <f>+'WP 1 2023 usage gallons'!H548*0.133681</f>
        <v>1224.5179599999999</v>
      </c>
      <c r="J544" s="13">
        <f>+'WP 1 2023 usage gallons'!I548*0.133681</f>
        <v>931.75657000000001</v>
      </c>
      <c r="K544" s="13">
        <f>+'WP 1 2023 usage gallons'!J548*0.133681</f>
        <v>967.85043999999994</v>
      </c>
      <c r="L544" s="13">
        <f>+'WP 1 2023 usage gallons'!K548*0.133681</f>
        <v>708.50929999999994</v>
      </c>
      <c r="M544" s="13">
        <f>+'WP 1 2023 usage gallons'!L548*0.133681</f>
        <v>870.26330999999993</v>
      </c>
      <c r="N544" s="13">
        <f>+'WP 1 2023 usage gallons'!M548*0.133681</f>
        <v>755.29764999999998</v>
      </c>
      <c r="O544" s="13">
        <f>+'WP 1 2023 usage gallons'!N548*0.133681</f>
        <v>578.83872999999994</v>
      </c>
      <c r="P544" s="13">
        <f>+'WP 1 2023 usage gallons'!O548*0.133681</f>
        <v>734.71077600000001</v>
      </c>
    </row>
    <row r="545" spans="3:16" x14ac:dyDescent="0.25">
      <c r="C545">
        <f>+'WP 1 2023 usage gallons'!C549</f>
        <v>60017333</v>
      </c>
      <c r="D545" t="str">
        <f>+'WP 1 2023 usage gallons'!B549</f>
        <v>3/4"</v>
      </c>
      <c r="E545" s="13">
        <f>+'WP 1 2023 usage gallons'!D549*0.133681</f>
        <v>733.90868999999998</v>
      </c>
      <c r="F545" s="13">
        <f>+'WP 1 2023 usage gallons'!E549*0.133681</f>
        <v>617.60622000000001</v>
      </c>
      <c r="G545" s="13">
        <f>+'WP 1 2023 usage gallons'!F549*0.133681</f>
        <v>426.44238999999999</v>
      </c>
      <c r="H545" s="13">
        <f>+'WP 1 2023 usage gallons'!G549*0.133681</f>
        <v>582.84915999999998</v>
      </c>
      <c r="I545" s="13">
        <f>+'WP 1 2023 usage gallons'!H549*0.133681</f>
        <v>764.65531999999996</v>
      </c>
      <c r="J545" s="13">
        <f>+'WP 1 2023 usage gallons'!I549*0.133681</f>
        <v>564.13382000000001</v>
      </c>
      <c r="K545" s="13">
        <f>+'WP 1 2023 usage gallons'!J549*0.133681</f>
        <v>727.22464000000002</v>
      </c>
      <c r="L545" s="13">
        <f>+'WP 1 2023 usage gallons'!K549*0.133681</f>
        <v>442.48410999999999</v>
      </c>
      <c r="M545" s="13">
        <f>+'WP 1 2023 usage gallons'!L549*0.133681</f>
        <v>486.59884</v>
      </c>
      <c r="N545" s="13">
        <f>+'WP 1 2023 usage gallons'!M549*0.133681</f>
        <v>643.00560999999993</v>
      </c>
      <c r="O545" s="13">
        <f>+'WP 1 2023 usage gallons'!N549*0.133681</f>
        <v>445.15772999999996</v>
      </c>
      <c r="P545" s="13">
        <f>+'WP 1 2023 usage gallons'!O549*0.133681</f>
        <v>524.83160599999997</v>
      </c>
    </row>
    <row r="546" spans="3:16" x14ac:dyDescent="0.25">
      <c r="C546">
        <f>+'WP 1 2023 usage gallons'!C550</f>
        <v>60017334</v>
      </c>
      <c r="D546" t="str">
        <f>+'WP 1 2023 usage gallons'!B550</f>
        <v>3/4"</v>
      </c>
      <c r="E546" s="13">
        <f>+'WP 1 2023 usage gallons'!D550*0.133681</f>
        <v>103.469094</v>
      </c>
      <c r="F546" s="13">
        <f>+'WP 1 2023 usage gallons'!E550*0.133681</f>
        <v>1264.6222599999999</v>
      </c>
      <c r="G546" s="13">
        <f>+'WP 1 2023 usage gallons'!F550*0.133681</f>
        <v>967.85043999999994</v>
      </c>
      <c r="H546" s="13">
        <f>+'WP 1 2023 usage gallons'!G550*0.133681</f>
        <v>818.12771999999995</v>
      </c>
      <c r="I546" s="13">
        <f>+'WP 1 2023 usage gallons'!H550*0.133681</f>
        <v>1279.32717</v>
      </c>
      <c r="J546" s="13">
        <f>+'WP 1 2023 usage gallons'!I550*0.133681</f>
        <v>1556.04684</v>
      </c>
      <c r="K546" s="13">
        <f>+'WP 1 2023 usage gallons'!J550*0.133681</f>
        <v>606.91174000000001</v>
      </c>
      <c r="L546" s="13">
        <f>+'WP 1 2023 usage gallons'!K550*0.133681</f>
        <v>1057.41671</v>
      </c>
      <c r="M546" s="13">
        <f>+'WP 1 2023 usage gallons'!L550*0.133681</f>
        <v>824.81176999999991</v>
      </c>
      <c r="N546" s="13">
        <f>+'WP 1 2023 usage gallons'!M550*0.133681</f>
        <v>1040.03818</v>
      </c>
      <c r="O546" s="13">
        <f>+'WP 1 2023 usage gallons'!N550*0.133681</f>
        <v>1034.69094</v>
      </c>
      <c r="P546" s="13">
        <f>+'WP 1 2023 usage gallons'!O550*0.133681</f>
        <v>966.51362999999992</v>
      </c>
    </row>
    <row r="547" spans="3:16" x14ac:dyDescent="0.25">
      <c r="C547">
        <f>+'WP 1 2023 usage gallons'!C551</f>
        <v>60017436</v>
      </c>
      <c r="D547" t="str">
        <f>+'WP 1 2023 usage gallons'!B551</f>
        <v>3/4"</v>
      </c>
      <c r="E547" s="13">
        <f>+'WP 1 2023 usage gallons'!D551*0.133681</f>
        <v>722.81316700000002</v>
      </c>
      <c r="F547" s="13">
        <f>+'WP 1 2023 usage gallons'!E551*0.133681</f>
        <v>910.36761000000001</v>
      </c>
      <c r="G547" s="13">
        <f>+'WP 1 2023 usage gallons'!F551*0.133681</f>
        <v>601.56449999999995</v>
      </c>
      <c r="H547" s="13">
        <f>+'WP 1 2023 usage gallons'!G551*0.133681</f>
        <v>406.39024000000001</v>
      </c>
      <c r="I547" s="13">
        <f>+'WP 1 2023 usage gallons'!H551*0.133681</f>
        <v>676.42585999999994</v>
      </c>
      <c r="J547" s="13">
        <f>+'WP 1 2023 usage gallons'!I551*0.133681</f>
        <v>1104.20506</v>
      </c>
      <c r="K547" s="13">
        <f>+'WP 1 2023 usage gallons'!J551*0.133681</f>
        <v>1495.89039</v>
      </c>
      <c r="L547" s="13">
        <f>+'WP 1 2023 usage gallons'!K551*0.133681</f>
        <v>791.39152000000001</v>
      </c>
      <c r="M547" s="13">
        <f>+'WP 1 2023 usage gallons'!L551*0.133681</f>
        <v>740.59273999999994</v>
      </c>
      <c r="N547" s="13">
        <f>+'WP 1 2023 usage gallons'!M551*0.133681</f>
        <v>640.33199000000002</v>
      </c>
      <c r="O547" s="13">
        <f>+'WP 1 2023 usage gallons'!N551*0.133681</f>
        <v>554.77615000000003</v>
      </c>
      <c r="P547" s="13">
        <f>+'WP 1 2023 usage gallons'!O551*0.133681</f>
        <v>645.14450599999998</v>
      </c>
    </row>
    <row r="548" spans="3:16" x14ac:dyDescent="0.25">
      <c r="C548">
        <f>+'WP 1 2023 usage gallons'!C552</f>
        <v>60017437</v>
      </c>
      <c r="D548" t="str">
        <f>+'WP 1 2023 usage gallons'!B552</f>
        <v>3/4"</v>
      </c>
      <c r="E548" s="13">
        <f>+'WP 1 2023 usage gallons'!D552*0.133681</f>
        <v>233.13966399999998</v>
      </c>
      <c r="F548" s="13">
        <f>+'WP 1 2023 usage gallons'!E552*0.133681</f>
        <v>458.52582999999998</v>
      </c>
      <c r="G548" s="13">
        <f>+'WP 1 2023 usage gallons'!F552*0.133681</f>
        <v>389.01170999999999</v>
      </c>
      <c r="H548" s="13">
        <f>+'WP 1 2023 usage gallons'!G552*0.133681</f>
        <v>395.69576000000001</v>
      </c>
      <c r="I548" s="13">
        <f>+'WP 1 2023 usage gallons'!H552*0.133681</f>
        <v>446.49453999999997</v>
      </c>
      <c r="J548" s="13">
        <f>+'WP 1 2023 usage gallons'!I552*0.133681</f>
        <v>485.26202999999998</v>
      </c>
      <c r="K548" s="13">
        <f>+'WP 1 2023 usage gallons'!J552*0.133681</f>
        <v>328.85525999999999</v>
      </c>
      <c r="L548" s="13">
        <f>+'WP 1 2023 usage gallons'!K552*0.133681</f>
        <v>518.68227999999999</v>
      </c>
      <c r="M548" s="13">
        <f>+'WP 1 2023 usage gallons'!L552*0.133681</f>
        <v>487.93564999999995</v>
      </c>
      <c r="N548" s="13">
        <f>+'WP 1 2023 usage gallons'!M552*0.133681</f>
        <v>409.06385999999998</v>
      </c>
      <c r="O548" s="13">
        <f>+'WP 1 2023 usage gallons'!N552*0.133681</f>
        <v>684.44671999999991</v>
      </c>
      <c r="P548" s="13">
        <f>+'WP 1 2023 usage gallons'!O552*0.133681</f>
        <v>527.10418299999992</v>
      </c>
    </row>
    <row r="549" spans="3:16" x14ac:dyDescent="0.25">
      <c r="C549">
        <f>+'WP 1 2023 usage gallons'!C553</f>
        <v>60017439</v>
      </c>
      <c r="D549" t="str">
        <f>+'WP 1 2023 usage gallons'!B553</f>
        <v>3/4"</v>
      </c>
      <c r="E549" s="13">
        <f>+'WP 1 2023 usage gallons'!D553*0.133681</f>
        <v>981.75326399999994</v>
      </c>
      <c r="F549" s="13">
        <f>+'WP 1 2023 usage gallons'!E553*0.133681</f>
        <v>705.83568000000002</v>
      </c>
      <c r="G549" s="13">
        <f>+'WP 1 2023 usage gallons'!F553*0.133681</f>
        <v>560.12338999999997</v>
      </c>
      <c r="H549" s="13">
        <f>+'WP 1 2023 usage gallons'!G553*0.133681</f>
        <v>562.79701</v>
      </c>
      <c r="I549" s="13">
        <f>+'WP 1 2023 usage gallons'!H553*0.133681</f>
        <v>520.01909000000001</v>
      </c>
      <c r="J549" s="13">
        <f>+'WP 1 2023 usage gallons'!I553*0.133681</f>
        <v>552.10253</v>
      </c>
      <c r="K549" s="13">
        <f>+'WP 1 2023 usage gallons'!J553*0.133681</f>
        <v>397.03256999999996</v>
      </c>
      <c r="L549" s="13">
        <f>+'WP 1 2023 usage gallons'!K553*0.133681</f>
        <v>653.70008999999993</v>
      </c>
      <c r="M549" s="13">
        <f>+'WP 1 2023 usage gallons'!L553*0.133681</f>
        <v>532.05038000000002</v>
      </c>
      <c r="N549" s="13">
        <f>+'WP 1 2023 usage gallons'!M553*0.133681</f>
        <v>564.13382000000001</v>
      </c>
      <c r="O549" s="13">
        <f>+'WP 1 2023 usage gallons'!N553*0.133681</f>
        <v>509.32460999999995</v>
      </c>
      <c r="P549" s="13">
        <f>+'WP 1 2023 usage gallons'!O553*0.133681</f>
        <v>535.12504300000001</v>
      </c>
    </row>
    <row r="550" spans="3:16" x14ac:dyDescent="0.25">
      <c r="C550">
        <f>+'WP 1 2023 usage gallons'!C554</f>
        <v>60017538</v>
      </c>
      <c r="D550" t="str">
        <f>+'WP 1 2023 usage gallons'!B554</f>
        <v>3/4"</v>
      </c>
      <c r="E550" s="13">
        <f>+'WP 1 2023 usage gallons'!D554*0.133681</f>
        <v>80.20859999999999</v>
      </c>
      <c r="F550" s="13">
        <f>+'WP 1 2023 usage gallons'!E554*0.133681</f>
        <v>172.44848999999999</v>
      </c>
      <c r="G550" s="13">
        <f>+'WP 1 2023 usage gallons'!F554*0.133681</f>
        <v>236.61536999999998</v>
      </c>
      <c r="H550" s="13">
        <f>+'WP 1 2023 usage gallons'!G554*0.133681</f>
        <v>402.37980999999996</v>
      </c>
      <c r="I550" s="13">
        <f>+'WP 1 2023 usage gallons'!H554*0.133681</f>
        <v>332.86568999999997</v>
      </c>
      <c r="J550" s="13">
        <f>+'WP 1 2023 usage gallons'!I554*0.133681</f>
        <v>483.92521999999997</v>
      </c>
      <c r="K550" s="13">
        <f>+'WP 1 2023 usage gallons'!J554*0.133681</f>
        <v>770.00256000000002</v>
      </c>
      <c r="L550" s="13">
        <f>+'WP 1 2023 usage gallons'!K554*0.133681</f>
        <v>507.98779999999999</v>
      </c>
      <c r="M550" s="13">
        <f>+'WP 1 2023 usage gallons'!L554*0.133681</f>
        <v>320.83439999999996</v>
      </c>
      <c r="N550" s="13">
        <f>+'WP 1 2023 usage gallons'!M554*0.133681</f>
        <v>270.03561999999999</v>
      </c>
      <c r="O550" s="13">
        <f>+'WP 1 2023 usage gallons'!N554*0.133681</f>
        <v>76.19816999999999</v>
      </c>
      <c r="P550" s="13">
        <f>+'WP 1 2023 usage gallons'!O554*0.133681</f>
        <v>222.31150299999999</v>
      </c>
    </row>
    <row r="551" spans="3:16" x14ac:dyDescent="0.25">
      <c r="C551">
        <f>+'WP 1 2023 usage gallons'!C555</f>
        <v>60017640</v>
      </c>
      <c r="D551" t="str">
        <f>+'WP 1 2023 usage gallons'!B555</f>
        <v>3/4"</v>
      </c>
      <c r="E551" s="13">
        <f>+'WP 1 2023 usage gallons'!D555*0.133681</f>
        <v>509.32460999999995</v>
      </c>
      <c r="F551" s="13">
        <f>+'WP 1 2023 usage gallons'!E555*0.133681</f>
        <v>633.64793999999995</v>
      </c>
      <c r="G551" s="13">
        <f>+'WP 1 2023 usage gallons'!F555*0.133681</f>
        <v>525.36632999999995</v>
      </c>
      <c r="H551" s="13">
        <f>+'WP 1 2023 usage gallons'!G555*0.133681</f>
        <v>564.13382000000001</v>
      </c>
      <c r="I551" s="13">
        <f>+'WP 1 2023 usage gallons'!H555*0.133681</f>
        <v>872.93692999999996</v>
      </c>
      <c r="J551" s="13">
        <f>+'WP 1 2023 usage gallons'!I555*0.133681</f>
        <v>866.25288</v>
      </c>
      <c r="K551" s="13">
        <f>+'WP 1 2023 usage gallons'!J555*0.133681</f>
        <v>689.79395999999997</v>
      </c>
      <c r="L551" s="13">
        <f>+'WP 1 2023 usage gallons'!K555*0.133681</f>
        <v>524.02951999999993</v>
      </c>
      <c r="M551" s="13">
        <f>+'WP 1 2023 usage gallons'!L555*0.133681</f>
        <v>402.37980999999996</v>
      </c>
      <c r="N551" s="13">
        <f>+'WP 1 2023 usage gallons'!M555*0.133681</f>
        <v>419.75833999999998</v>
      </c>
      <c r="O551" s="13">
        <f>+'WP 1 2023 usage gallons'!N555*0.133681</f>
        <v>532.05038000000002</v>
      </c>
      <c r="P551" s="13">
        <f>+'WP 1 2023 usage gallons'!O555*0.133681</f>
        <v>451.30705599999999</v>
      </c>
    </row>
    <row r="552" spans="3:16" x14ac:dyDescent="0.25">
      <c r="C552">
        <f>+'WP 1 2023 usage gallons'!C556</f>
        <v>60086510</v>
      </c>
      <c r="D552" t="str">
        <f>+'WP 1 2023 usage gallons'!B556</f>
        <v>3/4"</v>
      </c>
      <c r="E552" s="13">
        <f>+'WP 1 2023 usage gallons'!D556*0.133681</f>
        <v>225.92088999999999</v>
      </c>
      <c r="F552" s="13">
        <f>+'WP 1 2023 usage gallons'!E556*0.133681</f>
        <v>387.67489999999998</v>
      </c>
      <c r="G552" s="13">
        <f>+'WP 1 2023 usage gallons'!F556*0.133681</f>
        <v>247.30984999999998</v>
      </c>
      <c r="H552" s="13">
        <f>+'WP 1 2023 usage gallons'!G556*0.133681</f>
        <v>469.22030999999998</v>
      </c>
      <c r="I552" s="13">
        <f>+'WP 1 2023 usage gallons'!H556*0.133681</f>
        <v>371.63317999999998</v>
      </c>
      <c r="J552" s="13">
        <f>+'WP 1 2023 usage gallons'!I556*0.133681</f>
        <v>311.47672999999998</v>
      </c>
      <c r="K552" s="13">
        <f>+'WP 1 2023 usage gallons'!J556*0.133681</f>
        <v>253.9939</v>
      </c>
      <c r="L552" s="13">
        <f>+'WP 1 2023 usage gallons'!K556*0.133681</f>
        <v>383.66446999999999</v>
      </c>
      <c r="M552" s="13">
        <f>+'WP 1 2023 usage gallons'!L556*0.133681</f>
        <v>241.96260999999998</v>
      </c>
      <c r="N552" s="13">
        <f>+'WP 1 2023 usage gallons'!M556*0.133681</f>
        <v>300.78224999999998</v>
      </c>
      <c r="O552" s="13">
        <f>+'WP 1 2023 usage gallons'!N556*0.133681</f>
        <v>387.67489999999998</v>
      </c>
      <c r="P552" s="13">
        <f>+'WP 1 2023 usage gallons'!O556*0.133681</f>
        <v>310.13991999999996</v>
      </c>
    </row>
    <row r="553" spans="3:16" x14ac:dyDescent="0.25">
      <c r="C553">
        <f>+'WP 1 2023 usage gallons'!C557</f>
        <v>60086612</v>
      </c>
      <c r="D553" t="str">
        <f>+'WP 1 2023 usage gallons'!B557</f>
        <v>3/4"</v>
      </c>
      <c r="E553" s="13">
        <f>+'WP 1 2023 usage gallons'!D557*0.133681</f>
        <v>0.13368099999999999</v>
      </c>
      <c r="F553" s="13">
        <f>+'WP 1 2023 usage gallons'!E557*0.133681</f>
        <v>180.335669</v>
      </c>
      <c r="G553" s="13">
        <f>+'WP 1 2023 usage gallons'!F557*0.133681</f>
        <v>463.87306999999998</v>
      </c>
      <c r="H553" s="13">
        <f>+'WP 1 2023 usage gallons'!G557*0.133681</f>
        <v>521.35590000000002</v>
      </c>
      <c r="I553" s="13">
        <f>+'WP 1 2023 usage gallons'!H557*0.133681</f>
        <v>659.04732999999999</v>
      </c>
      <c r="J553" s="13">
        <f>+'WP 1 2023 usage gallons'!I557*0.133681</f>
        <v>1263.2854499999999</v>
      </c>
      <c r="K553" s="13">
        <f>+'WP 1 2023 usage gallons'!J557*0.133681</f>
        <v>1330.1259499999999</v>
      </c>
      <c r="L553" s="13">
        <f>+'WP 1 2023 usage gallons'!K557*0.133681</f>
        <v>2094.7812699999999</v>
      </c>
      <c r="M553" s="13">
        <f>+'WP 1 2023 usage gallons'!L557*0.133681</f>
        <v>782.03384999999992</v>
      </c>
      <c r="N553" s="13">
        <f>+'WP 1 2023 usage gallons'!M557*0.133681</f>
        <v>768.66575</v>
      </c>
      <c r="O553" s="13">
        <f>+'WP 1 2023 usage gallons'!N557*0.133681</f>
        <v>395.69576000000001</v>
      </c>
      <c r="P553" s="13">
        <f>+'WP 1 2023 usage gallons'!O557*0.133681</f>
        <v>648.75389299999995</v>
      </c>
    </row>
    <row r="554" spans="3:16" x14ac:dyDescent="0.25">
      <c r="C554">
        <f>+'WP 1 2023 usage gallons'!C558</f>
        <v>60086714</v>
      </c>
      <c r="D554" t="str">
        <f>+'WP 1 2023 usage gallons'!B558</f>
        <v>3/4"</v>
      </c>
      <c r="E554" s="13">
        <f>+'WP 1 2023 usage gallons'!D558*0.133681</f>
        <v>370.29636999999997</v>
      </c>
      <c r="F554" s="13">
        <f>+'WP 1 2023 usage gallons'!E558*0.133681</f>
        <v>205.86874</v>
      </c>
      <c r="G554" s="13">
        <f>+'WP 1 2023 usage gallons'!F558*0.133681</f>
        <v>208.54236</v>
      </c>
      <c r="H554" s="13">
        <f>+'WP 1 2023 usage gallons'!G558*0.133681</f>
        <v>233.94174999999998</v>
      </c>
      <c r="I554" s="13">
        <f>+'WP 1 2023 usage gallons'!H558*0.133681</f>
        <v>434.46324999999996</v>
      </c>
      <c r="J554" s="13">
        <f>+'WP 1 2023 usage gallons'!I558*0.133681</f>
        <v>443.82092</v>
      </c>
      <c r="K554" s="13">
        <f>+'WP 1 2023 usage gallons'!J558*0.133681</f>
        <v>401.04300000000001</v>
      </c>
      <c r="L554" s="13">
        <f>+'WP 1 2023 usage gallons'!K558*0.133681</f>
        <v>394.35894999999999</v>
      </c>
      <c r="M554" s="13">
        <f>+'WP 1 2023 usage gallons'!L558*0.133681</f>
        <v>290.08776999999998</v>
      </c>
      <c r="N554" s="13">
        <f>+'WP 1 2023 usage gallons'!M558*0.133681</f>
        <v>300.78224999999998</v>
      </c>
      <c r="O554" s="13">
        <f>+'WP 1 2023 usage gallons'!N558*0.133681</f>
        <v>394.35894999999999</v>
      </c>
      <c r="P554" s="13">
        <f>+'WP 1 2023 usage gallons'!O558*0.133681</f>
        <v>328.320536</v>
      </c>
    </row>
    <row r="555" spans="3:16" x14ac:dyDescent="0.25">
      <c r="C555">
        <f>+'WP 1 2023 usage gallons'!C559</f>
        <v>60086816</v>
      </c>
      <c r="D555" t="str">
        <f>+'WP 1 2023 usage gallons'!B559</f>
        <v>3/4"</v>
      </c>
      <c r="E555" s="13">
        <f>+'WP 1 2023 usage gallons'!D559*0.133681</f>
        <v>534.32295699999997</v>
      </c>
      <c r="F555" s="13">
        <f>+'WP 1 2023 usage gallons'!E559*0.133681</f>
        <v>489.27245999999997</v>
      </c>
      <c r="G555" s="13">
        <f>+'WP 1 2023 usage gallons'!F559*0.133681</f>
        <v>397.03256999999996</v>
      </c>
      <c r="H555" s="13">
        <f>+'WP 1 2023 usage gallons'!G559*0.133681</f>
        <v>385.00128000000001</v>
      </c>
      <c r="I555" s="13">
        <f>+'WP 1 2023 usage gallons'!H559*0.133681</f>
        <v>393.02213999999998</v>
      </c>
      <c r="J555" s="13">
        <f>+'WP 1 2023 usage gallons'!I559*0.133681</f>
        <v>467.88349999999997</v>
      </c>
      <c r="K555" s="13">
        <f>+'WP 1 2023 usage gallons'!J559*0.133681</f>
        <v>625.62707999999998</v>
      </c>
      <c r="L555" s="13">
        <f>+'WP 1 2023 usage gallons'!K559*0.133681</f>
        <v>376.98041999999998</v>
      </c>
      <c r="M555" s="13">
        <f>+'WP 1 2023 usage gallons'!L559*0.133681</f>
        <v>153.73314999999999</v>
      </c>
      <c r="N555" s="13">
        <f>+'WP 1 2023 usage gallons'!M559*0.133681</f>
        <v>128.33375999999998</v>
      </c>
      <c r="O555" s="13">
        <f>+'WP 1 2023 usage gallons'!N559*0.133681</f>
        <v>144.37547999999998</v>
      </c>
      <c r="P555" s="13">
        <f>+'WP 1 2023 usage gallons'!O559*0.133681</f>
        <v>142.102903</v>
      </c>
    </row>
    <row r="556" spans="3:16" x14ac:dyDescent="0.25">
      <c r="C556">
        <f>+'WP 1 2023 usage gallons'!C560</f>
        <v>60086903</v>
      </c>
      <c r="D556" t="str">
        <f>+'WP 1 2023 usage gallons'!B560</f>
        <v>3/4"</v>
      </c>
      <c r="E556" s="13">
        <f>+'WP 1 2023 usage gallons'!D560*0.133681</f>
        <v>518.28123700000003</v>
      </c>
      <c r="F556" s="13">
        <f>+'WP 1 2023 usage gallons'!E560*0.133681</f>
        <v>588.19639999999993</v>
      </c>
      <c r="G556" s="13">
        <f>+'WP 1 2023 usage gallons'!F560*0.133681</f>
        <v>561.46019999999999</v>
      </c>
      <c r="H556" s="13">
        <f>+'WP 1 2023 usage gallons'!G560*0.133681</f>
        <v>478.57797999999997</v>
      </c>
      <c r="I556" s="13">
        <f>+'WP 1 2023 usage gallons'!H560*0.133681</f>
        <v>283.40371999999996</v>
      </c>
      <c r="J556" s="13">
        <f>+'WP 1 2023 usage gallons'!I560*0.133681</f>
        <v>223.24726999999999</v>
      </c>
      <c r="K556" s="13">
        <f>+'WP 1 2023 usage gallons'!J560*0.133681</f>
        <v>216.56322</v>
      </c>
      <c r="L556" s="13">
        <f>+'WP 1 2023 usage gallons'!K560*0.133681</f>
        <v>437.13686999999999</v>
      </c>
      <c r="M556" s="13">
        <f>+'WP 1 2023 usage gallons'!L560*0.133681</f>
        <v>427.7792</v>
      </c>
      <c r="N556" s="13">
        <f>+'WP 1 2023 usage gallons'!M560*0.133681</f>
        <v>644.34241999999995</v>
      </c>
      <c r="O556" s="13">
        <f>+'WP 1 2023 usage gallons'!N560*0.133681</f>
        <v>655.03689999999995</v>
      </c>
      <c r="P556" s="13">
        <f>+'WP 1 2023 usage gallons'!O560*0.133681</f>
        <v>575.63038599999993</v>
      </c>
    </row>
    <row r="557" spans="3:16" x14ac:dyDescent="0.25">
      <c r="C557">
        <f>+'WP 1 2023 usage gallons'!C561</f>
        <v>60087020</v>
      </c>
      <c r="D557" t="str">
        <f>+'WP 1 2023 usage gallons'!B561</f>
        <v>3/4"</v>
      </c>
      <c r="E557" s="13">
        <f>+'WP 1 2023 usage gallons'!D561*0.133681</f>
        <v>334.20249999999999</v>
      </c>
      <c r="F557" s="13">
        <f>+'WP 1 2023 usage gallons'!E561*0.133681</f>
        <v>346.23379</v>
      </c>
      <c r="G557" s="13">
        <f>+'WP 1 2023 usage gallons'!F561*0.133681</f>
        <v>209.87916999999999</v>
      </c>
      <c r="H557" s="13">
        <f>+'WP 1 2023 usage gallons'!G561*0.133681</f>
        <v>326.18163999999996</v>
      </c>
      <c r="I557" s="13">
        <f>+'WP 1 2023 usage gallons'!H561*0.133681</f>
        <v>643.00560999999993</v>
      </c>
      <c r="J557" s="13">
        <f>+'WP 1 2023 usage gallons'!I561*0.133681</f>
        <v>1542.6787399999998</v>
      </c>
      <c r="K557" s="13">
        <f>+'WP 1 2023 usage gallons'!J561*0.133681</f>
        <v>1049.3958499999999</v>
      </c>
      <c r="L557" s="13">
        <f>+'WP 1 2023 usage gallons'!K561*0.133681</f>
        <v>511.99822999999998</v>
      </c>
      <c r="M557" s="13">
        <f>+'WP 1 2023 usage gallons'!L561*0.133681</f>
        <v>338.21292999999997</v>
      </c>
      <c r="N557" s="13">
        <f>+'WP 1 2023 usage gallons'!M561*0.133681</f>
        <v>507.98779999999999</v>
      </c>
      <c r="O557" s="13">
        <f>+'WP 1 2023 usage gallons'!N561*0.133681</f>
        <v>342.22335999999996</v>
      </c>
      <c r="P557" s="13">
        <f>+'WP 1 2023 usage gallons'!O561*0.133681</f>
        <v>396.09680299999997</v>
      </c>
    </row>
    <row r="558" spans="3:16" x14ac:dyDescent="0.25">
      <c r="C558">
        <f>+'WP 1 2023 usage gallons'!C562</f>
        <v>60087021</v>
      </c>
      <c r="D558" t="str">
        <f>+'WP 1 2023 usage gallons'!B562</f>
        <v>3/4"</v>
      </c>
      <c r="E558" s="13">
        <f>+'WP 1 2023 usage gallons'!D562*0.133681</f>
        <v>243.29942</v>
      </c>
      <c r="F558" s="13">
        <f>+'WP 1 2023 usage gallons'!E562*0.133681</f>
        <v>193.83744999999999</v>
      </c>
      <c r="G558" s="13">
        <f>+'WP 1 2023 usage gallons'!F562*0.133681</f>
        <v>171.11167999999998</v>
      </c>
      <c r="H558" s="13">
        <f>+'WP 1 2023 usage gallons'!G562*0.133681</f>
        <v>450.50496999999996</v>
      </c>
      <c r="I558" s="13">
        <f>+'WP 1 2023 usage gallons'!H562*0.133681</f>
        <v>618.94303000000002</v>
      </c>
      <c r="J558" s="13">
        <f>+'WP 1 2023 usage gallons'!I562*0.133681</f>
        <v>548.09209999999996</v>
      </c>
      <c r="K558" s="13">
        <f>+'WP 1 2023 usage gallons'!J562*0.133681</f>
        <v>589.53320999999994</v>
      </c>
      <c r="L558" s="13">
        <f>+'WP 1 2023 usage gallons'!K562*0.133681</f>
        <v>727.22464000000002</v>
      </c>
      <c r="M558" s="13">
        <f>+'WP 1 2023 usage gallons'!L562*0.133681</f>
        <v>573.49149</v>
      </c>
      <c r="N558" s="13">
        <f>+'WP 1 2023 usage gallons'!M562*0.133681</f>
        <v>487.93564999999995</v>
      </c>
      <c r="O558" s="13">
        <f>+'WP 1 2023 usage gallons'!N562*0.133681</f>
        <v>598.89087999999992</v>
      </c>
      <c r="P558" s="13">
        <f>+'WP 1 2023 usage gallons'!O562*0.133681</f>
        <v>553.43934000000002</v>
      </c>
    </row>
    <row r="559" spans="3:16" x14ac:dyDescent="0.25">
      <c r="C559">
        <f>+'WP 1 2023 usage gallons'!C563</f>
        <v>60087122</v>
      </c>
      <c r="D559" t="str">
        <f>+'WP 1 2023 usage gallons'!B563</f>
        <v>3/4"</v>
      </c>
      <c r="E559" s="13">
        <f>+'WP 1 2023 usage gallons'!D563*0.133681</f>
        <v>415.74790999999999</v>
      </c>
      <c r="F559" s="13">
        <f>+'WP 1 2023 usage gallons'!E563*0.133681</f>
        <v>425.10557999999997</v>
      </c>
      <c r="G559" s="13">
        <f>+'WP 1 2023 usage gallons'!F563*0.133681</f>
        <v>390.34852000000001</v>
      </c>
      <c r="H559" s="13">
        <f>+'WP 1 2023 usage gallons'!G563*0.133681</f>
        <v>344.89697999999999</v>
      </c>
      <c r="I559" s="13">
        <f>+'WP 1 2023 usage gallons'!H563*0.133681</f>
        <v>393.02213999999998</v>
      </c>
      <c r="J559" s="13">
        <f>+'WP 1 2023 usage gallons'!I563*0.133681</f>
        <v>550.76571999999999</v>
      </c>
      <c r="K559" s="13">
        <f>+'WP 1 2023 usage gallons'!J563*0.133681</f>
        <v>584.18597</v>
      </c>
      <c r="L559" s="13">
        <f>+'WP 1 2023 usage gallons'!K563*0.133681</f>
        <v>606.91174000000001</v>
      </c>
      <c r="M559" s="13">
        <f>+'WP 1 2023 usage gallons'!L563*0.133681</f>
        <v>475.90436</v>
      </c>
      <c r="N559" s="13">
        <f>+'WP 1 2023 usage gallons'!M563*0.133681</f>
        <v>419.75833999999998</v>
      </c>
      <c r="O559" s="13">
        <f>+'WP 1 2023 usage gallons'!N563*0.133681</f>
        <v>479.91478999999998</v>
      </c>
      <c r="P559" s="13">
        <f>+'WP 1 2023 usage gallons'!O563*0.133681</f>
        <v>458.52582999999998</v>
      </c>
    </row>
    <row r="560" spans="3:16" x14ac:dyDescent="0.25">
      <c r="C560">
        <f>+'WP 1 2023 usage gallons'!C564</f>
        <v>60087324</v>
      </c>
      <c r="D560" t="str">
        <f>+'WP 1 2023 usage gallons'!B564</f>
        <v>3/4"</v>
      </c>
      <c r="E560" s="13">
        <f>+'WP 1 2023 usage gallons'!D564*0.133681</f>
        <v>634.18266399999993</v>
      </c>
      <c r="F560" s="13">
        <f>+'WP 1 2023 usage gallons'!E564*0.133681</f>
        <v>719.20377999999994</v>
      </c>
      <c r="G560" s="13">
        <f>+'WP 1 2023 usage gallons'!F564*0.133681</f>
        <v>588.19639999999993</v>
      </c>
      <c r="H560" s="13">
        <f>+'WP 1 2023 usage gallons'!G564*0.133681</f>
        <v>601.56449999999995</v>
      </c>
      <c r="I560" s="13">
        <f>+'WP 1 2023 usage gallons'!H564*0.133681</f>
        <v>608.24855000000002</v>
      </c>
      <c r="J560" s="13">
        <f>+'WP 1 2023 usage gallons'!I564*0.133681</f>
        <v>651.02647000000002</v>
      </c>
      <c r="K560" s="13">
        <f>+'WP 1 2023 usage gallons'!J564*0.133681</f>
        <v>634.98474999999996</v>
      </c>
      <c r="L560" s="13">
        <f>+'WP 1 2023 usage gallons'!K564*0.133681</f>
        <v>810.10685999999998</v>
      </c>
      <c r="M560" s="13">
        <f>+'WP 1 2023 usage gallons'!L564*0.133681</f>
        <v>505.31417999999996</v>
      </c>
      <c r="N560" s="13">
        <f>+'WP 1 2023 usage gallons'!M564*0.133681</f>
        <v>629.63751000000002</v>
      </c>
      <c r="O560" s="13">
        <f>+'WP 1 2023 usage gallons'!N564*0.133681</f>
        <v>664.39456999999993</v>
      </c>
      <c r="P560" s="13">
        <f>+'WP 1 2023 usage gallons'!O564*0.133681</f>
        <v>599.69296599999996</v>
      </c>
    </row>
    <row r="561" spans="3:16" x14ac:dyDescent="0.25">
      <c r="C561">
        <f>+'WP 1 2023 usage gallons'!C565</f>
        <v>60087526</v>
      </c>
      <c r="D561" t="str">
        <f>+'WP 1 2023 usage gallons'!B565</f>
        <v>3/4"</v>
      </c>
      <c r="E561" s="13">
        <f>+'WP 1 2023 usage gallons'!D565*0.133681</f>
        <v>446.09349699999996</v>
      </c>
      <c r="F561" s="13">
        <f>+'WP 1 2023 usage gallons'!E565*0.133681</f>
        <v>647.01603999999998</v>
      </c>
      <c r="G561" s="13">
        <f>+'WP 1 2023 usage gallons'!F565*0.133681</f>
        <v>569.48105999999996</v>
      </c>
      <c r="H561" s="13">
        <f>+'WP 1 2023 usage gallons'!G565*0.133681</f>
        <v>461.19944999999996</v>
      </c>
      <c r="I561" s="13">
        <f>+'WP 1 2023 usage gallons'!H565*0.133681</f>
        <v>403.71661999999998</v>
      </c>
      <c r="J561" s="13">
        <f>+'WP 1 2023 usage gallons'!I565*0.133681</f>
        <v>407.72704999999996</v>
      </c>
      <c r="K561" s="13">
        <f>+'WP 1 2023 usage gallons'!J565*0.133681</f>
        <v>473.23073999999997</v>
      </c>
      <c r="L561" s="13">
        <f>+'WP 1 2023 usage gallons'!K565*0.133681</f>
        <v>434.46324999999996</v>
      </c>
      <c r="M561" s="13">
        <f>+'WP 1 2023 usage gallons'!L565*0.133681</f>
        <v>425.10557999999997</v>
      </c>
      <c r="N561" s="13">
        <f>+'WP 1 2023 usage gallons'!M565*0.133681</f>
        <v>454.5154</v>
      </c>
      <c r="O561" s="13">
        <f>+'WP 1 2023 usage gallons'!N565*0.133681</f>
        <v>363.61232000000001</v>
      </c>
      <c r="P561" s="13">
        <f>+'WP 1 2023 usage gallons'!O565*0.133681</f>
        <v>414.41109999999998</v>
      </c>
    </row>
    <row r="562" spans="3:16" x14ac:dyDescent="0.25">
      <c r="C562">
        <f>+'WP 1 2023 usage gallons'!C566</f>
        <v>60087728</v>
      </c>
      <c r="D562" t="str">
        <f>+'WP 1 2023 usage gallons'!B566</f>
        <v>3/4"</v>
      </c>
      <c r="E562" s="13">
        <f>+'WP 1 2023 usage gallons'!D566*0.133681</f>
        <v>530.71357</v>
      </c>
      <c r="F562" s="13">
        <f>+'WP 1 2023 usage gallons'!E566*0.133681</f>
        <v>831.49581999999998</v>
      </c>
      <c r="G562" s="13">
        <f>+'WP 1 2023 usage gallons'!F566*0.133681</f>
        <v>667.06818999999996</v>
      </c>
      <c r="H562" s="13">
        <f>+'WP 1 2023 usage gallons'!G566*0.133681</f>
        <v>756.63445999999999</v>
      </c>
      <c r="I562" s="13">
        <f>+'WP 1 2023 usage gallons'!H566*0.133681</f>
        <v>1383.59835</v>
      </c>
      <c r="J562" s="13">
        <f>+'WP 1 2023 usage gallons'!I566*0.133681</f>
        <v>1324.77871</v>
      </c>
      <c r="K562" s="13">
        <f>+'WP 1 2023 usage gallons'!J566*0.133681</f>
        <v>1189.7609</v>
      </c>
      <c r="L562" s="13">
        <f>+'WP 1 2023 usage gallons'!K566*0.133681</f>
        <v>1382.26154</v>
      </c>
      <c r="M562" s="13">
        <f>+'WP 1 2023 usage gallons'!L566*0.133681</f>
        <v>986.5657799999999</v>
      </c>
      <c r="N562" s="13">
        <f>+'WP 1 2023 usage gallons'!M566*0.133681</f>
        <v>689.79395999999997</v>
      </c>
      <c r="O562" s="13">
        <f>+'WP 1 2023 usage gallons'!N566*0.133681</f>
        <v>812.78048000000001</v>
      </c>
      <c r="P562" s="13">
        <f>+'WP 1 2023 usage gallons'!O566*0.133681</f>
        <v>829.62428599999998</v>
      </c>
    </row>
    <row r="563" spans="3:16" x14ac:dyDescent="0.25">
      <c r="C563">
        <f>+'WP 1 2023 usage gallons'!C567</f>
        <v>60087930</v>
      </c>
      <c r="D563" t="str">
        <f>+'WP 1 2023 usage gallons'!B567</f>
        <v>3/4"</v>
      </c>
      <c r="E563" s="13">
        <f>+'WP 1 2023 usage gallons'!D567*0.133681</f>
        <v>162.28873400000001</v>
      </c>
      <c r="F563" s="13">
        <f>+'WP 1 2023 usage gallons'!E567*0.133681</f>
        <v>307.46629999999999</v>
      </c>
      <c r="G563" s="13">
        <f>+'WP 1 2023 usage gallons'!F567*0.133681</f>
        <v>328.85525999999999</v>
      </c>
      <c r="H563" s="13">
        <f>+'WP 1 2023 usage gallons'!G567*0.133681</f>
        <v>359.60188999999997</v>
      </c>
      <c r="I563" s="13">
        <f>+'WP 1 2023 usage gallons'!H567*0.133681</f>
        <v>582.84915999999998</v>
      </c>
      <c r="J563" s="13">
        <f>+'WP 1 2023 usage gallons'!I567*0.133681</f>
        <v>2165.6322</v>
      </c>
      <c r="K563" s="13">
        <f>+'WP 1 2023 usage gallons'!J567*0.133681</f>
        <v>1596.1511399999999</v>
      </c>
      <c r="L563" s="13">
        <f>+'WP 1 2023 usage gallons'!K567*0.133681</f>
        <v>2189.6947799999998</v>
      </c>
      <c r="M563" s="13">
        <f>+'WP 1 2023 usage gallons'!L567*0.133681</f>
        <v>1652.2971599999998</v>
      </c>
      <c r="N563" s="13">
        <f>+'WP 1 2023 usage gallons'!M567*0.133681</f>
        <v>3903.4851999999996</v>
      </c>
      <c r="O563" s="13">
        <f>+'WP 1 2023 usage gallons'!N567*0.133681</f>
        <v>1331.4627599999999</v>
      </c>
      <c r="P563" s="13">
        <f>+'WP 1 2023 usage gallons'!O567*0.133681</f>
        <v>2295.7038130000001</v>
      </c>
    </row>
    <row r="564" spans="3:16" x14ac:dyDescent="0.25">
      <c r="C564">
        <f>+'WP 1 2023 usage gallons'!C568</f>
        <v>60088132</v>
      </c>
      <c r="D564" t="str">
        <f>+'WP 1 2023 usage gallons'!B568</f>
        <v>3/4"</v>
      </c>
      <c r="E564" s="13">
        <f>+'WP 1 2023 usage gallons'!D568*0.133681</f>
        <v>615.46732399999996</v>
      </c>
      <c r="F564" s="13">
        <f>+'WP 1 2023 usage gallons'!E568*0.133681</f>
        <v>776.68660999999997</v>
      </c>
      <c r="G564" s="13">
        <f>+'WP 1 2023 usage gallons'!F568*0.133681</f>
        <v>675.08904999999993</v>
      </c>
      <c r="H564" s="13">
        <f>+'WP 1 2023 usage gallons'!G568*0.133681</f>
        <v>1303.38975</v>
      </c>
      <c r="I564" s="13">
        <f>+'WP 1 2023 usage gallons'!H568*0.133681</f>
        <v>1030.6805099999999</v>
      </c>
      <c r="J564" s="13">
        <f>+'WP 1 2023 usage gallons'!I568*0.133681</f>
        <v>1355.5253399999999</v>
      </c>
      <c r="K564" s="13">
        <f>+'WP 1 2023 usage gallons'!J568*0.133681</f>
        <v>1342.15724</v>
      </c>
      <c r="L564" s="13">
        <f>+'WP 1 2023 usage gallons'!K568*0.133681</f>
        <v>1454.44928</v>
      </c>
      <c r="M564" s="13">
        <f>+'WP 1 2023 usage gallons'!L568*0.133681</f>
        <v>819.46452999999997</v>
      </c>
      <c r="N564" s="13">
        <f>+'WP 1 2023 usage gallons'!M568*0.133681</f>
        <v>1041.37499</v>
      </c>
      <c r="O564" s="13">
        <f>+'WP 1 2023 usage gallons'!N568*0.133681</f>
        <v>288.75095999999996</v>
      </c>
      <c r="P564" s="13">
        <f>+'WP 1 2023 usage gallons'!O568*0.133681</f>
        <v>716.53016000000002</v>
      </c>
    </row>
    <row r="565" spans="3:16" x14ac:dyDescent="0.25">
      <c r="C565">
        <f>+'WP 1 2023 usage gallons'!C569</f>
        <v>60088334</v>
      </c>
      <c r="D565" t="str">
        <f>+'WP 1 2023 usage gallons'!B569</f>
        <v>3/4"</v>
      </c>
      <c r="E565" s="13">
        <f>+'WP 1 2023 usage gallons'!D569*0.133681</f>
        <v>529.91148399999997</v>
      </c>
      <c r="F565" s="13">
        <f>+'WP 1 2023 usage gallons'!E569*0.133681</f>
        <v>783.37065999999993</v>
      </c>
      <c r="G565" s="13">
        <f>+'WP 1 2023 usage gallons'!F569*0.133681</f>
        <v>661.72095000000002</v>
      </c>
      <c r="H565" s="13">
        <f>+'WP 1 2023 usage gallons'!G569*0.133681</f>
        <v>521.35590000000002</v>
      </c>
      <c r="I565" s="13">
        <f>+'WP 1 2023 usage gallons'!H569*0.133681</f>
        <v>673.75223999999992</v>
      </c>
      <c r="J565" s="13">
        <f>+'WP 1 2023 usage gallons'!I569*0.133681</f>
        <v>643.00560999999993</v>
      </c>
      <c r="K565" s="13">
        <f>+'WP 1 2023 usage gallons'!J569*0.133681</f>
        <v>1171.04556</v>
      </c>
      <c r="L565" s="13">
        <f>+'WP 1 2023 usage gallons'!K569*0.133681</f>
        <v>998.59706999999992</v>
      </c>
      <c r="M565" s="13">
        <f>+'WP 1 2023 usage gallons'!L569*0.133681</f>
        <v>716.53016000000002</v>
      </c>
      <c r="N565" s="13">
        <f>+'WP 1 2023 usage gallons'!M569*0.133681</f>
        <v>608.24855000000002</v>
      </c>
      <c r="O565" s="13">
        <f>+'WP 1 2023 usage gallons'!N569*0.133681</f>
        <v>1070.7848099999999</v>
      </c>
      <c r="P565" s="13">
        <f>+'WP 1 2023 usage gallons'!O569*0.133681</f>
        <v>798.47661299999993</v>
      </c>
    </row>
    <row r="566" spans="3:16" x14ac:dyDescent="0.25">
      <c r="C566">
        <f>+'WP 1 2023 usage gallons'!C570</f>
        <v>60088536</v>
      </c>
      <c r="D566" t="str">
        <f>+'WP 1 2023 usage gallons'!B570</f>
        <v>3/4"</v>
      </c>
      <c r="E566" s="13">
        <f>+'WP 1 2023 usage gallons'!D570*0.133681</f>
        <v>1425.5741839999998</v>
      </c>
      <c r="F566" s="13">
        <f>+'WP 1 2023 usage gallons'!E570*0.133681</f>
        <v>1711.1168</v>
      </c>
      <c r="G566" s="13">
        <f>+'WP 1 2023 usage gallons'!F570*0.133681</f>
        <v>1272.64312</v>
      </c>
      <c r="H566" s="13">
        <f>+'WP 1 2023 usage gallons'!G570*0.133681</f>
        <v>1363.5462</v>
      </c>
      <c r="I566" s="13">
        <f>+'WP 1 2023 usage gallons'!H570*0.133681</f>
        <v>1487.8695299999999</v>
      </c>
      <c r="J566" s="13">
        <f>+'WP 1 2023 usage gallons'!I570*0.133681</f>
        <v>926.40932999999995</v>
      </c>
      <c r="K566" s="13">
        <f>+'WP 1 2023 usage gallons'!J570*0.133681</f>
        <v>815.45409999999993</v>
      </c>
      <c r="L566" s="13">
        <f>+'WP 1 2023 usage gallons'!K570*0.133681</f>
        <v>812.78048000000001</v>
      </c>
      <c r="M566" s="13">
        <f>+'WP 1 2023 usage gallons'!L570*0.133681</f>
        <v>617.60622000000001</v>
      </c>
      <c r="N566" s="13">
        <f>+'WP 1 2023 usage gallons'!M570*0.133681</f>
        <v>713.85654</v>
      </c>
      <c r="O566" s="13">
        <f>+'WP 1 2023 usage gallons'!N570*0.133681</f>
        <v>1033.3541299999999</v>
      </c>
      <c r="P566" s="13">
        <f>+'WP 1 2023 usage gallons'!O570*0.133681</f>
        <v>788.183176</v>
      </c>
    </row>
    <row r="567" spans="3:16" x14ac:dyDescent="0.25">
      <c r="C567">
        <f>+'WP 1 2023 usage gallons'!C571</f>
        <v>70088702</v>
      </c>
      <c r="D567" t="str">
        <f>+'WP 1 2023 usage gallons'!B571</f>
        <v>3/4"</v>
      </c>
      <c r="E567" s="13">
        <f>+'WP 1 2023 usage gallons'!D571*0.133681</f>
        <v>483.52417699999995</v>
      </c>
      <c r="F567" s="13">
        <f>+'WP 1 2023 usage gallons'!E571*0.133681</f>
        <v>572.15467999999998</v>
      </c>
      <c r="G567" s="13">
        <f>+'WP 1 2023 usage gallons'!F571*0.133681</f>
        <v>473.23073999999997</v>
      </c>
      <c r="H567" s="13">
        <f>+'WP 1 2023 usage gallons'!G571*0.133681</f>
        <v>403.71661999999998</v>
      </c>
      <c r="I567" s="13">
        <f>+'WP 1 2023 usage gallons'!H571*0.133681</f>
        <v>578.83872999999994</v>
      </c>
      <c r="J567" s="13">
        <f>+'WP 1 2023 usage gallons'!I571*0.133681</f>
        <v>651.02647000000002</v>
      </c>
      <c r="K567" s="13">
        <f>+'WP 1 2023 usage gallons'!J571*0.133681</f>
        <v>540.07123999999999</v>
      </c>
      <c r="L567" s="13">
        <f>+'WP 1 2023 usage gallons'!K571*0.133681</f>
        <v>608.24855000000002</v>
      </c>
      <c r="M567" s="13">
        <f>+'WP 1 2023 usage gallons'!L571*0.133681</f>
        <v>372.96999</v>
      </c>
      <c r="N567" s="13">
        <f>+'WP 1 2023 usage gallons'!M571*0.133681</f>
        <v>489.27245999999997</v>
      </c>
      <c r="O567" s="13">
        <f>+'WP 1 2023 usage gallons'!N571*0.133681</f>
        <v>588.19639999999993</v>
      </c>
      <c r="P567" s="13">
        <f>+'WP 1 2023 usage gallons'!O571*0.133681</f>
        <v>483.39049599999998</v>
      </c>
    </row>
    <row r="568" spans="3:16" x14ac:dyDescent="0.25">
      <c r="C568">
        <f>+'WP 1 2023 usage gallons'!C572</f>
        <v>70088804</v>
      </c>
      <c r="D568" t="str">
        <f>+'WP 1 2023 usage gallons'!B572</f>
        <v>3/4"</v>
      </c>
      <c r="E568" s="13">
        <f>+'WP 1 2023 usage gallons'!D572*0.133681</f>
        <v>188.089167</v>
      </c>
      <c r="F568" s="13">
        <f>+'WP 1 2023 usage gallons'!E572*0.133681</f>
        <v>370.29636999999997</v>
      </c>
      <c r="G568" s="13">
        <f>+'WP 1 2023 usage gallons'!F572*0.133681</f>
        <v>322.17120999999997</v>
      </c>
      <c r="H568" s="13">
        <f>+'WP 1 2023 usage gallons'!G572*0.133681</f>
        <v>335.53931</v>
      </c>
      <c r="I568" s="13">
        <f>+'WP 1 2023 usage gallons'!H572*0.133681</f>
        <v>374.30680000000001</v>
      </c>
      <c r="J568" s="13">
        <f>+'WP 1 2023 usage gallons'!I572*0.133681</f>
        <v>330.19207</v>
      </c>
      <c r="K568" s="13">
        <f>+'WP 1 2023 usage gallons'!J572*0.133681</f>
        <v>247.30984999999998</v>
      </c>
      <c r="L568" s="13">
        <f>+'WP 1 2023 usage gallons'!K572*0.133681</f>
        <v>252.65708999999998</v>
      </c>
      <c r="M568" s="13">
        <f>+'WP 1 2023 usage gallons'!L572*0.133681</f>
        <v>386.33808999999997</v>
      </c>
      <c r="N568" s="13">
        <f>+'WP 1 2023 usage gallons'!M572*0.133681</f>
        <v>310.13991999999996</v>
      </c>
      <c r="O568" s="13">
        <f>+'WP 1 2023 usage gallons'!N572*0.133681</f>
        <v>310.13991999999996</v>
      </c>
      <c r="P568" s="13">
        <f>+'WP 1 2023 usage gallons'!O572*0.133681</f>
        <v>335.53931</v>
      </c>
    </row>
    <row r="569" spans="3:16" x14ac:dyDescent="0.25">
      <c r="C569">
        <f>+'WP 1 2023 usage gallons'!C573</f>
        <v>70088805</v>
      </c>
      <c r="D569" t="str">
        <f>+'WP 1 2023 usage gallons'!B573</f>
        <v>3/4"</v>
      </c>
      <c r="E569" s="13">
        <f>+'WP 1 2023 usage gallons'!D573*0.133681</f>
        <v>752.22298699999999</v>
      </c>
      <c r="F569" s="13">
        <f>+'WP 1 2023 usage gallons'!E573*0.133681</f>
        <v>954.48233999999991</v>
      </c>
      <c r="G569" s="13">
        <f>+'WP 1 2023 usage gallons'!F573*0.133681</f>
        <v>828.82219999999995</v>
      </c>
      <c r="H569" s="13">
        <f>+'WP 1 2023 usage gallons'!G573*0.133681</f>
        <v>792.72832999999991</v>
      </c>
      <c r="I569" s="13">
        <f>+'WP 1 2023 usage gallons'!H573*0.133681</f>
        <v>1030.6805099999999</v>
      </c>
      <c r="J569" s="13">
        <f>+'WP 1 2023 usage gallons'!I573*0.133681</f>
        <v>1339.48362</v>
      </c>
      <c r="K569" s="13">
        <f>+'WP 1 2023 usage gallons'!J573*0.133681</f>
        <v>1538.66831</v>
      </c>
      <c r="L569" s="13">
        <f>+'WP 1 2023 usage gallons'!K573*0.133681</f>
        <v>1237.88606</v>
      </c>
      <c r="M569" s="13">
        <f>+'WP 1 2023 usage gallons'!L573*0.133681</f>
        <v>776.68660999999997</v>
      </c>
      <c r="N569" s="13">
        <f>+'WP 1 2023 usage gallons'!M573*0.133681</f>
        <v>794.06513999999993</v>
      </c>
      <c r="O569" s="13">
        <f>+'WP 1 2023 usage gallons'!N573*0.133681</f>
        <v>917.05165999999997</v>
      </c>
      <c r="P569" s="13">
        <f>+'WP 1 2023 usage gallons'!O573*0.133681</f>
        <v>829.22324299999991</v>
      </c>
    </row>
    <row r="570" spans="3:16" x14ac:dyDescent="0.25">
      <c r="C570">
        <f>+'WP 1 2023 usage gallons'!C574</f>
        <v>70088906</v>
      </c>
      <c r="D570" t="str">
        <f>+'WP 1 2023 usage gallons'!B574</f>
        <v>3/4"</v>
      </c>
      <c r="E570" s="13">
        <f>+'WP 1 2023 usage gallons'!D574*0.133681</f>
        <v>3693.2049869999996</v>
      </c>
      <c r="F570" s="13">
        <f>+'WP 1 2023 usage gallons'!E574*0.133681</f>
        <v>4410.1361900000002</v>
      </c>
      <c r="G570" s="13">
        <f>+'WP 1 2023 usage gallons'!F574*0.133681</f>
        <v>3567.94589</v>
      </c>
      <c r="H570" s="13">
        <f>+'WP 1 2023 usage gallons'!G574*0.133681</f>
        <v>3844.6655599999999</v>
      </c>
      <c r="I570" s="13">
        <f>+'WP 1 2023 usage gallons'!H574*0.133681</f>
        <v>2483.7929799999997</v>
      </c>
      <c r="J570" s="13">
        <f>+'WP 1 2023 usage gallons'!I574*0.133681</f>
        <v>652.36327999999992</v>
      </c>
      <c r="K570" s="13">
        <f>+'WP 1 2023 usage gallons'!J574*0.133681</f>
        <v>910.36761000000001</v>
      </c>
      <c r="L570" s="13">
        <f>+'WP 1 2023 usage gallons'!K574*0.133681</f>
        <v>683.10991000000001</v>
      </c>
      <c r="M570" s="13">
        <f>+'WP 1 2023 usage gallons'!L574*0.133681</f>
        <v>473.23073999999997</v>
      </c>
      <c r="N570" s="13">
        <f>+'WP 1 2023 usage gallons'!M574*0.133681</f>
        <v>562.79701</v>
      </c>
      <c r="O570" s="13">
        <f>+'WP 1 2023 usage gallons'!N574*0.133681</f>
        <v>790.05471</v>
      </c>
      <c r="P570" s="13">
        <f>+'WP 1 2023 usage gallons'!O574*0.133681</f>
        <v>608.64959299999998</v>
      </c>
    </row>
    <row r="571" spans="3:16" x14ac:dyDescent="0.25">
      <c r="C571">
        <f>+'WP 1 2023 usage gallons'!C575</f>
        <v>70089008</v>
      </c>
      <c r="D571" t="str">
        <f>+'WP 1 2023 usage gallons'!B575</f>
        <v>3/4"</v>
      </c>
      <c r="E571" s="13">
        <f>+'WP 1 2023 usage gallons'!D575*0.133681</f>
        <v>499.16485399999999</v>
      </c>
      <c r="F571" s="13">
        <f>+'WP 1 2023 usage gallons'!E575*0.133681</f>
        <v>842.19029999999998</v>
      </c>
      <c r="G571" s="13">
        <f>+'WP 1 2023 usage gallons'!F575*0.133681</f>
        <v>737.91912000000002</v>
      </c>
      <c r="H571" s="13">
        <f>+'WP 1 2023 usage gallons'!G575*0.133681</f>
        <v>934.43018999999993</v>
      </c>
      <c r="I571" s="13">
        <f>+'WP 1 2023 usage gallons'!H575*0.133681</f>
        <v>1775.28368</v>
      </c>
      <c r="J571" s="13">
        <f>+'WP 1 2023 usage gallons'!I575*0.133681</f>
        <v>1227.1915799999999</v>
      </c>
      <c r="K571" s="13">
        <f>+'WP 1 2023 usage gallons'!J575*0.133681</f>
        <v>1387.60878</v>
      </c>
      <c r="L571" s="13">
        <f>+'WP 1 2023 usage gallons'!K575*0.133681</f>
        <v>1417.0185999999999</v>
      </c>
      <c r="M571" s="13">
        <f>+'WP 1 2023 usage gallons'!L575*0.133681</f>
        <v>1044.0486100000001</v>
      </c>
      <c r="N571" s="13">
        <f>+'WP 1 2023 usage gallons'!M575*0.133681</f>
        <v>1038.70137</v>
      </c>
      <c r="O571" s="13">
        <f>+'WP 1 2023 usage gallons'!N575*0.133681</f>
        <v>1082.8161</v>
      </c>
      <c r="P571" s="13">
        <f>+'WP 1 2023 usage gallons'!O575*0.133681</f>
        <v>1055.144133</v>
      </c>
    </row>
    <row r="572" spans="3:16" x14ac:dyDescent="0.25">
      <c r="C572">
        <f>+'WP 1 2023 usage gallons'!C576</f>
        <v>70089009</v>
      </c>
      <c r="D572" t="str">
        <f>+'WP 1 2023 usage gallons'!B576</f>
        <v>3/4"</v>
      </c>
      <c r="E572" s="13">
        <f>+'WP 1 2023 usage gallons'!D576*0.133681</f>
        <v>716.12911699999995</v>
      </c>
      <c r="F572" s="13">
        <f>+'WP 1 2023 usage gallons'!E576*0.133681</f>
        <v>870.26330999999993</v>
      </c>
      <c r="G572" s="13">
        <f>+'WP 1 2023 usage gallons'!F576*0.133681</f>
        <v>739.25592999999992</v>
      </c>
      <c r="H572" s="13">
        <f>+'WP 1 2023 usage gallons'!G576*0.133681</f>
        <v>664.39456999999993</v>
      </c>
      <c r="I572" s="13">
        <f>+'WP 1 2023 usage gallons'!H576*0.133681</f>
        <v>1033.3541299999999</v>
      </c>
      <c r="J572" s="13">
        <f>+'WP 1 2023 usage gallons'!I576*0.133681</f>
        <v>1527.9738299999999</v>
      </c>
      <c r="K572" s="13">
        <f>+'WP 1 2023 usage gallons'!J576*0.133681</f>
        <v>1633.5818199999999</v>
      </c>
      <c r="L572" s="13">
        <f>+'WP 1 2023 usage gallons'!K576*0.133681</f>
        <v>1391.6192099999998</v>
      </c>
      <c r="M572" s="13">
        <f>+'WP 1 2023 usage gallons'!L576*0.133681</f>
        <v>536.06080999999995</v>
      </c>
      <c r="N572" s="13">
        <f>+'WP 1 2023 usage gallons'!M576*0.133681</f>
        <v>1294.03208</v>
      </c>
      <c r="O572" s="13">
        <f>+'WP 1 2023 usage gallons'!N576*0.133681</f>
        <v>815.45409999999993</v>
      </c>
      <c r="P572" s="13">
        <f>+'WP 1 2023 usage gallons'!O576*0.133681</f>
        <v>881.75987599999996</v>
      </c>
    </row>
    <row r="573" spans="3:16" x14ac:dyDescent="0.25">
      <c r="C573">
        <f>+'WP 1 2023 usage gallons'!C577</f>
        <v>70089110</v>
      </c>
      <c r="D573" t="str">
        <f>+'WP 1 2023 usage gallons'!B577</f>
        <v>3/4"</v>
      </c>
      <c r="E573" s="13">
        <f>+'WP 1 2023 usage gallons'!D577*0.133681</f>
        <v>477.77589399999999</v>
      </c>
      <c r="F573" s="13">
        <f>+'WP 1 2023 usage gallons'!E577*0.133681</f>
        <v>1589.4670899999999</v>
      </c>
      <c r="G573" s="13">
        <f>+'WP 1 2023 usage gallons'!F577*0.133681</f>
        <v>1125.59402</v>
      </c>
      <c r="H573" s="13">
        <f>+'WP 1 2023 usage gallons'!G577*0.133681</f>
        <v>1740.5266199999999</v>
      </c>
      <c r="I573" s="13">
        <f>+'WP 1 2023 usage gallons'!H577*0.133681</f>
        <v>3724.35266</v>
      </c>
      <c r="J573" s="13">
        <f>+'WP 1 2023 usage gallons'!I577*0.133681</f>
        <v>3499.7685799999999</v>
      </c>
      <c r="K573" s="13">
        <f>+'WP 1 2023 usage gallons'!J577*0.133681</f>
        <v>2149.5904799999998</v>
      </c>
      <c r="L573" s="13">
        <f>+'WP 1 2023 usage gallons'!K577*0.133681</f>
        <v>3614.7342399999998</v>
      </c>
      <c r="M573" s="13">
        <f>+'WP 1 2023 usage gallons'!L577*0.133681</f>
        <v>1121.58359</v>
      </c>
      <c r="N573" s="13">
        <f>+'WP 1 2023 usage gallons'!M577*0.133681</f>
        <v>1677.6965499999999</v>
      </c>
      <c r="O573" s="13">
        <f>+'WP 1 2023 usage gallons'!N577*0.133681</f>
        <v>975.87129999999991</v>
      </c>
      <c r="P573" s="13">
        <f>+'WP 1 2023 usage gallons'!O577*0.133681</f>
        <v>1258.3392529999999</v>
      </c>
    </row>
    <row r="574" spans="3:16" x14ac:dyDescent="0.25">
      <c r="C574">
        <f>+'WP 1 2023 usage gallons'!C578</f>
        <v>70089111</v>
      </c>
      <c r="D574" t="str">
        <f>+'WP 1 2023 usage gallons'!B578</f>
        <v>3/4"</v>
      </c>
      <c r="E574" s="13">
        <f>+'WP 1 2023 usage gallons'!D578*0.133681</f>
        <v>309.738877</v>
      </c>
      <c r="F574" s="13">
        <f>+'WP 1 2023 usage gallons'!E578*0.133681</f>
        <v>445.15772999999996</v>
      </c>
      <c r="G574" s="13">
        <f>+'WP 1 2023 usage gallons'!F578*0.133681</f>
        <v>367.62275</v>
      </c>
      <c r="H574" s="13">
        <f>+'WP 1 2023 usage gallons'!G578*0.133681</f>
        <v>624.29026999999996</v>
      </c>
      <c r="I574" s="13">
        <f>+'WP 1 2023 usage gallons'!H578*0.133681</f>
        <v>677.76266999999996</v>
      </c>
      <c r="J574" s="13">
        <f>+'WP 1 2023 usage gallons'!I578*0.133681</f>
        <v>748.61360000000002</v>
      </c>
      <c r="K574" s="13">
        <f>+'WP 1 2023 usage gallons'!J578*0.133681</f>
        <v>855.55840000000001</v>
      </c>
      <c r="L574" s="13">
        <f>+'WP 1 2023 usage gallons'!K578*0.133681</f>
        <v>748.61360000000002</v>
      </c>
      <c r="M574" s="13">
        <f>+'WP 1 2023 usage gallons'!L578*0.133681</f>
        <v>538.73442999999997</v>
      </c>
      <c r="N574" s="13">
        <f>+'WP 1 2023 usage gallons'!M578*0.133681</f>
        <v>502.64055999999999</v>
      </c>
      <c r="O574" s="13">
        <f>+'WP 1 2023 usage gallons'!N578*0.133681</f>
        <v>426.44238999999999</v>
      </c>
      <c r="P574" s="13">
        <f>+'WP 1 2023 usage gallons'!O578*0.133681</f>
        <v>489.27245999999997</v>
      </c>
    </row>
    <row r="575" spans="3:16" x14ac:dyDescent="0.25">
      <c r="C575">
        <f>+'WP 1 2023 usage gallons'!C579</f>
        <v>70089212</v>
      </c>
      <c r="D575" t="str">
        <f>+'WP 1 2023 usage gallons'!B579</f>
        <v>3/4"</v>
      </c>
      <c r="E575" s="13">
        <f>+'WP 1 2023 usage gallons'!D579*0.133681</f>
        <v>1031.215234</v>
      </c>
      <c r="F575" s="13">
        <f>+'WP 1 2023 usage gallons'!E579*0.133681</f>
        <v>808.77004999999997</v>
      </c>
      <c r="G575" s="13">
        <f>+'WP 1 2023 usage gallons'!F579*0.133681</f>
        <v>679.09947999999997</v>
      </c>
      <c r="H575" s="13">
        <f>+'WP 1 2023 usage gallons'!G579*0.133681</f>
        <v>695.14120000000003</v>
      </c>
      <c r="I575" s="13">
        <f>+'WP 1 2023 usage gallons'!H579*0.133681</f>
        <v>895.66269999999997</v>
      </c>
      <c r="J575" s="13">
        <f>+'WP 1 2023 usage gallons'!I579*0.133681</f>
        <v>874.27373999999998</v>
      </c>
      <c r="K575" s="13">
        <f>+'WP 1 2023 usage gallons'!J579*0.133681</f>
        <v>787.38108999999997</v>
      </c>
      <c r="L575" s="13">
        <f>+'WP 1 2023 usage gallons'!K579*0.133681</f>
        <v>1110.8891099999998</v>
      </c>
      <c r="M575" s="13">
        <f>+'WP 1 2023 usage gallons'!L579*0.133681</f>
        <v>688.45714999999996</v>
      </c>
      <c r="N575" s="13">
        <f>+'WP 1 2023 usage gallons'!M579*0.133681</f>
        <v>753.96083999999996</v>
      </c>
      <c r="O575" s="13">
        <f>+'WP 1 2023 usage gallons'!N579*0.133681</f>
        <v>819.46452999999997</v>
      </c>
      <c r="P575" s="13">
        <f>+'WP 1 2023 usage gallons'!O579*0.133681</f>
        <v>753.96083999999996</v>
      </c>
    </row>
    <row r="576" spans="3:16" x14ac:dyDescent="0.25">
      <c r="C576">
        <f>+'WP 1 2023 usage gallons'!C580</f>
        <v>70089213</v>
      </c>
      <c r="D576" t="str">
        <f>+'WP 1 2023 usage gallons'!B580</f>
        <v>3/4"</v>
      </c>
      <c r="E576" s="13">
        <f>+'WP 1 2023 usage gallons'!D580*0.133681</f>
        <v>1003.1422239999999</v>
      </c>
      <c r="F576" s="13">
        <f>+'WP 1 2023 usage gallons'!E580*0.133681</f>
        <v>1573.4253699999999</v>
      </c>
      <c r="G576" s="13">
        <f>+'WP 1 2023 usage gallons'!F580*0.133681</f>
        <v>1311.4106099999999</v>
      </c>
      <c r="H576" s="13">
        <f>+'WP 1 2023 usage gallons'!G580*0.133681</f>
        <v>1084.15291</v>
      </c>
      <c r="I576" s="13">
        <f>+'WP 1 2023 usage gallons'!H580*0.133681</f>
        <v>1553.3732199999999</v>
      </c>
      <c r="J576" s="13">
        <f>+'WP 1 2023 usage gallons'!I580*0.133681</f>
        <v>1157.6774599999999</v>
      </c>
      <c r="K576" s="13">
        <f>+'WP 1 2023 usage gallons'!J580*0.133681</f>
        <v>1247.2437299999999</v>
      </c>
      <c r="L576" s="13">
        <f>+'WP 1 2023 usage gallons'!K580*0.133681</f>
        <v>1624.22415</v>
      </c>
      <c r="M576" s="13">
        <f>+'WP 1 2023 usage gallons'!L580*0.133681</f>
        <v>1176.3927999999999</v>
      </c>
      <c r="N576" s="13">
        <f>+'WP 1 2023 usage gallons'!M580*0.133681</f>
        <v>1216.4971</v>
      </c>
      <c r="O576" s="13">
        <f>+'WP 1 2023 usage gallons'!N580*0.133681</f>
        <v>1422.3658399999999</v>
      </c>
      <c r="P576" s="13">
        <f>+'WP 1 2023 usage gallons'!O580*0.133681</f>
        <v>1271.707353</v>
      </c>
    </row>
    <row r="577" spans="3:16" x14ac:dyDescent="0.25">
      <c r="C577">
        <f>+'WP 1 2023 usage gallons'!C581</f>
        <v>70089314</v>
      </c>
      <c r="D577" t="str">
        <f>+'WP 1 2023 usage gallons'!B581</f>
        <v>3/4"</v>
      </c>
      <c r="E577" s="13">
        <f>+'WP 1 2023 usage gallons'!D581*0.133681</f>
        <v>240.22475699999998</v>
      </c>
      <c r="F577" s="13">
        <f>+'WP 1 2023 usage gallons'!E581*0.133681</f>
        <v>439.81048999999996</v>
      </c>
      <c r="G577" s="13">
        <f>+'WP 1 2023 usage gallons'!F581*0.133681</f>
        <v>401.04300000000001</v>
      </c>
      <c r="H577" s="13">
        <f>+'WP 1 2023 usage gallons'!G581*0.133681</f>
        <v>397.03256999999996</v>
      </c>
      <c r="I577" s="13">
        <f>+'WP 1 2023 usage gallons'!H581*0.133681</f>
        <v>606.91174000000001</v>
      </c>
      <c r="J577" s="13">
        <f>+'WP 1 2023 usage gallons'!I581*0.133681</f>
        <v>672.41543000000001</v>
      </c>
      <c r="K577" s="13">
        <f>+'WP 1 2023 usage gallons'!J581*0.133681</f>
        <v>605.57492999999999</v>
      </c>
      <c r="L577" s="13">
        <f>+'WP 1 2023 usage gallons'!K581*0.133681</f>
        <v>874.27373999999998</v>
      </c>
      <c r="M577" s="13">
        <f>+'WP 1 2023 usage gallons'!L581*0.133681</f>
        <v>1108.21549</v>
      </c>
      <c r="N577" s="13">
        <f>+'WP 1 2023 usage gallons'!M581*0.133681</f>
        <v>422.43196</v>
      </c>
      <c r="O577" s="13">
        <f>+'WP 1 2023 usage gallons'!N581*0.133681</f>
        <v>507.98779999999999</v>
      </c>
      <c r="P577" s="13">
        <f>+'WP 1 2023 usage gallons'!O581*0.133681</f>
        <v>679.50052299999993</v>
      </c>
    </row>
    <row r="578" spans="3:16" x14ac:dyDescent="0.25">
      <c r="C578">
        <f>+'WP 1 2023 usage gallons'!C582</f>
        <v>70089315</v>
      </c>
      <c r="D578" t="str">
        <f>+'WP 1 2023 usage gallons'!B582</f>
        <v>3/4"</v>
      </c>
      <c r="E578" s="13">
        <f>+'WP 1 2023 usage gallons'!D582*0.133681</f>
        <v>0.13368099999999999</v>
      </c>
      <c r="F578" s="13">
        <f>+'WP 1 2023 usage gallons'!E582*0.133681</f>
        <v>0.13368099999999999</v>
      </c>
      <c r="G578" s="13">
        <f>+'WP 1 2023 usage gallons'!F582*0.133681</f>
        <v>0.13368099999999999</v>
      </c>
      <c r="H578" s="13">
        <f>+'WP 1 2023 usage gallons'!G582*0.133681</f>
        <v>334.20249999999999</v>
      </c>
      <c r="I578" s="13">
        <f>+'WP 1 2023 usage gallons'!H582*0.133681</f>
        <v>374.30680000000001</v>
      </c>
      <c r="J578" s="13">
        <f>+'WP 1 2023 usage gallons'!I582*0.133681</f>
        <v>367.62275</v>
      </c>
      <c r="K578" s="13">
        <f>+'WP 1 2023 usage gallons'!J582*0.133681</f>
        <v>366.28593999999998</v>
      </c>
      <c r="L578" s="13">
        <f>+'WP 1 2023 usage gallons'!K582*0.133681</f>
        <v>431.78962999999999</v>
      </c>
      <c r="M578" s="13">
        <f>+'WP 1 2023 usage gallons'!L582*0.133681</f>
        <v>311.47672999999998</v>
      </c>
      <c r="N578" s="13">
        <f>+'WP 1 2023 usage gallons'!M582*0.133681</f>
        <v>395.69576000000001</v>
      </c>
      <c r="O578" s="13">
        <f>+'WP 1 2023 usage gallons'!N582*0.133681</f>
        <v>336.87611999999996</v>
      </c>
      <c r="P578" s="13">
        <f>+'WP 1 2023 usage gallons'!O582*0.133681</f>
        <v>347.97164299999997</v>
      </c>
    </row>
    <row r="579" spans="3:16" x14ac:dyDescent="0.25">
      <c r="C579">
        <f>+'WP 1 2023 usage gallons'!C583</f>
        <v>70089416</v>
      </c>
      <c r="D579" t="str">
        <f>+'WP 1 2023 usage gallons'!B583</f>
        <v>3/4"</v>
      </c>
      <c r="E579" s="13">
        <f>+'WP 1 2023 usage gallons'!D583*0.133681</f>
        <v>455.85220999999996</v>
      </c>
      <c r="F579" s="13">
        <f>+'WP 1 2023 usage gallons'!E583*0.133681</f>
        <v>1113.5627299999999</v>
      </c>
      <c r="G579" s="13">
        <f>+'WP 1 2023 usage gallons'!F583*0.133681</f>
        <v>209.87916999999999</v>
      </c>
      <c r="H579" s="13">
        <f>+'WP 1 2023 usage gallons'!G583*0.133681</f>
        <v>491.94607999999999</v>
      </c>
      <c r="I579" s="13">
        <f>+'WP 1 2023 usage gallons'!H583*0.133681</f>
        <v>744.60316999999998</v>
      </c>
      <c r="J579" s="13">
        <f>+'WP 1 2023 usage gallons'!I583*0.133681</f>
        <v>807.43323999999996</v>
      </c>
      <c r="K579" s="13">
        <f>+'WP 1 2023 usage gallons'!J583*0.133681</f>
        <v>529.37675999999999</v>
      </c>
      <c r="L579" s="13">
        <f>+'WP 1 2023 usage gallons'!K583*0.133681</f>
        <v>632.31112999999993</v>
      </c>
      <c r="M579" s="13">
        <f>+'WP 1 2023 usage gallons'!L583*0.133681</f>
        <v>427.7792</v>
      </c>
      <c r="N579" s="13">
        <f>+'WP 1 2023 usage gallons'!M583*0.133681</f>
        <v>366.28593999999998</v>
      </c>
      <c r="O579" s="13">
        <f>+'WP 1 2023 usage gallons'!N583*0.133681</f>
        <v>411.73748000000001</v>
      </c>
      <c r="P579" s="13">
        <f>+'WP 1 2023 usage gallons'!O583*0.133681</f>
        <v>401.84508599999998</v>
      </c>
    </row>
    <row r="580" spans="3:16" x14ac:dyDescent="0.25">
      <c r="C580">
        <f>+'WP 1 2023 usage gallons'!C584</f>
        <v>70089417</v>
      </c>
      <c r="D580" t="str">
        <f>+'WP 1 2023 usage gallons'!B584</f>
        <v>3/4"</v>
      </c>
      <c r="E580" s="13">
        <f>+'WP 1 2023 usage gallons'!D584*0.133681</f>
        <v>0.13368099999999999</v>
      </c>
      <c r="F580" s="13">
        <f>+'WP 1 2023 usage gallons'!E584*0.133681</f>
        <v>293.964519</v>
      </c>
      <c r="G580" s="13">
        <f>+'WP 1 2023 usage gallons'!F584*0.133681</f>
        <v>659.04732999999999</v>
      </c>
      <c r="H580" s="13">
        <f>+'WP 1 2023 usage gallons'!G584*0.133681</f>
        <v>466.54668999999996</v>
      </c>
      <c r="I580" s="13">
        <f>+'WP 1 2023 usage gallons'!H584*0.133681</f>
        <v>414.41109999999998</v>
      </c>
      <c r="J580" s="13">
        <f>+'WP 1 2023 usage gallons'!I584*0.133681</f>
        <v>520.01909000000001</v>
      </c>
      <c r="K580" s="13">
        <f>+'WP 1 2023 usage gallons'!J584*0.133681</f>
        <v>363.61232000000001</v>
      </c>
      <c r="L580" s="13">
        <f>+'WP 1 2023 usage gallons'!K584*0.133681</f>
        <v>586.85959000000003</v>
      </c>
      <c r="M580" s="13">
        <f>+'WP 1 2023 usage gallons'!L584*0.133681</f>
        <v>435.80005999999997</v>
      </c>
      <c r="N580" s="13">
        <f>+'WP 1 2023 usage gallons'!M584*0.133681</f>
        <v>506.65098999999998</v>
      </c>
      <c r="O580" s="13">
        <f>+'WP 1 2023 usage gallons'!N584*0.133681</f>
        <v>676.42585999999994</v>
      </c>
      <c r="P580" s="13">
        <f>+'WP 1 2023 usage gallons'!O584*0.133681</f>
        <v>539.53651600000001</v>
      </c>
    </row>
    <row r="581" spans="3:16" x14ac:dyDescent="0.25">
      <c r="C581">
        <f>+'WP 1 2023 usage gallons'!C585</f>
        <v>70089518</v>
      </c>
      <c r="D581" t="str">
        <f>+'WP 1 2023 usage gallons'!B585</f>
        <v>3/4"</v>
      </c>
      <c r="E581" s="13">
        <f>+'WP 1 2023 usage gallons'!D585*0.133681</f>
        <v>774.01298999999995</v>
      </c>
      <c r="F581" s="13">
        <f>+'WP 1 2023 usage gallons'!E585*0.133681</f>
        <v>796.73875999999996</v>
      </c>
      <c r="G581" s="13">
        <f>+'WP 1 2023 usage gallons'!F585*0.133681</f>
        <v>820.80133999999998</v>
      </c>
      <c r="H581" s="13">
        <f>+'WP 1 2023 usage gallons'!G585*0.133681</f>
        <v>840.85348999999997</v>
      </c>
      <c r="I581" s="13">
        <f>+'WP 1 2023 usage gallons'!H585*0.133681</f>
        <v>892.98907999999994</v>
      </c>
      <c r="J581" s="13">
        <f>+'WP 1 2023 usage gallons'!I585*0.133681</f>
        <v>828.82219999999995</v>
      </c>
      <c r="K581" s="13">
        <f>+'WP 1 2023 usage gallons'!J585*0.133681</f>
        <v>867.58969000000002</v>
      </c>
      <c r="L581" s="13">
        <f>+'WP 1 2023 usage gallons'!K585*0.133681</f>
        <v>778.02341999999999</v>
      </c>
      <c r="M581" s="13">
        <f>+'WP 1 2023 usage gallons'!L585*0.133681</f>
        <v>521.35590000000002</v>
      </c>
      <c r="N581" s="13">
        <f>+'WP 1 2023 usage gallons'!M585*0.133681</f>
        <v>613.59578999999997</v>
      </c>
      <c r="O581" s="13">
        <f>+'WP 1 2023 usage gallons'!N585*0.133681</f>
        <v>556.11295999999993</v>
      </c>
      <c r="P581" s="13">
        <f>+'WP 1 2023 usage gallons'!O585*0.133681</f>
        <v>563.59909600000003</v>
      </c>
    </row>
    <row r="582" spans="3:16" x14ac:dyDescent="0.25">
      <c r="C582">
        <f>+'WP 1 2023 usage gallons'!C586</f>
        <v>70089519</v>
      </c>
      <c r="D582" t="str">
        <f>+'WP 1 2023 usage gallons'!B586</f>
        <v>3/4"</v>
      </c>
      <c r="E582" s="13">
        <f>+'WP 1 2023 usage gallons'!D586*0.133681</f>
        <v>578.83872999999994</v>
      </c>
      <c r="F582" s="13">
        <f>+'WP 1 2023 usage gallons'!E586*0.133681</f>
        <v>943.78785999999991</v>
      </c>
      <c r="G582" s="13">
        <f>+'WP 1 2023 usage gallons'!F586*0.133681</f>
        <v>1159.0142699999999</v>
      </c>
      <c r="H582" s="13">
        <f>+'WP 1 2023 usage gallons'!G586*0.133681</f>
        <v>1105.54187</v>
      </c>
      <c r="I582" s="13">
        <f>+'WP 1 2023 usage gallons'!H586*0.133681</f>
        <v>626.96388999999999</v>
      </c>
      <c r="J582" s="13">
        <f>+'WP 1 2023 usage gallons'!I586*0.133681</f>
        <v>181.80616000000001</v>
      </c>
      <c r="K582" s="13">
        <f>+'WP 1 2023 usage gallons'!J586*0.133681</f>
        <v>207.20554999999999</v>
      </c>
      <c r="L582" s="13">
        <f>+'WP 1 2023 usage gallons'!K586*0.133681</f>
        <v>1427.71308</v>
      </c>
      <c r="M582" s="13">
        <f>+'WP 1 2023 usage gallons'!L586*0.133681</f>
        <v>65.503689999999992</v>
      </c>
      <c r="N582" s="13">
        <f>+'WP 1 2023 usage gallons'!M586*0.133681</f>
        <v>94.913510000000002</v>
      </c>
      <c r="O582" s="13">
        <f>+'WP 1 2023 usage gallons'!N586*0.133681</f>
        <v>846.20072999999991</v>
      </c>
      <c r="P582" s="13">
        <f>+'WP 1 2023 usage gallons'!O586*0.133681</f>
        <v>335.53931</v>
      </c>
    </row>
    <row r="583" spans="3:16" x14ac:dyDescent="0.25">
      <c r="C583">
        <f>+'WP 1 2023 usage gallons'!C587</f>
        <v>70089620</v>
      </c>
      <c r="D583" t="str">
        <f>+'WP 1 2023 usage gallons'!B587</f>
        <v>3/4"</v>
      </c>
      <c r="E583" s="13">
        <f>+'WP 1 2023 usage gallons'!D587*0.133681</f>
        <v>316.82396999999997</v>
      </c>
      <c r="F583" s="13">
        <f>+'WP 1 2023 usage gallons'!E587*0.133681</f>
        <v>314.15035</v>
      </c>
      <c r="G583" s="13">
        <f>+'WP 1 2023 usage gallons'!F587*0.133681</f>
        <v>354.25464999999997</v>
      </c>
      <c r="H583" s="13">
        <f>+'WP 1 2023 usage gallons'!G587*0.133681</f>
        <v>356.92827</v>
      </c>
      <c r="I583" s="13">
        <f>+'WP 1 2023 usage gallons'!H587*0.133681</f>
        <v>339.54973999999999</v>
      </c>
      <c r="J583" s="13">
        <f>+'WP 1 2023 usage gallons'!I587*0.133681</f>
        <v>736.58231000000001</v>
      </c>
      <c r="K583" s="13">
        <f>+'WP 1 2023 usage gallons'!J587*0.133681</f>
        <v>696.47800999999993</v>
      </c>
      <c r="L583" s="13">
        <f>+'WP 1 2023 usage gallons'!K587*0.133681</f>
        <v>455.85220999999996</v>
      </c>
      <c r="M583" s="13">
        <f>+'WP 1 2023 usage gallons'!L587*0.133681</f>
        <v>286.07733999999999</v>
      </c>
      <c r="N583" s="13">
        <f>+'WP 1 2023 usage gallons'!M587*0.133681</f>
        <v>346.23379</v>
      </c>
      <c r="O583" s="13">
        <f>+'WP 1 2023 usage gallons'!N587*0.133681</f>
        <v>418.42152999999996</v>
      </c>
      <c r="P583" s="13">
        <f>+'WP 1 2023 usage gallons'!O587*0.133681</f>
        <v>350.24421999999998</v>
      </c>
    </row>
    <row r="584" spans="3:16" x14ac:dyDescent="0.25">
      <c r="C584">
        <f>+'WP 1 2023 usage gallons'!C588</f>
        <v>70089621</v>
      </c>
      <c r="D584" t="str">
        <f>+'WP 1 2023 usage gallons'!B588</f>
        <v>3/4"</v>
      </c>
      <c r="E584" s="13">
        <f>+'WP 1 2023 usage gallons'!D588*0.133681</f>
        <v>4.0104299999999995</v>
      </c>
      <c r="F584" s="13">
        <f>+'WP 1 2023 usage gallons'!E588*0.133681</f>
        <v>0.13368099999999999</v>
      </c>
      <c r="G584" s="13">
        <f>+'WP 1 2023 usage gallons'!F588*0.133681</f>
        <v>334.20249999999999</v>
      </c>
      <c r="H584" s="13">
        <f>+'WP 1 2023 usage gallons'!G588*0.133681</f>
        <v>343.56016999999997</v>
      </c>
      <c r="I584" s="13">
        <f>+'WP 1 2023 usage gallons'!H588*0.133681</f>
        <v>405.05342999999999</v>
      </c>
      <c r="J584" s="13">
        <f>+'WP 1 2023 usage gallons'!I588*0.133681</f>
        <v>413.07428999999996</v>
      </c>
      <c r="K584" s="13">
        <f>+'WP 1 2023 usage gallons'!J588*0.133681</f>
        <v>342.22335999999996</v>
      </c>
      <c r="L584" s="13">
        <f>+'WP 1 2023 usage gallons'!K588*0.133681</f>
        <v>413.07428999999996</v>
      </c>
      <c r="M584" s="13">
        <f>+'WP 1 2023 usage gallons'!L588*0.133681</f>
        <v>262.01475999999997</v>
      </c>
      <c r="N584" s="13">
        <f>+'WP 1 2023 usage gallons'!M588*0.133681</f>
        <v>93.576700000000002</v>
      </c>
      <c r="O584" s="13">
        <f>+'WP 1 2023 usage gallons'!N588*0.133681</f>
        <v>201.85830999999999</v>
      </c>
      <c r="P584" s="13">
        <f>+'WP 1 2023 usage gallons'!O588*0.133681</f>
        <v>185.81658999999999</v>
      </c>
    </row>
    <row r="585" spans="3:16" x14ac:dyDescent="0.25">
      <c r="C585">
        <f>+'WP 1 2023 usage gallons'!C589</f>
        <v>70089722</v>
      </c>
      <c r="D585" t="str">
        <f>+'WP 1 2023 usage gallons'!B589</f>
        <v>3/4"</v>
      </c>
      <c r="E585" s="13">
        <f>+'WP 1 2023 usage gallons'!D589*0.133681</f>
        <v>270.57034399999998</v>
      </c>
      <c r="F585" s="13">
        <f>+'WP 1 2023 usage gallons'!E589*0.133681</f>
        <v>530.71357</v>
      </c>
      <c r="G585" s="13">
        <f>+'WP 1 2023 usage gallons'!F589*0.133681</f>
        <v>485.26202999999998</v>
      </c>
      <c r="H585" s="13">
        <f>+'WP 1 2023 usage gallons'!G589*0.133681</f>
        <v>470.55712</v>
      </c>
      <c r="I585" s="13">
        <f>+'WP 1 2023 usage gallons'!H589*0.133681</f>
        <v>446.49453999999997</v>
      </c>
      <c r="J585" s="13">
        <f>+'WP 1 2023 usage gallons'!I589*0.133681</f>
        <v>486.59884</v>
      </c>
      <c r="K585" s="13">
        <f>+'WP 1 2023 usage gallons'!J589*0.133681</f>
        <v>433.12644</v>
      </c>
      <c r="L585" s="13">
        <f>+'WP 1 2023 usage gallons'!K589*0.133681</f>
        <v>474.56754999999998</v>
      </c>
      <c r="M585" s="13">
        <f>+'WP 1 2023 usage gallons'!L589*0.133681</f>
        <v>389.01170999999999</v>
      </c>
      <c r="N585" s="13">
        <f>+'WP 1 2023 usage gallons'!M589*0.133681</f>
        <v>434.46324999999996</v>
      </c>
      <c r="O585" s="13">
        <f>+'WP 1 2023 usage gallons'!N589*0.133681</f>
        <v>489.27245999999997</v>
      </c>
      <c r="P585" s="13">
        <f>+'WP 1 2023 usage gallons'!O589*0.133681</f>
        <v>437.537913</v>
      </c>
    </row>
    <row r="586" spans="3:16" x14ac:dyDescent="0.25">
      <c r="C586">
        <f>+'WP 1 2023 usage gallons'!C590</f>
        <v>70089723</v>
      </c>
      <c r="D586" t="str">
        <f>+'WP 1 2023 usage gallons'!B590</f>
        <v>3/4"</v>
      </c>
      <c r="E586" s="13">
        <f>+'WP 1 2023 usage gallons'!D590*0.133681</f>
        <v>475.10227399999997</v>
      </c>
      <c r="F586" s="13">
        <f>+'WP 1 2023 usage gallons'!E590*0.133681</f>
        <v>1155.0038399999999</v>
      </c>
      <c r="G586" s="13">
        <f>+'WP 1 2023 usage gallons'!F590*0.133681</f>
        <v>771.33936999999992</v>
      </c>
      <c r="H586" s="13">
        <f>+'WP 1 2023 usage gallons'!G590*0.133681</f>
        <v>792.72832999999991</v>
      </c>
      <c r="I586" s="13">
        <f>+'WP 1 2023 usage gallons'!H590*0.133681</f>
        <v>1148.31979</v>
      </c>
      <c r="J586" s="13">
        <f>+'WP 1 2023 usage gallons'!I590*0.133681</f>
        <v>1183.0768499999999</v>
      </c>
      <c r="K586" s="13">
        <f>+'WP 1 2023 usage gallons'!J590*0.133681</f>
        <v>752.62402999999995</v>
      </c>
      <c r="L586" s="13">
        <f>+'WP 1 2023 usage gallons'!K590*0.133681</f>
        <v>1219.1707199999998</v>
      </c>
      <c r="M586" s="13">
        <f>+'WP 1 2023 usage gallons'!L590*0.133681</f>
        <v>1364.88301</v>
      </c>
      <c r="N586" s="13">
        <f>+'WP 1 2023 usage gallons'!M590*0.133681</f>
        <v>1006.61793</v>
      </c>
      <c r="O586" s="13">
        <f>+'WP 1 2023 usage gallons'!N590*0.133681</f>
        <v>955.81914999999992</v>
      </c>
      <c r="P586" s="13">
        <f>+'WP 1 2023 usage gallons'!O590*0.133681</f>
        <v>1109.017576</v>
      </c>
    </row>
    <row r="587" spans="3:16" x14ac:dyDescent="0.25">
      <c r="C587">
        <f>+'WP 1 2023 usage gallons'!C591</f>
        <v>70089825</v>
      </c>
      <c r="D587" t="str">
        <f>+'WP 1 2023 usage gallons'!B591</f>
        <v>3/4"</v>
      </c>
      <c r="E587" s="13">
        <f>+'WP 1 2023 usage gallons'!D591*0.133681</f>
        <v>1040.973947</v>
      </c>
      <c r="F587" s="13">
        <f>+'WP 1 2023 usage gallons'!E591*0.133681</f>
        <v>896.99950999999999</v>
      </c>
      <c r="G587" s="13">
        <f>+'WP 1 2023 usage gallons'!F591*0.133681</f>
        <v>699.15162999999995</v>
      </c>
      <c r="H587" s="13">
        <f>+'WP 1 2023 usage gallons'!G591*0.133681</f>
        <v>475.90436</v>
      </c>
      <c r="I587" s="13">
        <f>+'WP 1 2023 usage gallons'!H591*0.133681</f>
        <v>516.00865999999996</v>
      </c>
      <c r="J587" s="13">
        <f>+'WP 1 2023 usage gallons'!I591*0.133681</f>
        <v>640.33199000000002</v>
      </c>
      <c r="K587" s="13">
        <f>+'WP 1 2023 usage gallons'!J591*0.133681</f>
        <v>435.80005999999997</v>
      </c>
      <c r="L587" s="13">
        <f>+'WP 1 2023 usage gallons'!K591*0.133681</f>
        <v>503.97736999999995</v>
      </c>
      <c r="M587" s="13">
        <f>+'WP 1 2023 usage gallons'!L591*0.133681</f>
        <v>295.43500999999998</v>
      </c>
      <c r="N587" s="13">
        <f>+'WP 1 2023 usage gallons'!M591*0.133681</f>
        <v>391.68532999999996</v>
      </c>
      <c r="O587" s="13">
        <f>+'WP 1 2023 usage gallons'!N591*0.133681</f>
        <v>1181.7400399999999</v>
      </c>
      <c r="P587" s="13">
        <f>+'WP 1 2023 usage gallons'!O591*0.133681</f>
        <v>622.95345999999995</v>
      </c>
    </row>
    <row r="588" spans="3:16" x14ac:dyDescent="0.25">
      <c r="C588">
        <f>+'WP 1 2023 usage gallons'!C592</f>
        <v>70089826</v>
      </c>
      <c r="D588" t="str">
        <f>+'WP 1 2023 usage gallons'!B592</f>
        <v>3/4"</v>
      </c>
      <c r="E588" s="13">
        <f>+'WP 1 2023 usage gallons'!D592*0.133681</f>
        <v>294.632924</v>
      </c>
      <c r="F588" s="13">
        <f>+'WP 1 2023 usage gallons'!E592*0.133681</f>
        <v>262.01475999999997</v>
      </c>
      <c r="G588" s="13">
        <f>+'WP 1 2023 usage gallons'!F592*0.133681</f>
        <v>283.40371999999996</v>
      </c>
      <c r="H588" s="13">
        <f>+'WP 1 2023 usage gallons'!G592*0.133681</f>
        <v>183.14296999999999</v>
      </c>
      <c r="I588" s="13">
        <f>+'WP 1 2023 usage gallons'!H592*0.133681</f>
        <v>421.09514999999999</v>
      </c>
      <c r="J588" s="13">
        <f>+'WP 1 2023 usage gallons'!I592*0.133681</f>
        <v>255.33070999999998</v>
      </c>
      <c r="K588" s="13">
        <f>+'WP 1 2023 usage gallons'!J592*0.133681</f>
        <v>167.10124999999999</v>
      </c>
      <c r="L588" s="13">
        <f>+'WP 1 2023 usage gallons'!K592*0.133681</f>
        <v>339.54973999999999</v>
      </c>
      <c r="M588" s="13">
        <f>+'WP 1 2023 usage gallons'!L592*0.133681</f>
        <v>249.98346999999998</v>
      </c>
      <c r="N588" s="13">
        <f>+'WP 1 2023 usage gallons'!M592*0.133681</f>
        <v>187.1534</v>
      </c>
      <c r="O588" s="13">
        <f>+'WP 1 2023 usage gallons'!N592*0.133681</f>
        <v>274.04604999999998</v>
      </c>
      <c r="P588" s="13">
        <f>+'WP 1 2023 usage gallons'!O592*0.133681</f>
        <v>237.016413</v>
      </c>
    </row>
    <row r="589" spans="3:16" x14ac:dyDescent="0.25">
      <c r="C589">
        <f>+'WP 1 2023 usage gallons'!C593</f>
        <v>70089927</v>
      </c>
      <c r="D589" t="str">
        <f>+'WP 1 2023 usage gallons'!B593</f>
        <v>3/4"</v>
      </c>
      <c r="E589" s="13">
        <f>+'WP 1 2023 usage gallons'!D593*0.133681</f>
        <v>759.842804</v>
      </c>
      <c r="F589" s="13">
        <f>+'WP 1 2023 usage gallons'!E593*0.133681</f>
        <v>509.32460999999995</v>
      </c>
      <c r="G589" s="13">
        <f>+'WP 1 2023 usage gallons'!F593*0.133681</f>
        <v>541.40805</v>
      </c>
      <c r="H589" s="13">
        <f>+'WP 1 2023 usage gallons'!G593*0.133681</f>
        <v>669.74180999999999</v>
      </c>
      <c r="I589" s="13">
        <f>+'WP 1 2023 usage gallons'!H593*0.133681</f>
        <v>483.92521999999997</v>
      </c>
      <c r="J589" s="13">
        <f>+'WP 1 2023 usage gallons'!I593*0.133681</f>
        <v>457.18901999999997</v>
      </c>
      <c r="K589" s="13">
        <f>+'WP 1 2023 usage gallons'!J593*0.133681</f>
        <v>0.13368099999999999</v>
      </c>
      <c r="L589" s="13">
        <f>+'WP 1 2023 usage gallons'!K593*0.133681</f>
        <v>1053.4062799999999</v>
      </c>
      <c r="M589" s="13">
        <f>+'WP 1 2023 usage gallons'!L593*0.133681</f>
        <v>888.97865000000002</v>
      </c>
      <c r="N589" s="13">
        <f>+'WP 1 2023 usage gallons'!M593*0.133681</f>
        <v>938.44061999999997</v>
      </c>
      <c r="O589" s="13">
        <f>+'WP 1 2023 usage gallons'!N593*0.133681</f>
        <v>907.69398999999999</v>
      </c>
      <c r="P589" s="13">
        <f>+'WP 1 2023 usage gallons'!O593*0.133681</f>
        <v>911.70441999999991</v>
      </c>
    </row>
    <row r="590" spans="3:16" x14ac:dyDescent="0.25">
      <c r="C590">
        <f>+'WP 1 2023 usage gallons'!C594</f>
        <v>70090028</v>
      </c>
      <c r="D590" t="str">
        <f>+'WP 1 2023 usage gallons'!B594</f>
        <v>3/4"</v>
      </c>
      <c r="E590" s="13">
        <f>+'WP 1 2023 usage gallons'!D594*0.133681</f>
        <v>399.30514699999998</v>
      </c>
      <c r="F590" s="13">
        <f>+'WP 1 2023 usage gallons'!E594*0.133681</f>
        <v>450.50496999999996</v>
      </c>
      <c r="G590" s="13">
        <f>+'WP 1 2023 usage gallons'!F594*0.133681</f>
        <v>356.92827</v>
      </c>
      <c r="H590" s="13">
        <f>+'WP 1 2023 usage gallons'!G594*0.133681</f>
        <v>294.09819999999996</v>
      </c>
      <c r="I590" s="13">
        <f>+'WP 1 2023 usage gallons'!H594*0.133681</f>
        <v>379.65404000000001</v>
      </c>
      <c r="J590" s="13">
        <f>+'WP 1 2023 usage gallons'!I594*0.133681</f>
        <v>445.15772999999996</v>
      </c>
      <c r="K590" s="13">
        <f>+'WP 1 2023 usage gallons'!J594*0.133681</f>
        <v>318.16077999999999</v>
      </c>
      <c r="L590" s="13">
        <f>+'WP 1 2023 usage gallons'!K594*0.133681</f>
        <v>402.37980999999996</v>
      </c>
      <c r="M590" s="13">
        <f>+'WP 1 2023 usage gallons'!L594*0.133681</f>
        <v>348.90740999999997</v>
      </c>
      <c r="N590" s="13">
        <f>+'WP 1 2023 usage gallons'!M594*0.133681</f>
        <v>386.33808999999997</v>
      </c>
      <c r="O590" s="13">
        <f>+'WP 1 2023 usage gallons'!N594*0.133681</f>
        <v>371.63317999999998</v>
      </c>
      <c r="P590" s="13">
        <f>+'WP 1 2023 usage gallons'!O594*0.133681</f>
        <v>368.95956000000001</v>
      </c>
    </row>
    <row r="591" spans="3:16" x14ac:dyDescent="0.25">
      <c r="C591">
        <f>+'WP 1 2023 usage gallons'!C595</f>
        <v>70090029</v>
      </c>
      <c r="D591" t="str">
        <f>+'WP 1 2023 usage gallons'!B595</f>
        <v>3/4"</v>
      </c>
      <c r="E591" s="13">
        <f>+'WP 1 2023 usage gallons'!D595*0.133681</f>
        <v>241.561567</v>
      </c>
      <c r="F591" s="13">
        <f>+'WP 1 2023 usage gallons'!E595*0.133681</f>
        <v>302.11905999999999</v>
      </c>
      <c r="G591" s="13">
        <f>+'WP 1 2023 usage gallons'!F595*0.133681</f>
        <v>304.79267999999996</v>
      </c>
      <c r="H591" s="13">
        <f>+'WP 1 2023 usage gallons'!G595*0.133681</f>
        <v>311.47672999999998</v>
      </c>
      <c r="I591" s="13">
        <f>+'WP 1 2023 usage gallons'!H595*0.133681</f>
        <v>318.16077999999999</v>
      </c>
      <c r="J591" s="13">
        <f>+'WP 1 2023 usage gallons'!I595*0.133681</f>
        <v>308.80311</v>
      </c>
      <c r="K591" s="13">
        <f>+'WP 1 2023 usage gallons'!J595*0.133681</f>
        <v>280.73009999999999</v>
      </c>
      <c r="L591" s="13">
        <f>+'WP 1 2023 usage gallons'!K595*0.133681</f>
        <v>433.12644</v>
      </c>
      <c r="M591" s="13">
        <f>+'WP 1 2023 usage gallons'!L595*0.133681</f>
        <v>332.86568999999997</v>
      </c>
      <c r="N591" s="13">
        <f>+'WP 1 2023 usage gallons'!M595*0.133681</f>
        <v>380.99084999999997</v>
      </c>
      <c r="O591" s="13">
        <f>+'WP 1 2023 usage gallons'!N595*0.133681</f>
        <v>323.50801999999999</v>
      </c>
      <c r="P591" s="13">
        <f>+'WP 1 2023 usage gallons'!O595*0.133681</f>
        <v>345.69906599999996</v>
      </c>
    </row>
    <row r="592" spans="3:16" x14ac:dyDescent="0.25">
      <c r="C592">
        <f>+'WP 1 2023 usage gallons'!C596</f>
        <v>70090130</v>
      </c>
      <c r="D592" t="str">
        <f>+'WP 1 2023 usage gallons'!B596</f>
        <v>3/4"</v>
      </c>
      <c r="E592" s="13">
        <f>+'WP 1 2023 usage gallons'!D596*0.133681</f>
        <v>393.55686399999996</v>
      </c>
      <c r="F592" s="13">
        <f>+'WP 1 2023 usage gallons'!E596*0.133681</f>
        <v>584.18597</v>
      </c>
      <c r="G592" s="13">
        <f>+'WP 1 2023 usage gallons'!F596*0.133681</f>
        <v>1338.14681</v>
      </c>
      <c r="H592" s="13">
        <f>+'WP 1 2023 usage gallons'!G596*0.133681</f>
        <v>890.31545999999992</v>
      </c>
      <c r="I592" s="13">
        <f>+'WP 1 2023 usage gallons'!H596*0.133681</f>
        <v>550.76571999999999</v>
      </c>
      <c r="J592" s="13">
        <f>+'WP 1 2023 usage gallons'!I596*0.133681</f>
        <v>621.61664999999994</v>
      </c>
      <c r="K592" s="13">
        <f>+'WP 1 2023 usage gallons'!J596*0.133681</f>
        <v>529.37675999999999</v>
      </c>
      <c r="L592" s="13">
        <f>+'WP 1 2023 usage gallons'!K596*0.133681</f>
        <v>699.15162999999995</v>
      </c>
      <c r="M592" s="13">
        <f>+'WP 1 2023 usage gallons'!L596*0.133681</f>
        <v>439.81048999999996</v>
      </c>
      <c r="N592" s="13">
        <f>+'WP 1 2023 usage gallons'!M596*0.133681</f>
        <v>491.94607999999999</v>
      </c>
      <c r="O592" s="13">
        <f>+'WP 1 2023 usage gallons'!N596*0.133681</f>
        <v>561.46019999999999</v>
      </c>
      <c r="P592" s="13">
        <f>+'WP 1 2023 usage gallons'!O596*0.133681</f>
        <v>497.69436299999995</v>
      </c>
    </row>
    <row r="593" spans="3:16" x14ac:dyDescent="0.25">
      <c r="C593">
        <f>+'WP 1 2023 usage gallons'!C597</f>
        <v>70090131</v>
      </c>
      <c r="D593" t="str">
        <f>+'WP 1 2023 usage gallons'!B597</f>
        <v>3/4"</v>
      </c>
      <c r="E593" s="13">
        <f>+'WP 1 2023 usage gallons'!D597*0.133681</f>
        <v>360.93869999999998</v>
      </c>
      <c r="F593" s="13">
        <f>+'WP 1 2023 usage gallons'!E597*0.133681</f>
        <v>1330.1259499999999</v>
      </c>
      <c r="G593" s="13">
        <f>+'WP 1 2023 usage gallons'!F597*0.133681</f>
        <v>751.28721999999993</v>
      </c>
      <c r="H593" s="13">
        <f>+'WP 1 2023 usage gallons'!G597*0.133681</f>
        <v>314.15035</v>
      </c>
      <c r="I593" s="13">
        <f>+'WP 1 2023 usage gallons'!H597*0.133681</f>
        <v>469.22030999999998</v>
      </c>
      <c r="J593" s="13">
        <f>+'WP 1 2023 usage gallons'!I597*0.133681</f>
        <v>461.19944999999996</v>
      </c>
      <c r="K593" s="13">
        <f>+'WP 1 2023 usage gallons'!J597*0.133681</f>
        <v>463.87306999999998</v>
      </c>
      <c r="L593" s="13">
        <f>+'WP 1 2023 usage gallons'!K597*0.133681</f>
        <v>609.58535999999992</v>
      </c>
      <c r="M593" s="13">
        <f>+'WP 1 2023 usage gallons'!L597*0.133681</f>
        <v>469.22030999999998</v>
      </c>
      <c r="N593" s="13">
        <f>+'WP 1 2023 usage gallons'!M597*0.133681</f>
        <v>516.00865999999996</v>
      </c>
      <c r="O593" s="13">
        <f>+'WP 1 2023 usage gallons'!N597*0.133681</f>
        <v>621.61664999999994</v>
      </c>
      <c r="P593" s="13">
        <f>+'WP 1 2023 usage gallons'!O597*0.133681</f>
        <v>535.52608599999996</v>
      </c>
    </row>
    <row r="594" spans="3:16" x14ac:dyDescent="0.25">
      <c r="C594">
        <f>+'WP 1 2023 usage gallons'!C598</f>
        <v>70090233</v>
      </c>
      <c r="D594" t="str">
        <f>+'WP 1 2023 usage gallons'!B598</f>
        <v>3/4"</v>
      </c>
      <c r="E594" s="13">
        <f>+'WP 1 2023 usage gallons'!D598*0.133681</f>
        <v>380.18876399999999</v>
      </c>
      <c r="F594" s="13">
        <f>+'WP 1 2023 usage gallons'!E598*0.133681</f>
        <v>422.43196</v>
      </c>
      <c r="G594" s="13">
        <f>+'WP 1 2023 usage gallons'!F598*0.133681</f>
        <v>327.51844999999997</v>
      </c>
      <c r="H594" s="13">
        <f>+'WP 1 2023 usage gallons'!G598*0.133681</f>
        <v>374.30680000000001</v>
      </c>
      <c r="I594" s="13">
        <f>+'WP 1 2023 usage gallons'!H598*0.133681</f>
        <v>212.55278999999999</v>
      </c>
      <c r="J594" s="13">
        <f>+'WP 1 2023 usage gallons'!I598*0.133681</f>
        <v>465.20988</v>
      </c>
      <c r="K594" s="13">
        <f>+'WP 1 2023 usage gallons'!J598*0.133681</f>
        <v>389.01170999999999</v>
      </c>
      <c r="L594" s="13">
        <f>+'WP 1 2023 usage gallons'!K598*0.133681</f>
        <v>447.83134999999999</v>
      </c>
      <c r="M594" s="13">
        <f>+'WP 1 2023 usage gallons'!L598*0.133681</f>
        <v>356.92827</v>
      </c>
      <c r="N594" s="13">
        <f>+'WP 1 2023 usage gallons'!M598*0.133681</f>
        <v>319.49759</v>
      </c>
      <c r="O594" s="13">
        <f>+'WP 1 2023 usage gallons'!N598*0.133681</f>
        <v>362.27551</v>
      </c>
      <c r="P594" s="13">
        <f>+'WP 1 2023 usage gallons'!O598*0.133681</f>
        <v>346.23379</v>
      </c>
    </row>
    <row r="595" spans="3:16" x14ac:dyDescent="0.25">
      <c r="C595">
        <f>+'WP 1 2023 usage gallons'!C599</f>
        <v>70090335</v>
      </c>
      <c r="D595" t="str">
        <f>+'WP 1 2023 usage gallons'!B599</f>
        <v>3/4"</v>
      </c>
      <c r="E595" s="13">
        <f>+'WP 1 2023 usage gallons'!D599*0.133681</f>
        <v>523.22743400000002</v>
      </c>
      <c r="F595" s="13">
        <f>+'WP 1 2023 usage gallons'!E599*0.133681</f>
        <v>1037.36456</v>
      </c>
      <c r="G595" s="13">
        <f>+'WP 1 2023 usage gallons'!F599*0.133681</f>
        <v>513.33503999999994</v>
      </c>
      <c r="H595" s="13">
        <f>+'WP 1 2023 usage gallons'!G599*0.133681</f>
        <v>993.24982999999997</v>
      </c>
      <c r="I595" s="13">
        <f>+'WP 1 2023 usage gallons'!H599*0.133681</f>
        <v>2006.5518099999999</v>
      </c>
      <c r="J595" s="13">
        <f>+'WP 1 2023 usage gallons'!I599*0.133681</f>
        <v>1392.9560199999999</v>
      </c>
      <c r="K595" s="13">
        <f>+'WP 1 2023 usage gallons'!J599*0.133681</f>
        <v>1736.5161899999998</v>
      </c>
      <c r="L595" s="13">
        <f>+'WP 1 2023 usage gallons'!K599*0.133681</f>
        <v>1400.9768799999999</v>
      </c>
      <c r="M595" s="13">
        <f>+'WP 1 2023 usage gallons'!L599*0.133681</f>
        <v>978.54491999999993</v>
      </c>
      <c r="N595" s="13">
        <f>+'WP 1 2023 usage gallons'!M599*0.133681</f>
        <v>994.58663999999999</v>
      </c>
      <c r="O595" s="13">
        <f>+'WP 1 2023 usage gallons'!N599*0.133681</f>
        <v>910.36761000000001</v>
      </c>
      <c r="P595" s="13">
        <f>+'WP 1 2023 usage gallons'!O599*0.133681</f>
        <v>961.16638999999998</v>
      </c>
    </row>
    <row r="596" spans="3:16" x14ac:dyDescent="0.25">
      <c r="C596">
        <f>+'WP 1 2023 usage gallons'!C600</f>
        <v>70090344</v>
      </c>
      <c r="D596" t="str">
        <f>+'WP 1 2023 usage gallons'!B600</f>
        <v>3/4"</v>
      </c>
      <c r="E596" s="13">
        <f>+'WP 1 2023 usage gallons'!D600*0.133681</f>
        <v>403.31557699999996</v>
      </c>
      <c r="F596" s="13">
        <f>+'WP 1 2023 usage gallons'!E600*0.133681</f>
        <v>624.29026999999996</v>
      </c>
      <c r="G596" s="13">
        <f>+'WP 1 2023 usage gallons'!F600*0.133681</f>
        <v>397.03256999999996</v>
      </c>
      <c r="H596" s="13">
        <f>+'WP 1 2023 usage gallons'!G600*0.133681</f>
        <v>610.92216999999994</v>
      </c>
      <c r="I596" s="13">
        <f>+'WP 1 2023 usage gallons'!H600*0.133681</f>
        <v>562.79701</v>
      </c>
      <c r="J596" s="13">
        <f>+'WP 1 2023 usage gallons'!I600*0.133681</f>
        <v>713.85654</v>
      </c>
      <c r="K596" s="13">
        <f>+'WP 1 2023 usage gallons'!J600*0.133681</f>
        <v>503.97736999999995</v>
      </c>
      <c r="L596" s="13">
        <f>+'WP 1 2023 usage gallons'!K600*0.133681</f>
        <v>711.18291999999997</v>
      </c>
      <c r="M596" s="13">
        <f>+'WP 1 2023 usage gallons'!L600*0.133681</f>
        <v>470.55712</v>
      </c>
      <c r="N596" s="13">
        <f>+'WP 1 2023 usage gallons'!M600*0.133681</f>
        <v>478.57797999999997</v>
      </c>
      <c r="O596" s="13">
        <f>+'WP 1 2023 usage gallons'!N600*0.133681</f>
        <v>556.11295999999993</v>
      </c>
      <c r="P596" s="13">
        <f>+'WP 1 2023 usage gallons'!O600*0.133681</f>
        <v>501.704793</v>
      </c>
    </row>
    <row r="597" spans="3:16" x14ac:dyDescent="0.25">
      <c r="C597">
        <f>+'WP 1 2023 usage gallons'!C601</f>
        <v>70090436</v>
      </c>
      <c r="D597" t="str">
        <f>+'WP 1 2023 usage gallons'!B601</f>
        <v>3/4"</v>
      </c>
      <c r="E597" s="13">
        <f>+'WP 1 2023 usage gallons'!D601*0.133681</f>
        <v>629.63751000000002</v>
      </c>
      <c r="F597" s="13">
        <f>+'WP 1 2023 usage gallons'!E601*0.133681</f>
        <v>887.64184</v>
      </c>
      <c r="G597" s="13">
        <f>+'WP 1 2023 usage gallons'!F601*0.133681</f>
        <v>901.00993999999992</v>
      </c>
      <c r="H597" s="13">
        <f>+'WP 1 2023 usage gallons'!G601*0.133681</f>
        <v>851.54796999999996</v>
      </c>
      <c r="I597" s="13">
        <f>+'WP 1 2023 usage gallons'!H601*0.133681</f>
        <v>1207.1394299999999</v>
      </c>
      <c r="J597" s="13">
        <f>+'WP 1 2023 usage gallons'!I601*0.133681</f>
        <v>334.20249999999999</v>
      </c>
      <c r="K597" s="13">
        <f>+'WP 1 2023 usage gallons'!J601*0.133681</f>
        <v>511.99822999999998</v>
      </c>
      <c r="L597" s="13">
        <f>+'WP 1 2023 usage gallons'!K601*0.133681</f>
        <v>3485.06367</v>
      </c>
      <c r="M597" s="13">
        <f>+'WP 1 2023 usage gallons'!L601*0.133681</f>
        <v>724.55101999999999</v>
      </c>
      <c r="N597" s="13">
        <f>+'WP 1 2023 usage gallons'!M601*0.133681</f>
        <v>839.51667999999995</v>
      </c>
      <c r="O597" s="13">
        <f>+'WP 1 2023 usage gallons'!N601*0.133681</f>
        <v>562.79701</v>
      </c>
      <c r="P597" s="13">
        <f>+'WP 1 2023 usage gallons'!O601*0.133681</f>
        <v>708.91034300000001</v>
      </c>
    </row>
    <row r="598" spans="3:16" x14ac:dyDescent="0.25">
      <c r="C598">
        <f>+'WP 1 2023 usage gallons'!C602</f>
        <v>70090437</v>
      </c>
      <c r="D598" t="str">
        <f>+'WP 1 2023 usage gallons'!B602</f>
        <v>3/4"</v>
      </c>
      <c r="E598" s="13">
        <f>+'WP 1 2023 usage gallons'!D602*0.133681</f>
        <v>230.867087</v>
      </c>
      <c r="F598" s="13">
        <f>+'WP 1 2023 usage gallons'!E602*0.133681</f>
        <v>334.20249999999999</v>
      </c>
      <c r="G598" s="13">
        <f>+'WP 1 2023 usage gallons'!F602*0.133681</f>
        <v>255.33070999999998</v>
      </c>
      <c r="H598" s="13">
        <f>+'WP 1 2023 usage gallons'!G602*0.133681</f>
        <v>489.27245999999997</v>
      </c>
      <c r="I598" s="13">
        <f>+'WP 1 2023 usage gallons'!H602*0.133681</f>
        <v>431.78962999999999</v>
      </c>
      <c r="J598" s="13">
        <f>+'WP 1 2023 usage gallons'!I602*0.133681</f>
        <v>704.49887000000001</v>
      </c>
      <c r="K598" s="13">
        <f>+'WP 1 2023 usage gallons'!J602*0.133681</f>
        <v>802.08600000000001</v>
      </c>
      <c r="L598" s="13">
        <f>+'WP 1 2023 usage gallons'!K602*0.133681</f>
        <v>756.63445999999999</v>
      </c>
      <c r="M598" s="13">
        <f>+'WP 1 2023 usage gallons'!L602*0.133681</f>
        <v>315.48715999999996</v>
      </c>
      <c r="N598" s="13">
        <f>+'WP 1 2023 usage gallons'!M602*0.133681</f>
        <v>576.16511000000003</v>
      </c>
      <c r="O598" s="13">
        <f>+'WP 1 2023 usage gallons'!N602*0.133681</f>
        <v>375.64360999999997</v>
      </c>
      <c r="P598" s="13">
        <f>+'WP 1 2023 usage gallons'!O602*0.133681</f>
        <v>422.43196</v>
      </c>
    </row>
    <row r="599" spans="3:16" x14ac:dyDescent="0.25">
      <c r="C599">
        <f>+'WP 1 2023 usage gallons'!C603</f>
        <v>70090502</v>
      </c>
      <c r="D599" t="str">
        <f>+'WP 1 2023 usage gallons'!B603</f>
        <v>3/4"</v>
      </c>
      <c r="E599" s="13">
        <f>+'WP 1 2023 usage gallons'!D603*0.133681</f>
        <v>424.303494</v>
      </c>
      <c r="F599" s="13">
        <f>+'WP 1 2023 usage gallons'!E603*0.133681</f>
        <v>577.50191999999993</v>
      </c>
      <c r="G599" s="13">
        <f>+'WP 1 2023 usage gallons'!F603*0.133681</f>
        <v>475.90436</v>
      </c>
      <c r="H599" s="13">
        <f>+'WP 1 2023 usage gallons'!G603*0.133681</f>
        <v>520.01909000000001</v>
      </c>
      <c r="I599" s="13">
        <f>+'WP 1 2023 usage gallons'!H603*0.133681</f>
        <v>593.54363999999998</v>
      </c>
      <c r="J599" s="13">
        <f>+'WP 1 2023 usage gallons'!I603*0.133681</f>
        <v>1209.81305</v>
      </c>
      <c r="K599" s="13">
        <f>+'WP 1 2023 usage gallons'!J603*0.133681</f>
        <v>1.3368099999999998</v>
      </c>
      <c r="L599" s="13">
        <f>+'WP 1 2023 usage gallons'!K603*0.133681</f>
        <v>584.18597</v>
      </c>
      <c r="M599" s="13">
        <f>+'WP 1 2023 usage gallons'!L603*0.133681</f>
        <v>430.45281999999997</v>
      </c>
      <c r="N599" s="13">
        <f>+'WP 1 2023 usage gallons'!M603*0.133681</f>
        <v>1265.9590699999999</v>
      </c>
      <c r="O599" s="13">
        <f>+'WP 1 2023 usage gallons'!N603*0.133681</f>
        <v>314.15035</v>
      </c>
      <c r="P599" s="13">
        <f>+'WP 1 2023 usage gallons'!O603*0.133681</f>
        <v>443.01883399999997</v>
      </c>
    </row>
    <row r="600" spans="3:16" x14ac:dyDescent="0.25">
      <c r="C600">
        <f>+'WP 1 2023 usage gallons'!C604</f>
        <v>70091404</v>
      </c>
      <c r="D600" t="str">
        <f>+'WP 1 2023 usage gallons'!B604</f>
        <v>3/4"</v>
      </c>
      <c r="E600" s="13">
        <f>+'WP 1 2023 usage gallons'!D604*0.133681</f>
        <v>772.27513699999997</v>
      </c>
      <c r="F600" s="13">
        <f>+'WP 1 2023 usage gallons'!E604*0.133681</f>
        <v>1355.5253399999999</v>
      </c>
      <c r="G600" s="13">
        <f>+'WP 1 2023 usage gallons'!F604*0.133681</f>
        <v>1065.4375700000001</v>
      </c>
      <c r="H600" s="13">
        <f>+'WP 1 2023 usage gallons'!G604*0.133681</f>
        <v>955.81914999999992</v>
      </c>
      <c r="I600" s="13">
        <f>+'WP 1 2023 usage gallons'!H604*0.133681</f>
        <v>1326.1155199999998</v>
      </c>
      <c r="J600" s="13">
        <f>+'WP 1 2023 usage gallons'!I604*0.133681</f>
        <v>1506.5848699999999</v>
      </c>
      <c r="K600" s="13">
        <f>+'WP 1 2023 usage gallons'!J604*0.133681</f>
        <v>1076.1320499999999</v>
      </c>
      <c r="L600" s="13">
        <f>+'WP 1 2023 usage gallons'!K604*0.133681</f>
        <v>1342.15724</v>
      </c>
      <c r="M600" s="13">
        <f>+'WP 1 2023 usage gallons'!L604*0.133681</f>
        <v>1290.0216499999999</v>
      </c>
      <c r="N600" s="13">
        <f>+'WP 1 2023 usage gallons'!M604*0.133681</f>
        <v>1032.0173199999999</v>
      </c>
      <c r="O600" s="13">
        <f>+'WP 1 2023 usage gallons'!N604*0.133681</f>
        <v>1018.6492199999999</v>
      </c>
      <c r="P600" s="13">
        <f>+'WP 1 2023 usage gallons'!O604*0.133681</f>
        <v>1113.5627299999999</v>
      </c>
    </row>
    <row r="601" spans="3:16" x14ac:dyDescent="0.25">
      <c r="C601">
        <f>+'WP 1 2023 usage gallons'!C605</f>
        <v>80090564</v>
      </c>
      <c r="D601" t="str">
        <f>+'WP 1 2023 usage gallons'!B605</f>
        <v>3/4"</v>
      </c>
      <c r="E601" s="13">
        <f>+'WP 1 2023 usage gallons'!D605*0.133681</f>
        <v>1080.6772039999998</v>
      </c>
      <c r="F601" s="13">
        <f>+'WP 1 2023 usage gallons'!E605*0.133681</f>
        <v>1201.7921899999999</v>
      </c>
      <c r="G601" s="13">
        <f>+'WP 1 2023 usage gallons'!F605*0.133681</f>
        <v>994.58663999999999</v>
      </c>
      <c r="H601" s="13">
        <f>+'WP 1 2023 usage gallons'!G605*0.133681</f>
        <v>979.88172999999995</v>
      </c>
      <c r="I601" s="13">
        <f>+'WP 1 2023 usage gallons'!H605*0.133681</f>
        <v>1076.1320499999999</v>
      </c>
      <c r="J601" s="13">
        <f>+'WP 1 2023 usage gallons'!I605*0.133681</f>
        <v>1225.8547699999999</v>
      </c>
      <c r="K601" s="13">
        <f>+'WP 1 2023 usage gallons'!J605*0.133681</f>
        <v>1288.6848399999999</v>
      </c>
      <c r="L601" s="13">
        <f>+'WP 1 2023 usage gallons'!K605*0.133681</f>
        <v>1400.9768799999999</v>
      </c>
      <c r="M601" s="13">
        <f>+'WP 1 2023 usage gallons'!L605*0.133681</f>
        <v>898.33632</v>
      </c>
      <c r="N601" s="13">
        <f>+'WP 1 2023 usage gallons'!M605*0.133681</f>
        <v>1109.5523000000001</v>
      </c>
      <c r="O601" s="13">
        <f>+'WP 1 2023 usage gallons'!N605*0.133681</f>
        <v>839.51667999999995</v>
      </c>
      <c r="P601" s="13">
        <f>+'WP 1 2023 usage gallons'!O605*0.133681</f>
        <v>949.13509999999997</v>
      </c>
    </row>
    <row r="602" spans="3:16" x14ac:dyDescent="0.25">
      <c r="C602">
        <f>+'WP 1 2023 usage gallons'!C606</f>
        <v>80090601</v>
      </c>
      <c r="D602" t="str">
        <f>+'WP 1 2023 usage gallons'!B606</f>
        <v>3/4"</v>
      </c>
      <c r="E602" s="13">
        <f>+'WP 1 2023 usage gallons'!D606*0.133681</f>
        <v>479.11270400000001</v>
      </c>
      <c r="F602" s="13">
        <f>+'WP 1 2023 usage gallons'!E606*0.133681</f>
        <v>439.81048999999996</v>
      </c>
      <c r="G602" s="13">
        <f>+'WP 1 2023 usage gallons'!F606*0.133681</f>
        <v>307.46629999999999</v>
      </c>
      <c r="H602" s="13">
        <f>+'WP 1 2023 usage gallons'!G606*0.133681</f>
        <v>312.81353999999999</v>
      </c>
      <c r="I602" s="13">
        <f>+'WP 1 2023 usage gallons'!H606*0.133681</f>
        <v>397.03256999999996</v>
      </c>
      <c r="J602" s="13">
        <f>+'WP 1 2023 usage gallons'!I606*0.133681</f>
        <v>445.15772999999996</v>
      </c>
      <c r="K602" s="13">
        <f>+'WP 1 2023 usage gallons'!J606*0.133681</f>
        <v>482.58840999999995</v>
      </c>
      <c r="L602" s="13">
        <f>+'WP 1 2023 usage gallons'!K606*0.133681</f>
        <v>505.31417999999996</v>
      </c>
      <c r="M602" s="13">
        <f>+'WP 1 2023 usage gallons'!L606*0.133681</f>
        <v>320.83439999999996</v>
      </c>
      <c r="N602" s="13">
        <f>+'WP 1 2023 usage gallons'!M606*0.133681</f>
        <v>239.28898999999998</v>
      </c>
      <c r="O602" s="13">
        <f>+'WP 1 2023 usage gallons'!N606*0.133681</f>
        <v>442.48410999999999</v>
      </c>
      <c r="P602" s="13">
        <f>+'WP 1 2023 usage gallons'!O606*0.133681</f>
        <v>334.20249999999999</v>
      </c>
    </row>
    <row r="603" spans="3:16" x14ac:dyDescent="0.25">
      <c r="C603">
        <f>+'WP 1 2023 usage gallons'!C607</f>
        <v>80090616</v>
      </c>
      <c r="D603" t="str">
        <f>+'WP 1 2023 usage gallons'!B607</f>
        <v>3/4"</v>
      </c>
      <c r="E603" s="13">
        <f>+'WP 1 2023 usage gallons'!D607*0.133681</f>
        <v>6214.4286469999997</v>
      </c>
      <c r="F603" s="13">
        <f>+'WP 1 2023 usage gallons'!E607*0.133681</f>
        <v>5101.2669599999999</v>
      </c>
      <c r="G603" s="13">
        <f>+'WP 1 2023 usage gallons'!F607*0.133681</f>
        <v>0.13368099999999999</v>
      </c>
      <c r="H603" s="13">
        <f>+'WP 1 2023 usage gallons'!G607*0.133681</f>
        <v>1168.238259</v>
      </c>
      <c r="I603" s="13">
        <f>+'WP 1 2023 usage gallons'!H607*0.133681</f>
        <v>1646.94992</v>
      </c>
      <c r="J603" s="13">
        <f>+'WP 1 2023 usage gallons'!I607*0.133681</f>
        <v>2149.5904799999998</v>
      </c>
      <c r="K603" s="13">
        <f>+'WP 1 2023 usage gallons'!J607*0.133681</f>
        <v>1946.39536</v>
      </c>
      <c r="L603" s="13">
        <f>+'WP 1 2023 usage gallons'!K607*0.133681</f>
        <v>2454.3831599999999</v>
      </c>
      <c r="M603" s="13">
        <f>+'WP 1 2023 usage gallons'!L607*0.133681</f>
        <v>2362.14327</v>
      </c>
      <c r="N603" s="13">
        <f>+'WP 1 2023 usage gallons'!M607*0.133681</f>
        <v>1887.5757199999998</v>
      </c>
      <c r="O603" s="13">
        <f>+'WP 1 2023 usage gallons'!N607*0.133681</f>
        <v>276.71967000000001</v>
      </c>
      <c r="P603" s="13">
        <f>+'WP 1 2023 usage gallons'!O607*0.133681</f>
        <v>1508.7237659999998</v>
      </c>
    </row>
    <row r="604" spans="3:16" x14ac:dyDescent="0.25">
      <c r="C604">
        <f>+'WP 1 2023 usage gallons'!C608</f>
        <v>80090678</v>
      </c>
      <c r="D604" t="str">
        <f>+'WP 1 2023 usage gallons'!B608</f>
        <v>3/4"</v>
      </c>
      <c r="E604" s="13">
        <f>+'WP 1 2023 usage gallons'!D608*0.133681</f>
        <v>400.64195699999999</v>
      </c>
      <c r="F604" s="13">
        <f>+'WP 1 2023 usage gallons'!E608*0.133681</f>
        <v>550.76571999999999</v>
      </c>
      <c r="G604" s="13">
        <f>+'WP 1 2023 usage gallons'!F608*0.133681</f>
        <v>450.50496999999996</v>
      </c>
      <c r="H604" s="13">
        <f>+'WP 1 2023 usage gallons'!G608*0.133681</f>
        <v>491.94607999999999</v>
      </c>
      <c r="I604" s="13">
        <f>+'WP 1 2023 usage gallons'!H608*0.133681</f>
        <v>815.45409999999993</v>
      </c>
      <c r="J604" s="13">
        <f>+'WP 1 2023 usage gallons'!I608*0.133681</f>
        <v>705.83568000000002</v>
      </c>
      <c r="K604" s="13">
        <f>+'WP 1 2023 usage gallons'!J608*0.133681</f>
        <v>0.13368099999999999</v>
      </c>
      <c r="L604" s="13">
        <f>+'WP 1 2023 usage gallons'!K608*0.133681</f>
        <v>798.07556999999997</v>
      </c>
      <c r="M604" s="13">
        <f>+'WP 1 2023 usage gallons'!L608*0.133681</f>
        <v>816.79090999999994</v>
      </c>
      <c r="N604" s="13">
        <f>+'WP 1 2023 usage gallons'!M608*0.133681</f>
        <v>1081.47929</v>
      </c>
      <c r="O604" s="13">
        <f>+'WP 1 2023 usage gallons'!N608*0.133681</f>
        <v>1454.44928</v>
      </c>
      <c r="P604" s="13">
        <f>+'WP 1 2023 usage gallons'!O608*0.133681</f>
        <v>1117.5731599999999</v>
      </c>
    </row>
    <row r="605" spans="3:16" x14ac:dyDescent="0.25">
      <c r="C605">
        <f>+'WP 1 2023 usage gallons'!C609</f>
        <v>80090705</v>
      </c>
      <c r="D605" t="str">
        <f>+'WP 1 2023 usage gallons'!B609</f>
        <v>3/4"</v>
      </c>
      <c r="E605" s="13">
        <f>+'WP 1 2023 usage gallons'!D609*0.133681</f>
        <v>2671.8821469999998</v>
      </c>
      <c r="F605" s="13">
        <f>+'WP 1 2023 usage gallons'!E609*0.133681</f>
        <v>1772.61006</v>
      </c>
      <c r="G605" s="13">
        <f>+'WP 1 2023 usage gallons'!F609*0.133681</f>
        <v>348.90740999999997</v>
      </c>
      <c r="H605" s="13">
        <f>+'WP 1 2023 usage gallons'!G609*0.133681</f>
        <v>393.02213999999998</v>
      </c>
      <c r="I605" s="13">
        <f>+'WP 1 2023 usage gallons'!H609*0.133681</f>
        <v>985.22897</v>
      </c>
      <c r="J605" s="13">
        <f>+'WP 1 2023 usage gallons'!I609*0.133681</f>
        <v>761.98169999999993</v>
      </c>
      <c r="K605" s="13">
        <f>+'WP 1 2023 usage gallons'!J609*0.133681</f>
        <v>946.46147999999994</v>
      </c>
      <c r="L605" s="13">
        <f>+'WP 1 2023 usage gallons'!K609*0.133681</f>
        <v>824.81176999999991</v>
      </c>
      <c r="M605" s="13">
        <f>+'WP 1 2023 usage gallons'!L609*0.133681</f>
        <v>447.83134999999999</v>
      </c>
      <c r="N605" s="13">
        <f>+'WP 1 2023 usage gallons'!M609*0.133681</f>
        <v>457.18901999999997</v>
      </c>
      <c r="O605" s="13">
        <f>+'WP 1 2023 usage gallons'!N609*0.133681</f>
        <v>473.23073999999997</v>
      </c>
      <c r="P605" s="13">
        <f>+'WP 1 2023 usage gallons'!O609*0.133681</f>
        <v>459.32791599999996</v>
      </c>
    </row>
    <row r="606" spans="3:16" x14ac:dyDescent="0.25">
      <c r="C606">
        <f>+'WP 1 2023 usage gallons'!C610</f>
        <v>80090711</v>
      </c>
      <c r="D606" t="str">
        <f>+'WP 1 2023 usage gallons'!B610</f>
        <v>3/4"</v>
      </c>
      <c r="E606" s="13">
        <f>+'WP 1 2023 usage gallons'!D610*0.133681</f>
        <v>389.01170999999999</v>
      </c>
      <c r="F606" s="13">
        <f>+'WP 1 2023 usage gallons'!E610*0.133681</f>
        <v>608.24855000000002</v>
      </c>
      <c r="G606" s="13">
        <f>+'WP 1 2023 usage gallons'!F610*0.133681</f>
        <v>545.41847999999993</v>
      </c>
      <c r="H606" s="13">
        <f>+'WP 1 2023 usage gallons'!G610*0.133681</f>
        <v>506.65098999999998</v>
      </c>
      <c r="I606" s="13">
        <f>+'WP 1 2023 usage gallons'!H610*0.133681</f>
        <v>652.36327999999992</v>
      </c>
      <c r="J606" s="13">
        <f>+'WP 1 2023 usage gallons'!I610*0.133681</f>
        <v>601.56449999999995</v>
      </c>
      <c r="K606" s="13">
        <f>+'WP 1 2023 usage gallons'!J610*0.133681</f>
        <v>871.60011999999995</v>
      </c>
      <c r="L606" s="13">
        <f>+'WP 1 2023 usage gallons'!K610*0.133681</f>
        <v>683.10991000000001</v>
      </c>
      <c r="M606" s="13">
        <f>+'WP 1 2023 usage gallons'!L610*0.133681</f>
        <v>487.93564999999995</v>
      </c>
      <c r="N606" s="13">
        <f>+'WP 1 2023 usage gallons'!M610*0.133681</f>
        <v>505.31417999999996</v>
      </c>
      <c r="O606" s="13">
        <f>+'WP 1 2023 usage gallons'!N610*0.133681</f>
        <v>661.72095000000002</v>
      </c>
      <c r="P606" s="13">
        <f>+'WP 1 2023 usage gallons'!O610*0.133681</f>
        <v>551.56780600000002</v>
      </c>
    </row>
    <row r="607" spans="3:16" x14ac:dyDescent="0.25">
      <c r="C607">
        <f>+'WP 1 2023 usage gallons'!C611</f>
        <v>80090714</v>
      </c>
      <c r="D607" t="str">
        <f>+'WP 1 2023 usage gallons'!B611</f>
        <v>3/4"</v>
      </c>
      <c r="E607" s="13">
        <f>+'WP 1 2023 usage gallons'!D611*0.133681</f>
        <v>286.07733999999999</v>
      </c>
      <c r="F607" s="13">
        <f>+'WP 1 2023 usage gallons'!E611*0.133681</f>
        <v>419.75833999999998</v>
      </c>
      <c r="G607" s="13">
        <f>+'WP 1 2023 usage gallons'!F611*0.133681</f>
        <v>379.65404000000001</v>
      </c>
      <c r="H607" s="13">
        <f>+'WP 1 2023 usage gallons'!G611*0.133681</f>
        <v>350.24421999999998</v>
      </c>
      <c r="I607" s="13">
        <f>+'WP 1 2023 usage gallons'!H611*0.133681</f>
        <v>245.97304</v>
      </c>
      <c r="J607" s="13">
        <f>+'WP 1 2023 usage gallons'!I611*0.133681</f>
        <v>354.25464999999997</v>
      </c>
      <c r="K607" s="13">
        <f>+'WP 1 2023 usage gallons'!J611*0.133681</f>
        <v>207.20554999999999</v>
      </c>
      <c r="L607" s="13">
        <f>+'WP 1 2023 usage gallons'!K611*0.133681</f>
        <v>566.80743999999993</v>
      </c>
      <c r="M607" s="13">
        <f>+'WP 1 2023 usage gallons'!L611*0.133681</f>
        <v>379.65404000000001</v>
      </c>
      <c r="N607" s="13">
        <f>+'WP 1 2023 usage gallons'!M611*0.133681</f>
        <v>528.03994999999998</v>
      </c>
      <c r="O607" s="13">
        <f>+'WP 1 2023 usage gallons'!N611*0.133681</f>
        <v>574.82830000000001</v>
      </c>
      <c r="P607" s="13">
        <f>+'WP 1 2023 usage gallons'!O611*0.133681</f>
        <v>494.08497599999998</v>
      </c>
    </row>
    <row r="608" spans="3:16" x14ac:dyDescent="0.25">
      <c r="C608">
        <f>+'WP 1 2023 usage gallons'!C612</f>
        <v>80090775</v>
      </c>
      <c r="D608" t="str">
        <f>+'WP 1 2023 usage gallons'!B612</f>
        <v>3/4"</v>
      </c>
      <c r="E608" s="13">
        <f>+'WP 1 2023 usage gallons'!D612*0.133681</f>
        <v>17.378529999999998</v>
      </c>
      <c r="F608" s="13">
        <f>+'WP 1 2023 usage gallons'!E612*0.133681</f>
        <v>278.05647999999997</v>
      </c>
      <c r="G608" s="13">
        <f>+'WP 1 2023 usage gallons'!F612*0.133681</f>
        <v>268.69880999999998</v>
      </c>
      <c r="H608" s="13">
        <f>+'WP 1 2023 usage gallons'!G612*0.133681</f>
        <v>303.45587</v>
      </c>
      <c r="I608" s="13">
        <f>+'WP 1 2023 usage gallons'!H612*0.133681</f>
        <v>331.52887999999996</v>
      </c>
      <c r="J608" s="13">
        <f>+'WP 1 2023 usage gallons'!I612*0.133681</f>
        <v>382.32765999999998</v>
      </c>
      <c r="K608" s="13">
        <f>+'WP 1 2023 usage gallons'!J612*0.133681</f>
        <v>363.61232000000001</v>
      </c>
      <c r="L608" s="13">
        <f>+'WP 1 2023 usage gallons'!K612*0.133681</f>
        <v>332.86568999999997</v>
      </c>
      <c r="M608" s="13">
        <f>+'WP 1 2023 usage gallons'!L612*0.133681</f>
        <v>362.27551</v>
      </c>
      <c r="N608" s="13">
        <f>+'WP 1 2023 usage gallons'!M612*0.133681</f>
        <v>271.37243000000001</v>
      </c>
      <c r="O608" s="13">
        <f>+'WP 1 2023 usage gallons'!N612*0.133681</f>
        <v>340.88655</v>
      </c>
      <c r="P608" s="13">
        <f>+'WP 1 2023 usage gallons'!O612*0.133681</f>
        <v>324.84483</v>
      </c>
    </row>
    <row r="609" spans="3:16" x14ac:dyDescent="0.25">
      <c r="C609">
        <f>+'WP 1 2023 usage gallons'!C613</f>
        <v>80090778</v>
      </c>
      <c r="D609" t="str">
        <f>+'WP 1 2023 usage gallons'!B613</f>
        <v>3/4"</v>
      </c>
      <c r="E609" s="13">
        <f>+'WP 1 2023 usage gallons'!D613*0.133681</f>
        <v>347.57060000000001</v>
      </c>
      <c r="F609" s="13">
        <f>+'WP 1 2023 usage gallons'!E613*0.133681</f>
        <v>410.40066999999999</v>
      </c>
      <c r="G609" s="13">
        <f>+'WP 1 2023 usage gallons'!F613*0.133681</f>
        <v>355.59145999999998</v>
      </c>
      <c r="H609" s="13">
        <f>+'WP 1 2023 usage gallons'!G613*0.133681</f>
        <v>298.10863000000001</v>
      </c>
      <c r="I609" s="13">
        <f>+'WP 1 2023 usage gallons'!H613*0.133681</f>
        <v>326.18163999999996</v>
      </c>
      <c r="J609" s="13">
        <f>+'WP 1 2023 usage gallons'!I613*0.133681</f>
        <v>374.30680000000001</v>
      </c>
      <c r="K609" s="13">
        <f>+'WP 1 2023 usage gallons'!J613*0.133681</f>
        <v>320.83439999999996</v>
      </c>
      <c r="L609" s="13">
        <f>+'WP 1 2023 usage gallons'!K613*0.133681</f>
        <v>534.72399999999993</v>
      </c>
      <c r="M609" s="13">
        <f>+'WP 1 2023 usage gallons'!L613*0.133681</f>
        <v>287.41415000000001</v>
      </c>
      <c r="N609" s="13">
        <f>+'WP 1 2023 usage gallons'!M613*0.133681</f>
        <v>370.29636999999997</v>
      </c>
      <c r="O609" s="13">
        <f>+'WP 1 2023 usage gallons'!N613*0.133681</f>
        <v>371.63317999999998</v>
      </c>
      <c r="P609" s="13">
        <f>+'WP 1 2023 usage gallons'!O613*0.133681</f>
        <v>343.02544599999999</v>
      </c>
    </row>
    <row r="610" spans="3:16" x14ac:dyDescent="0.25">
      <c r="C610">
        <f>+'WP 1 2023 usage gallons'!C614</f>
        <v>80090803</v>
      </c>
      <c r="D610" t="str">
        <f>+'WP 1 2023 usage gallons'!B614</f>
        <v>3/4"</v>
      </c>
      <c r="E610" s="13">
        <f>+'WP 1 2023 usage gallons'!D614*0.133681</f>
        <v>239.28898999999998</v>
      </c>
      <c r="F610" s="13">
        <f>+'WP 1 2023 usage gallons'!E614*0.133681</f>
        <v>342.22335999999996</v>
      </c>
      <c r="G610" s="13">
        <f>+'WP 1 2023 usage gallons'!F614*0.133681</f>
        <v>247.30984999999998</v>
      </c>
      <c r="H610" s="13">
        <f>+'WP 1 2023 usage gallons'!G614*0.133681</f>
        <v>255.33070999999998</v>
      </c>
      <c r="I610" s="13">
        <f>+'WP 1 2023 usage gallons'!H614*0.133681</f>
        <v>280.73009999999999</v>
      </c>
      <c r="J610" s="13">
        <f>+'WP 1 2023 usage gallons'!I614*0.133681</f>
        <v>346.23379</v>
      </c>
      <c r="K610" s="13">
        <f>+'WP 1 2023 usage gallons'!J614*0.133681</f>
        <v>382.32765999999998</v>
      </c>
      <c r="L610" s="13">
        <f>+'WP 1 2023 usage gallons'!K614*0.133681</f>
        <v>614.93259999999998</v>
      </c>
      <c r="M610" s="13">
        <f>+'WP 1 2023 usage gallons'!L614*0.133681</f>
        <v>296.77181999999999</v>
      </c>
      <c r="N610" s="13">
        <f>+'WP 1 2023 usage gallons'!M614*0.133681</f>
        <v>339.54973999999999</v>
      </c>
      <c r="O610" s="13">
        <f>+'WP 1 2023 usage gallons'!N614*0.133681</f>
        <v>331.52887999999996</v>
      </c>
      <c r="P610" s="13">
        <f>+'WP 1 2023 usage gallons'!O614*0.133681</f>
        <v>322.57225299999999</v>
      </c>
    </row>
    <row r="611" spans="3:16" x14ac:dyDescent="0.25">
      <c r="C611">
        <f>+'WP 1 2023 usage gallons'!C615</f>
        <v>80090810</v>
      </c>
      <c r="D611" t="str">
        <f>+'WP 1 2023 usage gallons'!B615</f>
        <v>3/4"</v>
      </c>
      <c r="E611" s="13">
        <f>+'WP 1 2023 usage gallons'!D615*0.133681</f>
        <v>361.87446699999998</v>
      </c>
      <c r="F611" s="13">
        <f>+'WP 1 2023 usage gallons'!E615*0.133681</f>
        <v>1267.2958799999999</v>
      </c>
      <c r="G611" s="13">
        <f>+'WP 1 2023 usage gallons'!F615*0.133681</f>
        <v>1259.27502</v>
      </c>
      <c r="H611" s="13">
        <f>+'WP 1 2023 usage gallons'!G615*0.133681</f>
        <v>1172.38237</v>
      </c>
      <c r="I611" s="13">
        <f>+'WP 1 2023 usage gallons'!H615*0.133681</f>
        <v>2108.1493700000001</v>
      </c>
      <c r="J611" s="13">
        <f>+'WP 1 2023 usage gallons'!I615*0.133681</f>
        <v>2310.0076799999997</v>
      </c>
      <c r="K611" s="13">
        <f>+'WP 1 2023 usage gallons'!J615*0.133681</f>
        <v>2403.5843799999998</v>
      </c>
      <c r="L611" s="13">
        <f>+'WP 1 2023 usage gallons'!K615*0.133681</f>
        <v>2600.0954499999998</v>
      </c>
      <c r="M611" s="13">
        <f>+'WP 1 2023 usage gallons'!L615*0.133681</f>
        <v>2116.1702299999997</v>
      </c>
      <c r="N611" s="13">
        <f>+'WP 1 2023 usage gallons'!M615*0.133681</f>
        <v>1844.7977999999998</v>
      </c>
      <c r="O611" s="13">
        <f>+'WP 1 2023 usage gallons'!N615*0.133681</f>
        <v>1731.16895</v>
      </c>
      <c r="P611" s="13">
        <f>+'WP 1 2023 usage gallons'!O615*0.133681</f>
        <v>1897.334433</v>
      </c>
    </row>
    <row r="612" spans="3:16" x14ac:dyDescent="0.25">
      <c r="C612">
        <f>+'WP 1 2023 usage gallons'!C616</f>
        <v>80090892</v>
      </c>
      <c r="D612" t="str">
        <f>+'WP 1 2023 usage gallons'!B616</f>
        <v>3/4"</v>
      </c>
      <c r="E612" s="13">
        <f>+'WP 1 2023 usage gallons'!D616*0.133681</f>
        <v>838.71459399999992</v>
      </c>
      <c r="F612" s="13">
        <f>+'WP 1 2023 usage gallons'!E616*0.133681</f>
        <v>647.01603999999998</v>
      </c>
      <c r="G612" s="13">
        <f>+'WP 1 2023 usage gallons'!F616*0.133681</f>
        <v>494.61969999999997</v>
      </c>
      <c r="H612" s="13">
        <f>+'WP 1 2023 usage gallons'!G616*0.133681</f>
        <v>679.09947999999997</v>
      </c>
      <c r="I612" s="13">
        <f>+'WP 1 2023 usage gallons'!H616*0.133681</f>
        <v>799.41237999999998</v>
      </c>
      <c r="J612" s="13">
        <f>+'WP 1 2023 usage gallons'!I616*0.133681</f>
        <v>792.72832999999991</v>
      </c>
      <c r="K612" s="13">
        <f>+'WP 1 2023 usage gallons'!J616*0.133681</f>
        <v>622.95345999999995</v>
      </c>
      <c r="L612" s="13">
        <f>+'WP 1 2023 usage gallons'!K616*0.133681</f>
        <v>656.37370999999996</v>
      </c>
      <c r="M612" s="13">
        <f>+'WP 1 2023 usage gallons'!L616*0.133681</f>
        <v>569.48105999999996</v>
      </c>
      <c r="N612" s="13">
        <f>+'WP 1 2023 usage gallons'!M616*0.133681</f>
        <v>546.75528999999995</v>
      </c>
      <c r="O612" s="13">
        <f>+'WP 1 2023 usage gallons'!N616*0.133681</f>
        <v>669.74180999999999</v>
      </c>
      <c r="P612" s="13">
        <f>+'WP 1 2023 usage gallons'!O616*0.133681</f>
        <v>595.28149299999995</v>
      </c>
    </row>
    <row r="613" spans="3:16" x14ac:dyDescent="0.25">
      <c r="C613">
        <f>+'WP 1 2023 usage gallons'!C617</f>
        <v>80090901</v>
      </c>
      <c r="D613" t="str">
        <f>+'WP 1 2023 usage gallons'!B617</f>
        <v>3/4"</v>
      </c>
      <c r="E613" s="13">
        <f>+'WP 1 2023 usage gallons'!D617*0.133681</f>
        <v>693.00230399999998</v>
      </c>
      <c r="F613" s="13">
        <f>+'WP 1 2023 usage gallons'!E617*0.133681</f>
        <v>683.10991000000001</v>
      </c>
      <c r="G613" s="13">
        <f>+'WP 1 2023 usage gallons'!F617*0.133681</f>
        <v>633.64793999999995</v>
      </c>
      <c r="H613" s="13">
        <f>+'WP 1 2023 usage gallons'!G617*0.133681</f>
        <v>604.23811999999998</v>
      </c>
      <c r="I613" s="13">
        <f>+'WP 1 2023 usage gallons'!H617*0.133681</f>
        <v>700.48843999999997</v>
      </c>
      <c r="J613" s="13">
        <f>+'WP 1 2023 usage gallons'!I617*0.133681</f>
        <v>794.06513999999993</v>
      </c>
      <c r="K613" s="13">
        <f>+'WP 1 2023 usage gallons'!J617*0.133681</f>
        <v>866.25288</v>
      </c>
      <c r="L613" s="13">
        <f>+'WP 1 2023 usage gallons'!K617*0.133681</f>
        <v>792.72832999999991</v>
      </c>
      <c r="M613" s="13">
        <f>+'WP 1 2023 usage gallons'!L617*0.133681</f>
        <v>652.36327999999992</v>
      </c>
      <c r="N613" s="13">
        <f>+'WP 1 2023 usage gallons'!M617*0.133681</f>
        <v>965.17681999999991</v>
      </c>
      <c r="O613" s="13">
        <f>+'WP 1 2023 usage gallons'!N617*0.133681</f>
        <v>1070.7848099999999</v>
      </c>
      <c r="P613" s="13">
        <f>+'WP 1 2023 usage gallons'!O617*0.133681</f>
        <v>896.06374299999993</v>
      </c>
    </row>
    <row r="614" spans="3:16" x14ac:dyDescent="0.25">
      <c r="C614">
        <f>+'WP 1 2023 usage gallons'!C618</f>
        <v>80090914</v>
      </c>
      <c r="D614" t="str">
        <f>+'WP 1 2023 usage gallons'!B618</f>
        <v>3/4"</v>
      </c>
      <c r="E614" s="13">
        <f>+'WP 1 2023 usage gallons'!D618*0.133681</f>
        <v>164.42762999999999</v>
      </c>
      <c r="F614" s="13">
        <f>+'WP 1 2023 usage gallons'!E618*0.133681</f>
        <v>240.6258</v>
      </c>
      <c r="G614" s="13">
        <f>+'WP 1 2023 usage gallons'!F618*0.133681</f>
        <v>200.5215</v>
      </c>
      <c r="H614" s="13">
        <f>+'WP 1 2023 usage gallons'!G618*0.133681</f>
        <v>240.6258</v>
      </c>
      <c r="I614" s="13">
        <f>+'WP 1 2023 usage gallons'!H618*0.133681</f>
        <v>338.21292999999997</v>
      </c>
      <c r="J614" s="13">
        <f>+'WP 1 2023 usage gallons'!I618*0.133681</f>
        <v>299.44543999999996</v>
      </c>
      <c r="K614" s="13">
        <f>+'WP 1 2023 usage gallons'!J618*0.133681</f>
        <v>304.79267999999996</v>
      </c>
      <c r="L614" s="13">
        <f>+'WP 1 2023 usage gallons'!K618*0.133681</f>
        <v>446.49453999999997</v>
      </c>
      <c r="M614" s="13">
        <f>+'WP 1 2023 usage gallons'!L618*0.133681</f>
        <v>319.49759</v>
      </c>
      <c r="N614" s="13">
        <f>+'WP 1 2023 usage gallons'!M618*0.133681</f>
        <v>338.21292999999997</v>
      </c>
      <c r="O614" s="13">
        <f>+'WP 1 2023 usage gallons'!N618*0.133681</f>
        <v>286.07733999999999</v>
      </c>
      <c r="P614" s="13">
        <f>+'WP 1 2023 usage gallons'!O618*0.133681</f>
        <v>314.55139299999996</v>
      </c>
    </row>
    <row r="615" spans="3:16" x14ac:dyDescent="0.25">
      <c r="C615">
        <f>+'WP 1 2023 usage gallons'!C619</f>
        <v>80090949</v>
      </c>
      <c r="D615" t="str">
        <f>+'WP 1 2023 usage gallons'!B619</f>
        <v>3/4"</v>
      </c>
      <c r="E615" s="13">
        <f>+'WP 1 2023 usage gallons'!D619*0.133681</f>
        <v>701.02316399999995</v>
      </c>
      <c r="F615" s="13">
        <f>+'WP 1 2023 usage gallons'!E619*0.133681</f>
        <v>975.87129999999991</v>
      </c>
      <c r="G615" s="13">
        <f>+'WP 1 2023 usage gallons'!F619*0.133681</f>
        <v>779.36023</v>
      </c>
      <c r="H615" s="13">
        <f>+'WP 1 2023 usage gallons'!G619*0.133681</f>
        <v>1014.63879</v>
      </c>
      <c r="I615" s="13">
        <f>+'WP 1 2023 usage gallons'!H619*0.133681</f>
        <v>1011.9651699999999</v>
      </c>
      <c r="J615" s="13">
        <f>+'WP 1 2023 usage gallons'!I619*0.133681</f>
        <v>1072.1216199999999</v>
      </c>
      <c r="K615" s="13">
        <f>+'WP 1 2023 usage gallons'!J619*0.133681</f>
        <v>1144.30936</v>
      </c>
      <c r="L615" s="13">
        <f>+'WP 1 2023 usage gallons'!K619*0.133681</f>
        <v>967.85043999999994</v>
      </c>
      <c r="M615" s="13">
        <f>+'WP 1 2023 usage gallons'!L619*0.133681</f>
        <v>490.60926999999998</v>
      </c>
      <c r="N615" s="13">
        <f>+'WP 1 2023 usage gallons'!M619*0.133681</f>
        <v>720.54058999999995</v>
      </c>
      <c r="O615" s="13">
        <f>+'WP 1 2023 usage gallons'!N619*0.133681</f>
        <v>939.77742999999998</v>
      </c>
      <c r="P615" s="13">
        <f>+'WP 1 2023 usage gallons'!O619*0.133681</f>
        <v>716.93120299999998</v>
      </c>
    </row>
    <row r="616" spans="3:16" x14ac:dyDescent="0.25">
      <c r="C616">
        <f>+'WP 1 2023 usage gallons'!C620</f>
        <v>80090990</v>
      </c>
      <c r="D616" t="str">
        <f>+'WP 1 2023 usage gallons'!B620</f>
        <v>3/4"</v>
      </c>
      <c r="E616" s="13">
        <f>+'WP 1 2023 usage gallons'!D620*0.133681</f>
        <v>293.29611399999999</v>
      </c>
      <c r="F616" s="13">
        <f>+'WP 1 2023 usage gallons'!E620*0.133681</f>
        <v>413.07428999999996</v>
      </c>
      <c r="G616" s="13">
        <f>+'WP 1 2023 usage gallons'!F620*0.133681</f>
        <v>320.83439999999996</v>
      </c>
      <c r="H616" s="13">
        <f>+'WP 1 2023 usage gallons'!G620*0.133681</f>
        <v>350.24421999999998</v>
      </c>
      <c r="I616" s="13">
        <f>+'WP 1 2023 usage gallons'!H620*0.133681</f>
        <v>395.69576000000001</v>
      </c>
      <c r="J616" s="13">
        <f>+'WP 1 2023 usage gallons'!I620*0.133681</f>
        <v>409.06385999999998</v>
      </c>
      <c r="K616" s="13">
        <f>+'WP 1 2023 usage gallons'!J620*0.133681</f>
        <v>618.94303000000002</v>
      </c>
      <c r="L616" s="13">
        <f>+'WP 1 2023 usage gallons'!K620*0.133681</f>
        <v>453.17858999999999</v>
      </c>
      <c r="M616" s="13">
        <f>+'WP 1 2023 usage gallons'!L620*0.133681</f>
        <v>249.98346999999998</v>
      </c>
      <c r="N616" s="13">
        <f>+'WP 1 2023 usage gallons'!M620*0.133681</f>
        <v>287.41415000000001</v>
      </c>
      <c r="O616" s="13">
        <f>+'WP 1 2023 usage gallons'!N620*0.133681</f>
        <v>346.23379</v>
      </c>
      <c r="P616" s="13">
        <f>+'WP 1 2023 usage gallons'!O620*0.133681</f>
        <v>294.49924299999998</v>
      </c>
    </row>
    <row r="617" spans="3:16" x14ac:dyDescent="0.25">
      <c r="C617">
        <f>+'WP 1 2023 usage gallons'!C621</f>
        <v>80091003</v>
      </c>
      <c r="D617" t="str">
        <f>+'WP 1 2023 usage gallons'!B621</f>
        <v>3/4"</v>
      </c>
      <c r="E617" s="13">
        <f>+'WP 1 2023 usage gallons'!D621*0.133681</f>
        <v>330.19207</v>
      </c>
      <c r="F617" s="13">
        <f>+'WP 1 2023 usage gallons'!E621*0.133681</f>
        <v>530.71357</v>
      </c>
      <c r="G617" s="13">
        <f>+'WP 1 2023 usage gallons'!F621*0.133681</f>
        <v>486.59884</v>
      </c>
      <c r="H617" s="13">
        <f>+'WP 1 2023 usage gallons'!G621*0.133681</f>
        <v>1606.8456199999998</v>
      </c>
      <c r="I617" s="13">
        <f>+'WP 1 2023 usage gallons'!H621*0.133681</f>
        <v>1671.0124999999998</v>
      </c>
      <c r="J617" s="13">
        <f>+'WP 1 2023 usage gallons'!I621*0.133681</f>
        <v>516.00865999999996</v>
      </c>
      <c r="K617" s="13">
        <f>+'WP 1 2023 usage gallons'!J621*0.133681</f>
        <v>760.64488999999992</v>
      </c>
      <c r="L617" s="13">
        <f>+'WP 1 2023 usage gallons'!K621*0.133681</f>
        <v>540.07123999999999</v>
      </c>
      <c r="M617" s="13">
        <f>+'WP 1 2023 usage gallons'!L621*0.133681</f>
        <v>330.19207</v>
      </c>
      <c r="N617" s="13">
        <f>+'WP 1 2023 usage gallons'!M621*0.133681</f>
        <v>253.9939</v>
      </c>
      <c r="O617" s="13">
        <f>+'WP 1 2023 usage gallons'!N621*0.133681</f>
        <v>244.63622999999998</v>
      </c>
      <c r="P617" s="13">
        <f>+'WP 1 2023 usage gallons'!O621*0.133681</f>
        <v>276.18494599999997</v>
      </c>
    </row>
    <row r="618" spans="3:16" x14ac:dyDescent="0.25">
      <c r="C618">
        <f>+'WP 1 2023 usage gallons'!C622</f>
        <v>80091022</v>
      </c>
      <c r="D618" t="str">
        <f>+'WP 1 2023 usage gallons'!B622</f>
        <v>3/4"</v>
      </c>
      <c r="E618" s="13">
        <f>+'WP 1 2023 usage gallons'!D622*0.133681</f>
        <v>0.13368099999999999</v>
      </c>
      <c r="F618" s="13">
        <f>+'WP 1 2023 usage gallons'!E622*0.133681</f>
        <v>0.13368099999999999</v>
      </c>
      <c r="G618" s="13">
        <f>+'WP 1 2023 usage gallons'!F622*0.133681</f>
        <v>0.13368099999999999</v>
      </c>
      <c r="H618" s="13">
        <f>+'WP 1 2023 usage gallons'!G622*0.133681</f>
        <v>668.40499999999997</v>
      </c>
      <c r="I618" s="13">
        <f>+'WP 1 2023 usage gallons'!H622*0.133681</f>
        <v>668.40499999999997</v>
      </c>
      <c r="J618" s="13">
        <f>+'WP 1 2023 usage gallons'!I622*0.133681</f>
        <v>919.72528</v>
      </c>
      <c r="K618" s="13">
        <f>+'WP 1 2023 usage gallons'!J622*0.133681</f>
        <v>1034.69094</v>
      </c>
      <c r="L618" s="13">
        <f>+'WP 1 2023 usage gallons'!K622*0.133681</f>
        <v>1094.8473899999999</v>
      </c>
      <c r="M618" s="13">
        <f>+'WP 1 2023 usage gallons'!L622*0.133681</f>
        <v>528.03994999999998</v>
      </c>
      <c r="N618" s="13">
        <f>+'WP 1 2023 usage gallons'!M622*0.133681</f>
        <v>507.98779999999999</v>
      </c>
      <c r="O618" s="13">
        <f>+'WP 1 2023 usage gallons'!N622*0.133681</f>
        <v>586.85959000000003</v>
      </c>
      <c r="P618" s="13">
        <f>+'WP 1 2023 usage gallons'!O622*0.133681</f>
        <v>540.87332600000002</v>
      </c>
    </row>
    <row r="619" spans="3:16" x14ac:dyDescent="0.25">
      <c r="C619">
        <f>+'WP 1 2023 usage gallons'!C623</f>
        <v>90010102</v>
      </c>
      <c r="D619" t="str">
        <f>+'WP 1 2023 usage gallons'!B623</f>
        <v>3/4"</v>
      </c>
      <c r="E619" s="13">
        <f>+'WP 1 2023 usage gallons'!D623*0.133681</f>
        <v>310.13991999999996</v>
      </c>
      <c r="F619" s="13">
        <f>+'WP 1 2023 usage gallons'!E623*0.133681</f>
        <v>585.52278000000001</v>
      </c>
      <c r="G619" s="13">
        <f>+'WP 1 2023 usage gallons'!F623*0.133681</f>
        <v>614.93259999999998</v>
      </c>
      <c r="H619" s="13">
        <f>+'WP 1 2023 usage gallons'!G623*0.133681</f>
        <v>473.23073999999997</v>
      </c>
      <c r="I619" s="13">
        <f>+'WP 1 2023 usage gallons'!H623*0.133681</f>
        <v>454.5154</v>
      </c>
      <c r="J619" s="13">
        <f>+'WP 1 2023 usage gallons'!I623*0.133681</f>
        <v>487.93564999999995</v>
      </c>
      <c r="K619" s="13">
        <f>+'WP 1 2023 usage gallons'!J623*0.133681</f>
        <v>506.65098999999998</v>
      </c>
      <c r="L619" s="13">
        <f>+'WP 1 2023 usage gallons'!K623*0.133681</f>
        <v>417.08472</v>
      </c>
      <c r="M619" s="13">
        <f>+'WP 1 2023 usage gallons'!L623*0.133681</f>
        <v>514.67184999999995</v>
      </c>
      <c r="N619" s="13">
        <f>+'WP 1 2023 usage gallons'!M623*0.133681</f>
        <v>479.91478999999998</v>
      </c>
      <c r="O619" s="13">
        <f>+'WP 1 2023 usage gallons'!N623*0.133681</f>
        <v>550.76571999999999</v>
      </c>
      <c r="P619" s="13">
        <f>+'WP 1 2023 usage gallons'!O623*0.133681</f>
        <v>515.07289300000002</v>
      </c>
    </row>
    <row r="620" spans="3:16" x14ac:dyDescent="0.25">
      <c r="C620">
        <f>+'WP 1 2023 usage gallons'!C624</f>
        <v>90010105</v>
      </c>
      <c r="D620" t="str">
        <f>+'WP 1 2023 usage gallons'!B624</f>
        <v>3/4"</v>
      </c>
      <c r="E620" s="13">
        <f>+'WP 1 2023 usage gallons'!D624*0.133681</f>
        <v>0.13368099999999999</v>
      </c>
      <c r="F620" s="13">
        <f>+'WP 1 2023 usage gallons'!E624*0.133681</f>
        <v>351.44734899999997</v>
      </c>
      <c r="G620" s="13">
        <f>+'WP 1 2023 usage gallons'!F624*0.133681</f>
        <v>493.28288999999995</v>
      </c>
      <c r="H620" s="13">
        <f>+'WP 1 2023 usage gallons'!G624*0.133681</f>
        <v>2339.4175</v>
      </c>
      <c r="I620" s="13">
        <f>+'WP 1 2023 usage gallons'!H624*0.133681</f>
        <v>3573.29313</v>
      </c>
      <c r="J620" s="13">
        <f>+'WP 1 2023 usage gallons'!I624*0.133681</f>
        <v>5855.2277999999997</v>
      </c>
      <c r="K620" s="13">
        <f>+'WP 1 2023 usage gallons'!J624*0.133681</f>
        <v>5317.8301799999999</v>
      </c>
      <c r="L620" s="13">
        <f>+'WP 1 2023 usage gallons'!K624*0.133681</f>
        <v>5117.3086800000001</v>
      </c>
      <c r="M620" s="13">
        <f>+'WP 1 2023 usage gallons'!L624*0.133681</f>
        <v>2803.2905699999997</v>
      </c>
      <c r="N620" s="13">
        <f>+'WP 1 2023 usage gallons'!M624*0.133681</f>
        <v>1890.2493399999998</v>
      </c>
      <c r="O620" s="13">
        <f>+'WP 1 2023 usage gallons'!N624*0.133681</f>
        <v>581.51234999999997</v>
      </c>
      <c r="P620" s="13">
        <f>+'WP 1 2023 usage gallons'!O624*0.133681</f>
        <v>1758.3061929999999</v>
      </c>
    </row>
    <row r="621" spans="3:16" x14ac:dyDescent="0.25">
      <c r="C621">
        <f>+'WP 1 2023 usage gallons'!C625</f>
        <v>90010203</v>
      </c>
      <c r="D621" t="str">
        <f>+'WP 1 2023 usage gallons'!B625</f>
        <v>3/4"</v>
      </c>
      <c r="E621" s="13">
        <f>+'WP 1 2023 usage gallons'!D625*0.133681</f>
        <v>452.77754699999997</v>
      </c>
      <c r="F621" s="13">
        <f>+'WP 1 2023 usage gallons'!E625*0.133681</f>
        <v>744.60316999999998</v>
      </c>
      <c r="G621" s="13">
        <f>+'WP 1 2023 usage gallons'!F625*0.133681</f>
        <v>613.59578999999997</v>
      </c>
      <c r="H621" s="13">
        <f>+'WP 1 2023 usage gallons'!G625*0.133681</f>
        <v>513.33503999999994</v>
      </c>
      <c r="I621" s="13">
        <f>+'WP 1 2023 usage gallons'!H625*0.133681</f>
        <v>649.68966</v>
      </c>
      <c r="J621" s="13">
        <f>+'WP 1 2023 usage gallons'!I625*0.133681</f>
        <v>982.55534999999998</v>
      </c>
      <c r="K621" s="13">
        <f>+'WP 1 2023 usage gallons'!J625*0.133681</f>
        <v>522.69271000000003</v>
      </c>
      <c r="L621" s="13">
        <f>+'WP 1 2023 usage gallons'!K625*0.133681</f>
        <v>786.04427999999996</v>
      </c>
      <c r="M621" s="13">
        <f>+'WP 1 2023 usage gallons'!L625*0.133681</f>
        <v>704.49887000000001</v>
      </c>
      <c r="N621" s="13">
        <f>+'WP 1 2023 usage gallons'!M625*0.133681</f>
        <v>720.54058999999995</v>
      </c>
      <c r="O621" s="13">
        <f>+'WP 1 2023 usage gallons'!N625*0.133681</f>
        <v>856.89521000000002</v>
      </c>
      <c r="P621" s="13">
        <f>+'WP 1 2023 usage gallons'!O625*0.133681</f>
        <v>760.64488999999992</v>
      </c>
    </row>
    <row r="622" spans="3:16" x14ac:dyDescent="0.25">
      <c r="C622">
        <f>+'WP 1 2023 usage gallons'!C626</f>
        <v>90010304</v>
      </c>
      <c r="D622" t="str">
        <f>+'WP 1 2023 usage gallons'!B626</f>
        <v>3/4"</v>
      </c>
      <c r="E622" s="13">
        <f>+'WP 1 2023 usage gallons'!D626*0.133681</f>
        <v>342.758084</v>
      </c>
      <c r="F622" s="13">
        <f>+'WP 1 2023 usage gallons'!E626*0.133681</f>
        <v>470.55712</v>
      </c>
      <c r="G622" s="13">
        <f>+'WP 1 2023 usage gallons'!F626*0.133681</f>
        <v>274.04604999999998</v>
      </c>
      <c r="H622" s="13">
        <f>+'WP 1 2023 usage gallons'!G626*0.133681</f>
        <v>363.61232000000001</v>
      </c>
      <c r="I622" s="13">
        <f>+'WP 1 2023 usage gallons'!H626*0.133681</f>
        <v>475.90436</v>
      </c>
      <c r="J622" s="13">
        <f>+'WP 1 2023 usage gallons'!I626*0.133681</f>
        <v>401.04300000000001</v>
      </c>
      <c r="K622" s="13">
        <f>+'WP 1 2023 usage gallons'!J626*0.133681</f>
        <v>320.83439999999996</v>
      </c>
      <c r="L622" s="13">
        <f>+'WP 1 2023 usage gallons'!K626*0.133681</f>
        <v>375.64360999999997</v>
      </c>
      <c r="M622" s="13">
        <f>+'WP 1 2023 usage gallons'!L626*0.133681</f>
        <v>263.35156999999998</v>
      </c>
      <c r="N622" s="13">
        <f>+'WP 1 2023 usage gallons'!M626*0.133681</f>
        <v>354.25464999999997</v>
      </c>
      <c r="O622" s="13">
        <f>+'WP 1 2023 usage gallons'!N626*0.133681</f>
        <v>368.95956000000001</v>
      </c>
      <c r="P622" s="13">
        <f>+'WP 1 2023 usage gallons'!O626*0.133681</f>
        <v>328.85525999999999</v>
      </c>
    </row>
    <row r="623" spans="3:16" x14ac:dyDescent="0.25">
      <c r="C623">
        <f>+'WP 1 2023 usage gallons'!C627</f>
        <v>90010305</v>
      </c>
      <c r="D623" t="str">
        <f>+'WP 1 2023 usage gallons'!B627</f>
        <v>3/4"</v>
      </c>
      <c r="E623" s="13">
        <f>+'WP 1 2023 usage gallons'!D627*0.133681</f>
        <v>759.842804</v>
      </c>
      <c r="F623" s="13">
        <f>+'WP 1 2023 usage gallons'!E627*0.133681</f>
        <v>1363.5462</v>
      </c>
      <c r="G623" s="13">
        <f>+'WP 1 2023 usage gallons'!F627*0.133681</f>
        <v>1251.25416</v>
      </c>
      <c r="H623" s="13">
        <f>+'WP 1 2023 usage gallons'!G627*0.133681</f>
        <v>880.95778999999993</v>
      </c>
      <c r="I623" s="13">
        <f>+'WP 1 2023 usage gallons'!H627*0.133681</f>
        <v>1300.71613</v>
      </c>
      <c r="J623" s="13">
        <f>+'WP 1 2023 usage gallons'!I627*0.133681</f>
        <v>1593.4775199999999</v>
      </c>
      <c r="K623" s="13">
        <f>+'WP 1 2023 usage gallons'!J627*0.133681</f>
        <v>1082.8161</v>
      </c>
      <c r="L623" s="13">
        <f>+'WP 1 2023 usage gallons'!K627*0.133681</f>
        <v>1128.26764</v>
      </c>
      <c r="M623" s="13">
        <f>+'WP 1 2023 usage gallons'!L627*0.133681</f>
        <v>783.37065999999993</v>
      </c>
      <c r="N623" s="13">
        <f>+'WP 1 2023 usage gallons'!M627*0.133681</f>
        <v>1161.6878899999999</v>
      </c>
      <c r="O623" s="13">
        <f>+'WP 1 2023 usage gallons'!N627*0.133681</f>
        <v>1140.2989299999999</v>
      </c>
      <c r="P623" s="13">
        <f>+'WP 1 2023 usage gallons'!O627*0.133681</f>
        <v>1028.407933</v>
      </c>
    </row>
    <row r="624" spans="3:16" x14ac:dyDescent="0.25">
      <c r="C624">
        <f>+'WP 1 2023 usage gallons'!C628</f>
        <v>90010403</v>
      </c>
      <c r="D624" t="str">
        <f>+'WP 1 2023 usage gallons'!B628</f>
        <v>3/4"</v>
      </c>
      <c r="E624" s="13">
        <f>+'WP 1 2023 usage gallons'!D628*0.133681</f>
        <v>690.32868399999995</v>
      </c>
      <c r="F624" s="13">
        <f>+'WP 1 2023 usage gallons'!E628*0.133681</f>
        <v>856.89521000000002</v>
      </c>
      <c r="G624" s="13">
        <f>+'WP 1 2023 usage gallons'!F628*0.133681</f>
        <v>791.39152000000001</v>
      </c>
      <c r="H624" s="13">
        <f>+'WP 1 2023 usage gallons'!G628*0.133681</f>
        <v>664.39456999999993</v>
      </c>
      <c r="I624" s="13">
        <f>+'WP 1 2023 usage gallons'!H628*0.133681</f>
        <v>760.64488999999992</v>
      </c>
      <c r="J624" s="13">
        <f>+'WP 1 2023 usage gallons'!I628*0.133681</f>
        <v>981.21853999999996</v>
      </c>
      <c r="K624" s="13">
        <f>+'WP 1 2023 usage gallons'!J628*0.133681</f>
        <v>1840.78737</v>
      </c>
      <c r="L624" s="13">
        <f>+'WP 1 2023 usage gallons'!K628*0.133681</f>
        <v>1159.0142699999999</v>
      </c>
      <c r="M624" s="13">
        <f>+'WP 1 2023 usage gallons'!L628*0.133681</f>
        <v>802.08600000000001</v>
      </c>
      <c r="N624" s="13">
        <f>+'WP 1 2023 usage gallons'!M628*0.133681</f>
        <v>699.15162999999995</v>
      </c>
      <c r="O624" s="13">
        <f>+'WP 1 2023 usage gallons'!N628*0.133681</f>
        <v>747.27679000000001</v>
      </c>
      <c r="P624" s="13">
        <f>+'WP 1 2023 usage gallons'!O628*0.133681</f>
        <v>749.41568599999994</v>
      </c>
    </row>
    <row r="625" spans="3:16" x14ac:dyDescent="0.25">
      <c r="C625">
        <f>+'WP 1 2023 usage gallons'!C629</f>
        <v>90010501</v>
      </c>
      <c r="D625" t="str">
        <f>+'WP 1 2023 usage gallons'!B629</f>
        <v>3/4"</v>
      </c>
      <c r="E625" s="13">
        <f>+'WP 1 2023 usage gallons'!D629*0.133681</f>
        <v>317.75973699999997</v>
      </c>
      <c r="F625" s="13">
        <f>+'WP 1 2023 usage gallons'!E629*0.133681</f>
        <v>814.11728999999991</v>
      </c>
      <c r="G625" s="13">
        <f>+'WP 1 2023 usage gallons'!F629*0.133681</f>
        <v>693.80439000000001</v>
      </c>
      <c r="H625" s="13">
        <f>+'WP 1 2023 usage gallons'!G629*0.133681</f>
        <v>602.90130999999997</v>
      </c>
      <c r="I625" s="13">
        <f>+'WP 1 2023 usage gallons'!H629*0.133681</f>
        <v>691.13076999999998</v>
      </c>
      <c r="J625" s="13">
        <f>+'WP 1 2023 usage gallons'!I629*0.133681</f>
        <v>664.39456999999993</v>
      </c>
      <c r="K625" s="13">
        <f>+'WP 1 2023 usage gallons'!J629*0.133681</f>
        <v>498.63012999999995</v>
      </c>
      <c r="L625" s="13">
        <f>+'WP 1 2023 usage gallons'!K629*0.133681</f>
        <v>675.08904999999993</v>
      </c>
      <c r="M625" s="13">
        <f>+'WP 1 2023 usage gallons'!L629*0.133681</f>
        <v>609.58535999999992</v>
      </c>
      <c r="N625" s="13">
        <f>+'WP 1 2023 usage gallons'!M629*0.133681</f>
        <v>676.42585999999994</v>
      </c>
      <c r="O625" s="13">
        <f>+'WP 1 2023 usage gallons'!N629*0.133681</f>
        <v>721.87739999999997</v>
      </c>
      <c r="P625" s="13">
        <f>+'WP 1 2023 usage gallons'!O629*0.133681</f>
        <v>669.207086</v>
      </c>
    </row>
    <row r="626" spans="3:16" x14ac:dyDescent="0.25">
      <c r="C626">
        <f>+'WP 1 2023 usage gallons'!C630</f>
        <v>90010502</v>
      </c>
      <c r="D626" t="str">
        <f>+'WP 1 2023 usage gallons'!B630</f>
        <v>3/4"</v>
      </c>
      <c r="E626" s="13">
        <f>+'WP 1 2023 usage gallons'!D630*0.133681</f>
        <v>858.23201999999992</v>
      </c>
      <c r="F626" s="13">
        <f>+'WP 1 2023 usage gallons'!E630*0.133681</f>
        <v>1066.7743800000001</v>
      </c>
      <c r="G626" s="13">
        <f>+'WP 1 2023 usage gallons'!F630*0.133681</f>
        <v>915.71484999999996</v>
      </c>
      <c r="H626" s="13">
        <f>+'WP 1 2023 usage gallons'!G630*0.133681</f>
        <v>1072.1216199999999</v>
      </c>
      <c r="I626" s="13">
        <f>+'WP 1 2023 usage gallons'!H630*0.133681</f>
        <v>1002.6075</v>
      </c>
      <c r="J626" s="13">
        <f>+'WP 1 2023 usage gallons'!I630*0.133681</f>
        <v>1442.4179899999999</v>
      </c>
      <c r="K626" s="13">
        <f>+'WP 1 2023 usage gallons'!J630*0.133681</f>
        <v>1126.93083</v>
      </c>
      <c r="L626" s="13">
        <f>+'WP 1 2023 usage gallons'!K630*0.133681</f>
        <v>1427.71308</v>
      </c>
      <c r="M626" s="13">
        <f>+'WP 1 2023 usage gallons'!L630*0.133681</f>
        <v>1418.3554099999999</v>
      </c>
      <c r="N626" s="13">
        <f>+'WP 1 2023 usage gallons'!M630*0.133681</f>
        <v>1529.3106399999999</v>
      </c>
      <c r="O626" s="13">
        <f>+'WP 1 2023 usage gallons'!N630*0.133681</f>
        <v>1568.0781299999999</v>
      </c>
      <c r="P626" s="13">
        <f>+'WP 1 2023 usage gallons'!O630*0.133681</f>
        <v>1505.2480599999999</v>
      </c>
    </row>
    <row r="627" spans="3:16" x14ac:dyDescent="0.25">
      <c r="C627">
        <f>+'WP 1 2023 usage gallons'!C631</f>
        <v>90089003</v>
      </c>
      <c r="D627" t="str">
        <f>+'WP 1 2023 usage gallons'!B631</f>
        <v>3/4"</v>
      </c>
      <c r="E627" s="13">
        <f>+'WP 1 2023 usage gallons'!D631*0.133681</f>
        <v>282.60163399999999</v>
      </c>
      <c r="F627" s="13">
        <f>+'WP 1 2023 usage gallons'!E631*0.133681</f>
        <v>397.03256999999996</v>
      </c>
      <c r="G627" s="13">
        <f>+'WP 1 2023 usage gallons'!F631*0.133681</f>
        <v>306.12948999999998</v>
      </c>
      <c r="H627" s="13">
        <f>+'WP 1 2023 usage gallons'!G631*0.133681</f>
        <v>501.30374999999998</v>
      </c>
      <c r="I627" s="13">
        <f>+'WP 1 2023 usage gallons'!H631*0.133681</f>
        <v>1021.3228399999999</v>
      </c>
      <c r="J627" s="13">
        <f>+'WP 1 2023 usage gallons'!I631*0.133681</f>
        <v>506.65098999999998</v>
      </c>
      <c r="K627" s="13">
        <f>+'WP 1 2023 usage gallons'!J631*0.133681</f>
        <v>926.40932999999995</v>
      </c>
      <c r="L627" s="13">
        <f>+'WP 1 2023 usage gallons'!K631*0.133681</f>
        <v>901.00993999999992</v>
      </c>
      <c r="M627" s="13">
        <f>+'WP 1 2023 usage gallons'!L631*0.133681</f>
        <v>871.60011999999995</v>
      </c>
      <c r="N627" s="13">
        <f>+'WP 1 2023 usage gallons'!M631*0.133681</f>
        <v>360.93869999999998</v>
      </c>
      <c r="O627" s="13">
        <f>+'WP 1 2023 usage gallons'!N631*0.133681</f>
        <v>479.91478999999998</v>
      </c>
      <c r="P627" s="13">
        <f>+'WP 1 2023 usage gallons'!O631*0.133681</f>
        <v>570.81786999999997</v>
      </c>
    </row>
    <row r="628" spans="3:16" x14ac:dyDescent="0.25">
      <c r="C628">
        <f>+'WP 1 2023 usage gallons'!C632</f>
        <v>90089205</v>
      </c>
      <c r="D628" t="str">
        <f>+'WP 1 2023 usage gallons'!B632</f>
        <v>3/4"</v>
      </c>
      <c r="E628" s="13">
        <f>+'WP 1 2023 usage gallons'!D632*0.133681</f>
        <v>644.34241999999995</v>
      </c>
      <c r="F628" s="13">
        <f>+'WP 1 2023 usage gallons'!E632*0.133681</f>
        <v>836.84305999999992</v>
      </c>
      <c r="G628" s="13">
        <f>+'WP 1 2023 usage gallons'!F632*0.133681</f>
        <v>684.44671999999991</v>
      </c>
      <c r="H628" s="13">
        <f>+'WP 1 2023 usage gallons'!G632*0.133681</f>
        <v>692.46758</v>
      </c>
      <c r="I628" s="13">
        <f>+'WP 1 2023 usage gallons'!H632*0.133681</f>
        <v>776.68660999999997</v>
      </c>
      <c r="J628" s="13">
        <f>+'WP 1 2023 usage gallons'!I632*0.133681</f>
        <v>704.49887000000001</v>
      </c>
      <c r="K628" s="13">
        <f>+'WP 1 2023 usage gallons'!J632*0.133681</f>
        <v>731.23506999999995</v>
      </c>
      <c r="L628" s="13">
        <f>+'WP 1 2023 usage gallons'!K632*0.133681</f>
        <v>668.40499999999997</v>
      </c>
      <c r="M628" s="13">
        <f>+'WP 1 2023 usage gallons'!L632*0.133681</f>
        <v>874.27373999999998</v>
      </c>
      <c r="N628" s="13">
        <f>+'WP 1 2023 usage gallons'!M632*0.133681</f>
        <v>875.61054999999999</v>
      </c>
      <c r="O628" s="13">
        <f>+'WP 1 2023 usage gallons'!N632*0.133681</f>
        <v>729.89825999999994</v>
      </c>
      <c r="P628" s="13">
        <f>+'WP 1 2023 usage gallons'!O632*0.133681</f>
        <v>826.549623</v>
      </c>
    </row>
    <row r="629" spans="3:16" x14ac:dyDescent="0.25">
      <c r="C629">
        <f>+'WP 1 2023 usage gallons'!C633</f>
        <v>90089403</v>
      </c>
      <c r="D629" t="str">
        <f>+'WP 1 2023 usage gallons'!B633</f>
        <v>3/4"</v>
      </c>
      <c r="E629" s="13">
        <f>+'WP 1 2023 usage gallons'!D633*0.133681</f>
        <v>708.50929999999994</v>
      </c>
      <c r="F629" s="13">
        <f>+'WP 1 2023 usage gallons'!E633*0.133681</f>
        <v>767.32893999999999</v>
      </c>
      <c r="G629" s="13">
        <f>+'WP 1 2023 usage gallons'!F633*0.133681</f>
        <v>704.49887000000001</v>
      </c>
      <c r="H629" s="13">
        <f>+'WP 1 2023 usage gallons'!G633*0.133681</f>
        <v>732.57187999999996</v>
      </c>
      <c r="I629" s="13">
        <f>+'WP 1 2023 usage gallons'!H633*0.133681</f>
        <v>755.29764999999998</v>
      </c>
      <c r="J629" s="13">
        <f>+'WP 1 2023 usage gallons'!I633*0.133681</f>
        <v>1040.03818</v>
      </c>
      <c r="K629" s="13">
        <f>+'WP 1 2023 usage gallons'!J633*0.133681</f>
        <v>871.60011999999995</v>
      </c>
      <c r="L629" s="13">
        <f>+'WP 1 2023 usage gallons'!K633*0.133681</f>
        <v>1359.53577</v>
      </c>
      <c r="M629" s="13">
        <f>+'WP 1 2023 usage gallons'!L633*0.133681</f>
        <v>1061.42714</v>
      </c>
      <c r="N629" s="13">
        <f>+'WP 1 2023 usage gallons'!M633*0.133681</f>
        <v>1415.6817899999999</v>
      </c>
      <c r="O629" s="13">
        <f>+'WP 1 2023 usage gallons'!N633*0.133681</f>
        <v>1646.94992</v>
      </c>
      <c r="P629" s="13">
        <f>+'WP 1 2023 usage gallons'!O633*0.133681</f>
        <v>1374.641723</v>
      </c>
    </row>
    <row r="630" spans="3:16" x14ac:dyDescent="0.25">
      <c r="C630">
        <f>+'WP 1 2023 usage gallons'!C634</f>
        <v>90089605</v>
      </c>
      <c r="D630" t="str">
        <f>+'WP 1 2023 usage gallons'!B634</f>
        <v>3/4"</v>
      </c>
      <c r="E630" s="13">
        <f>+'WP 1 2023 usage gallons'!D634*0.133681</f>
        <v>2782.436334</v>
      </c>
      <c r="F630" s="13">
        <f>+'WP 1 2023 usage gallons'!E634*0.133681</f>
        <v>890.31545999999992</v>
      </c>
      <c r="G630" s="13">
        <f>+'WP 1 2023 usage gallons'!F634*0.133681</f>
        <v>783.37065999999993</v>
      </c>
      <c r="H630" s="13">
        <f>+'WP 1 2023 usage gallons'!G634*0.133681</f>
        <v>1890.2493399999998</v>
      </c>
      <c r="I630" s="13">
        <f>+'WP 1 2023 usage gallons'!H634*0.133681</f>
        <v>921.06209000000001</v>
      </c>
      <c r="J630" s="13">
        <f>+'WP 1 2023 usage gallons'!I634*0.133681</f>
        <v>1133.6148799999999</v>
      </c>
      <c r="K630" s="13">
        <f>+'WP 1 2023 usage gallons'!J634*0.133681</f>
        <v>757.97127</v>
      </c>
      <c r="L630" s="13">
        <f>+'WP 1 2023 usage gallons'!K634*0.133681</f>
        <v>1264.6222599999999</v>
      </c>
      <c r="M630" s="13">
        <f>+'WP 1 2023 usage gallons'!L634*0.133681</f>
        <v>1130.9412600000001</v>
      </c>
      <c r="N630" s="13">
        <f>+'WP 1 2023 usage gallons'!M634*0.133681</f>
        <v>939.77742999999998</v>
      </c>
      <c r="O630" s="13">
        <f>+'WP 1 2023 usage gallons'!N634*0.133681</f>
        <v>807.43323999999996</v>
      </c>
      <c r="P630" s="13">
        <f>+'WP 1 2023 usage gallons'!O634*0.133681</f>
        <v>959.29485599999998</v>
      </c>
    </row>
    <row r="631" spans="3:16" x14ac:dyDescent="0.25">
      <c r="C631">
        <f>+'WP 1 2023 usage gallons'!C635</f>
        <v>90089703</v>
      </c>
      <c r="D631" t="str">
        <f>+'WP 1 2023 usage gallons'!B635</f>
        <v>3/4"</v>
      </c>
      <c r="E631" s="13">
        <f>+'WP 1 2023 usage gallons'!D635*0.133681</f>
        <v>483.92521999999997</v>
      </c>
      <c r="F631" s="13">
        <f>+'WP 1 2023 usage gallons'!E635*0.133681</f>
        <v>610.92216999999994</v>
      </c>
      <c r="G631" s="13">
        <f>+'WP 1 2023 usage gallons'!F635*0.133681</f>
        <v>557.44976999999994</v>
      </c>
      <c r="H631" s="13">
        <f>+'WP 1 2023 usage gallons'!G635*0.133681</f>
        <v>526.70313999999996</v>
      </c>
      <c r="I631" s="13">
        <f>+'WP 1 2023 usage gallons'!H635*0.133681</f>
        <v>578.83872999999994</v>
      </c>
      <c r="J631" s="13">
        <f>+'WP 1 2023 usage gallons'!I635*0.133681</f>
        <v>652.36327999999992</v>
      </c>
      <c r="K631" s="13">
        <f>+'WP 1 2023 usage gallons'!J635*0.133681</f>
        <v>409.06385999999998</v>
      </c>
      <c r="L631" s="13">
        <f>+'WP 1 2023 usage gallons'!K635*0.133681</f>
        <v>550.76571999999999</v>
      </c>
      <c r="M631" s="13">
        <f>+'WP 1 2023 usage gallons'!L635*0.133681</f>
        <v>417.08472</v>
      </c>
      <c r="N631" s="13">
        <f>+'WP 1 2023 usage gallons'!M635*0.133681</f>
        <v>558.78657999999996</v>
      </c>
      <c r="O631" s="13">
        <f>+'WP 1 2023 usage gallons'!N635*0.133681</f>
        <v>604.23811999999998</v>
      </c>
      <c r="P631" s="13">
        <f>+'WP 1 2023 usage gallons'!O635*0.133681</f>
        <v>526.70313999999996</v>
      </c>
    </row>
    <row r="632" spans="3:16" x14ac:dyDescent="0.25">
      <c r="C632">
        <f>+'WP 1 2023 usage gallons'!C636</f>
        <v>90089905</v>
      </c>
      <c r="D632" t="str">
        <f>+'WP 1 2023 usage gallons'!B636</f>
        <v>3/4"</v>
      </c>
      <c r="E632" s="13">
        <f>+'WP 1 2023 usage gallons'!D636*0.133681</f>
        <v>459.06055399999997</v>
      </c>
      <c r="F632" s="13">
        <f>+'WP 1 2023 usage gallons'!E636*0.133681</f>
        <v>704.49887000000001</v>
      </c>
      <c r="G632" s="13">
        <f>+'WP 1 2023 usage gallons'!F636*0.133681</f>
        <v>584.18597</v>
      </c>
      <c r="H632" s="13">
        <f>+'WP 1 2023 usage gallons'!G636*0.133681</f>
        <v>728.56144999999992</v>
      </c>
      <c r="I632" s="13">
        <f>+'WP 1 2023 usage gallons'!H636*0.133681</f>
        <v>1715.1272299999998</v>
      </c>
      <c r="J632" s="13">
        <f>+'WP 1 2023 usage gallons'!I636*0.133681</f>
        <v>991.91301999999996</v>
      </c>
      <c r="K632" s="13">
        <f>+'WP 1 2023 usage gallons'!J636*0.133681</f>
        <v>1084.15291</v>
      </c>
      <c r="L632" s="13">
        <f>+'WP 1 2023 usage gallons'!K636*0.133681</f>
        <v>1001.2706899999999</v>
      </c>
      <c r="M632" s="13">
        <f>+'WP 1 2023 usage gallons'!L636*0.133681</f>
        <v>601.56449999999995</v>
      </c>
      <c r="N632" s="13">
        <f>+'WP 1 2023 usage gallons'!M636*0.133681</f>
        <v>697.81481999999994</v>
      </c>
      <c r="O632" s="13">
        <f>+'WP 1 2023 usage gallons'!N636*0.133681</f>
        <v>1259.27502</v>
      </c>
      <c r="P632" s="13">
        <f>+'WP 1 2023 usage gallons'!O636*0.133681</f>
        <v>852.88477999999998</v>
      </c>
    </row>
    <row r="633" spans="3:16" x14ac:dyDescent="0.25">
      <c r="C633">
        <f>+'WP 1 2023 usage gallons'!C637</f>
        <v>90090002</v>
      </c>
      <c r="D633" t="str">
        <f>+'WP 1 2023 usage gallons'!B637</f>
        <v>3/4"</v>
      </c>
      <c r="E633" s="13">
        <f>+'WP 1 2023 usage gallons'!D637*0.133681</f>
        <v>371.23213699999997</v>
      </c>
      <c r="F633" s="13">
        <f>+'WP 1 2023 usage gallons'!E637*0.133681</f>
        <v>566.80743999999993</v>
      </c>
      <c r="G633" s="13">
        <f>+'WP 1 2023 usage gallons'!F637*0.133681</f>
        <v>437.13686999999999</v>
      </c>
      <c r="H633" s="13">
        <f>+'WP 1 2023 usage gallons'!G637*0.133681</f>
        <v>489.27245999999997</v>
      </c>
      <c r="I633" s="13">
        <f>+'WP 1 2023 usage gallons'!H637*0.133681</f>
        <v>461.19944999999996</v>
      </c>
      <c r="J633" s="13">
        <f>+'WP 1 2023 usage gallons'!I637*0.133681</f>
        <v>486.59884</v>
      </c>
      <c r="K633" s="13">
        <f>+'WP 1 2023 usage gallons'!J637*0.133681</f>
        <v>461.19944999999996</v>
      </c>
      <c r="L633" s="13">
        <f>+'WP 1 2023 usage gallons'!K637*0.133681</f>
        <v>352.91784000000001</v>
      </c>
      <c r="M633" s="13">
        <f>+'WP 1 2023 usage gallons'!L637*0.133681</f>
        <v>474.56754999999998</v>
      </c>
      <c r="N633" s="13">
        <f>+'WP 1 2023 usage gallons'!M637*0.133681</f>
        <v>465.20988</v>
      </c>
      <c r="O633" s="13">
        <f>+'WP 1 2023 usage gallons'!N637*0.133681</f>
        <v>520.01909000000001</v>
      </c>
      <c r="P633" s="13">
        <f>+'WP 1 2023 usage gallons'!O637*0.133681</f>
        <v>486.59884</v>
      </c>
    </row>
    <row r="634" spans="3:16" x14ac:dyDescent="0.25">
      <c r="C634">
        <f>+'WP 1 2023 usage gallons'!C638</f>
        <v>90090203</v>
      </c>
      <c r="D634" t="str">
        <f>+'WP 1 2023 usage gallons'!B638</f>
        <v>3/4"</v>
      </c>
      <c r="E634" s="13">
        <f>+'WP 1 2023 usage gallons'!D638*0.133681</f>
        <v>703.16206</v>
      </c>
      <c r="F634" s="13">
        <f>+'WP 1 2023 usage gallons'!E638*0.133681</f>
        <v>1085.48972</v>
      </c>
      <c r="G634" s="13">
        <f>+'WP 1 2023 usage gallons'!F638*0.133681</f>
        <v>891.65226999999993</v>
      </c>
      <c r="H634" s="13">
        <f>+'WP 1 2023 usage gallons'!G638*0.133681</f>
        <v>899.67313000000001</v>
      </c>
      <c r="I634" s="13">
        <f>+'WP 1 2023 usage gallons'!H638*0.133681</f>
        <v>804.75961999999993</v>
      </c>
      <c r="J634" s="13">
        <f>+'WP 1 2023 usage gallons'!I638*0.133681</f>
        <v>981.21853999999996</v>
      </c>
      <c r="K634" s="13">
        <f>+'WP 1 2023 usage gallons'!J638*0.133681</f>
        <v>663.05775999999992</v>
      </c>
      <c r="L634" s="13">
        <f>+'WP 1 2023 usage gallons'!K638*0.133681</f>
        <v>732.57187999999996</v>
      </c>
      <c r="M634" s="13">
        <f>+'WP 1 2023 usage gallons'!L638*0.133681</f>
        <v>788.71789999999999</v>
      </c>
      <c r="N634" s="13">
        <f>+'WP 1 2023 usage gallons'!M638*0.133681</f>
        <v>880.95778999999993</v>
      </c>
      <c r="O634" s="13">
        <f>+'WP 1 2023 usage gallons'!N638*0.133681</f>
        <v>905.02036999999996</v>
      </c>
      <c r="P634" s="13">
        <f>+'WP 1 2023 usage gallons'!O638*0.133681</f>
        <v>858.23201999999992</v>
      </c>
    </row>
    <row r="635" spans="3:16" x14ac:dyDescent="0.25">
      <c r="C635">
        <f>+'WP 1 2023 usage gallons'!C639</f>
        <v>90090304</v>
      </c>
      <c r="D635" t="str">
        <f>+'WP 1 2023 usage gallons'!B639</f>
        <v>3/4"</v>
      </c>
      <c r="E635" s="13">
        <f>+'WP 1 2023 usage gallons'!D639*0.133681</f>
        <v>492.88184699999999</v>
      </c>
      <c r="F635" s="13">
        <f>+'WP 1 2023 usage gallons'!E639*0.133681</f>
        <v>641.66879999999992</v>
      </c>
      <c r="G635" s="13">
        <f>+'WP 1 2023 usage gallons'!F639*0.133681</f>
        <v>487.93564999999995</v>
      </c>
      <c r="H635" s="13">
        <f>+'WP 1 2023 usage gallons'!G639*0.133681</f>
        <v>549.42890999999997</v>
      </c>
      <c r="I635" s="13">
        <f>+'WP 1 2023 usage gallons'!H639*0.133681</f>
        <v>517.34546999999998</v>
      </c>
      <c r="J635" s="13">
        <f>+'WP 1 2023 usage gallons'!I639*0.133681</f>
        <v>679.09947999999997</v>
      </c>
      <c r="K635" s="13">
        <f>+'WP 1 2023 usage gallons'!J639*0.133681</f>
        <v>487.93564999999995</v>
      </c>
      <c r="L635" s="13">
        <f>+'WP 1 2023 usage gallons'!K639*0.133681</f>
        <v>513.33503999999994</v>
      </c>
      <c r="M635" s="13">
        <f>+'WP 1 2023 usage gallons'!L639*0.133681</f>
        <v>525.36632999999995</v>
      </c>
      <c r="N635" s="13">
        <f>+'WP 1 2023 usage gallons'!M639*0.133681</f>
        <v>621.61664999999994</v>
      </c>
      <c r="O635" s="13">
        <f>+'WP 1 2023 usage gallons'!N639*0.133681</f>
        <v>609.58535999999992</v>
      </c>
      <c r="P635" s="13">
        <f>+'WP 1 2023 usage gallons'!O639*0.133681</f>
        <v>585.52278000000001</v>
      </c>
    </row>
    <row r="636" spans="3:16" x14ac:dyDescent="0.25">
      <c r="C636">
        <f>+'WP 1 2023 usage gallons'!C640</f>
        <v>90090405</v>
      </c>
      <c r="D636" t="str">
        <f>+'WP 1 2023 usage gallons'!B640</f>
        <v>3/4"</v>
      </c>
      <c r="E636" s="13">
        <f>+'WP 1 2023 usage gallons'!D640*0.133681</f>
        <v>92.239890000000003</v>
      </c>
      <c r="F636" s="13">
        <f>+'WP 1 2023 usage gallons'!E640*0.133681</f>
        <v>549.42890999999997</v>
      </c>
      <c r="G636" s="13">
        <f>+'WP 1 2023 usage gallons'!F640*0.133681</f>
        <v>584.18597</v>
      </c>
      <c r="H636" s="13">
        <f>+'WP 1 2023 usage gallons'!G640*0.133681</f>
        <v>582.84915999999998</v>
      </c>
      <c r="I636" s="13">
        <f>+'WP 1 2023 usage gallons'!H640*0.133681</f>
        <v>1703.0959399999999</v>
      </c>
      <c r="J636" s="13">
        <f>+'WP 1 2023 usage gallons'!I640*0.133681</f>
        <v>2318.0285399999998</v>
      </c>
      <c r="K636" s="13">
        <f>+'WP 1 2023 usage gallons'!J640*0.133681</f>
        <v>1475.83824</v>
      </c>
      <c r="L636" s="13">
        <f>+'WP 1 2023 usage gallons'!K640*0.133681</f>
        <v>1404.98731</v>
      </c>
      <c r="M636" s="13">
        <f>+'WP 1 2023 usage gallons'!L640*0.133681</f>
        <v>1036.02775</v>
      </c>
      <c r="N636" s="13">
        <f>+'WP 1 2023 usage gallons'!M640*0.133681</f>
        <v>899.67313000000001</v>
      </c>
      <c r="O636" s="13">
        <f>+'WP 1 2023 usage gallons'!N640*0.133681</f>
        <v>816.79090999999994</v>
      </c>
      <c r="P636" s="13">
        <f>+'WP 1 2023 usage gallons'!O640*0.133681</f>
        <v>917.45270299999993</v>
      </c>
    </row>
    <row r="637" spans="3:16" x14ac:dyDescent="0.25">
      <c r="C637">
        <f>+'WP 1 2023 usage gallons'!C641</f>
        <v>90090603</v>
      </c>
      <c r="D637" t="str">
        <f>+'WP 1 2023 usage gallons'!B641</f>
        <v>3/4"</v>
      </c>
      <c r="E637" s="13">
        <f>+'WP 1 2023 usage gallons'!D641*0.133681</f>
        <v>142.23658399999999</v>
      </c>
      <c r="F637" s="13">
        <f>+'WP 1 2023 usage gallons'!E641*0.133681</f>
        <v>338.21292999999997</v>
      </c>
      <c r="G637" s="13">
        <f>+'WP 1 2023 usage gallons'!F641*0.133681</f>
        <v>259.34114</v>
      </c>
      <c r="H637" s="13">
        <f>+'WP 1 2023 usage gallons'!G641*0.133681</f>
        <v>354.25464999999997</v>
      </c>
      <c r="I637" s="13">
        <f>+'WP 1 2023 usage gallons'!H641*0.133681</f>
        <v>298.10863000000001</v>
      </c>
      <c r="J637" s="13">
        <f>+'WP 1 2023 usage gallons'!I641*0.133681</f>
        <v>624.29026999999996</v>
      </c>
      <c r="K637" s="13">
        <f>+'WP 1 2023 usage gallons'!J641*0.133681</f>
        <v>818.12771999999995</v>
      </c>
      <c r="L637" s="13">
        <f>+'WP 1 2023 usage gallons'!K641*0.133681</f>
        <v>914.37803999999994</v>
      </c>
      <c r="M637" s="13">
        <f>+'WP 1 2023 usage gallons'!L641*0.133681</f>
        <v>731.23506999999995</v>
      </c>
      <c r="N637" s="13">
        <f>+'WP 1 2023 usage gallons'!M641*0.133681</f>
        <v>528.03994999999998</v>
      </c>
      <c r="O637" s="13">
        <f>+'WP 1 2023 usage gallons'!N641*0.133681</f>
        <v>954.48233999999991</v>
      </c>
      <c r="P637" s="13">
        <f>+'WP 1 2023 usage gallons'!O641*0.133681</f>
        <v>737.91912000000002</v>
      </c>
    </row>
    <row r="639" spans="3:16" x14ac:dyDescent="0.25">
      <c r="E639" s="14">
        <f>+MAX(E8:E637)</f>
        <v>8858.6388269999989</v>
      </c>
      <c r="F639" s="14">
        <f t="shared" ref="F639:P639" si="0">+MAX(F8:F637)</f>
        <v>9012.7730199999987</v>
      </c>
      <c r="G639" s="14">
        <f t="shared" si="0"/>
        <v>4654.7724200000002</v>
      </c>
      <c r="H639" s="14">
        <f t="shared" si="0"/>
        <v>8122.4575599999998</v>
      </c>
      <c r="I639" s="14">
        <f t="shared" si="0"/>
        <v>7039.6414599999998</v>
      </c>
      <c r="J639" s="14">
        <f t="shared" si="0"/>
        <v>5855.2277999999997</v>
      </c>
      <c r="K639" s="14">
        <f t="shared" si="0"/>
        <v>5363.28172</v>
      </c>
      <c r="L639" s="14">
        <f t="shared" si="0"/>
        <v>6430.0560999999998</v>
      </c>
      <c r="M639" s="14">
        <f t="shared" si="0"/>
        <v>5063.8362799999995</v>
      </c>
      <c r="N639" s="14">
        <f t="shared" si="0"/>
        <v>5128.0031600000002</v>
      </c>
      <c r="O639" s="14">
        <f t="shared" si="0"/>
        <v>5766.9983400000001</v>
      </c>
      <c r="P639" s="14">
        <f t="shared" si="0"/>
        <v>4422.9695659999998</v>
      </c>
    </row>
    <row r="640" spans="3:16" x14ac:dyDescent="0.25">
      <c r="E640">
        <f>+COUNT(E11:E637)</f>
        <v>627</v>
      </c>
      <c r="F640">
        <f t="shared" ref="F640:P640" si="1">+COUNT(F11:F637)</f>
        <v>627</v>
      </c>
      <c r="G640">
        <f t="shared" si="1"/>
        <v>627</v>
      </c>
      <c r="H640">
        <f t="shared" si="1"/>
        <v>627</v>
      </c>
      <c r="I640">
        <f t="shared" si="1"/>
        <v>627</v>
      </c>
      <c r="J640">
        <f t="shared" si="1"/>
        <v>627</v>
      </c>
      <c r="K640">
        <f t="shared" si="1"/>
        <v>627</v>
      </c>
      <c r="L640">
        <f t="shared" si="1"/>
        <v>627</v>
      </c>
      <c r="M640">
        <f t="shared" si="1"/>
        <v>627</v>
      </c>
      <c r="N640">
        <f t="shared" si="1"/>
        <v>627</v>
      </c>
      <c r="O640">
        <f t="shared" si="1"/>
        <v>627</v>
      </c>
      <c r="P640">
        <f t="shared" si="1"/>
        <v>627</v>
      </c>
    </row>
  </sheetData>
  <sortState xmlns:xlrd2="http://schemas.microsoft.com/office/spreadsheetml/2017/richdata2" ref="C8:P637">
    <sortCondition ref="D8:D637"/>
  </sortState>
  <mergeCells count="1">
    <mergeCell ref="C6:P6"/>
  </mergeCells>
  <phoneticPr fontId="13" type="noConversion"/>
  <pageMargins left="0.7" right="0.7" top="0.75" bottom="0.75" header="0.3" footer="0.3"/>
  <pageSetup scale="70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600572-3F2D-42FE-BA41-3F6D4C9082DB}">
  <dimension ref="A1:T631"/>
  <sheetViews>
    <sheetView workbookViewId="0">
      <selection activeCell="F631" sqref="F631"/>
    </sheetView>
  </sheetViews>
  <sheetFormatPr defaultRowHeight="15" x14ac:dyDescent="0.25"/>
  <cols>
    <col min="1" max="1" width="11.5703125" bestFit="1" customWidth="1"/>
    <col min="2" max="2" width="11.42578125" bestFit="1" customWidth="1"/>
    <col min="3" max="3" width="14" customWidth="1"/>
    <col min="4" max="4" width="13.85546875" customWidth="1"/>
    <col min="5" max="5" width="11.85546875" customWidth="1"/>
    <col min="6" max="6" width="12.5703125" customWidth="1"/>
    <col min="7" max="7" width="13.28515625" customWidth="1"/>
    <col min="8" max="8" width="13" customWidth="1"/>
    <col min="9" max="9" width="13.5703125" customWidth="1"/>
    <col min="10" max="10" width="13" customWidth="1"/>
    <col min="11" max="11" width="14.140625" customWidth="1"/>
    <col min="12" max="12" width="15.42578125" customWidth="1"/>
    <col min="13" max="13" width="14" customWidth="1"/>
    <col min="14" max="14" width="12.28515625" customWidth="1"/>
    <col min="15" max="15" width="14.42578125" customWidth="1"/>
  </cols>
  <sheetData>
    <row r="1" spans="1:20" x14ac:dyDescent="0.25">
      <c r="A1" t="s">
        <v>419</v>
      </c>
      <c r="B1" s="10" t="s">
        <v>420</v>
      </c>
      <c r="C1" s="9" t="s">
        <v>421</v>
      </c>
      <c r="D1" s="9" t="s">
        <v>422</v>
      </c>
      <c r="E1" s="9" t="s">
        <v>423</v>
      </c>
      <c r="F1" s="9" t="s">
        <v>424</v>
      </c>
      <c r="G1" s="9" t="s">
        <v>425</v>
      </c>
      <c r="H1" s="9" t="s">
        <v>426</v>
      </c>
      <c r="I1" s="9" t="s">
        <v>427</v>
      </c>
      <c r="J1" s="9" t="s">
        <v>428</v>
      </c>
      <c r="K1" s="9" t="s">
        <v>429</v>
      </c>
      <c r="L1" s="9" t="s">
        <v>430</v>
      </c>
      <c r="M1" s="9" t="s">
        <v>431</v>
      </c>
      <c r="N1" s="9" t="s">
        <v>432</v>
      </c>
      <c r="S1">
        <v>1000</v>
      </c>
    </row>
    <row r="2" spans="1:20" x14ac:dyDescent="0.25">
      <c r="A2" t="s">
        <v>40</v>
      </c>
      <c r="B2" s="10">
        <v>1415063</v>
      </c>
      <c r="C2" s="9">
        <v>0</v>
      </c>
      <c r="D2" s="9">
        <v>0</v>
      </c>
      <c r="E2" s="9">
        <v>0</v>
      </c>
      <c r="F2" s="9">
        <v>0</v>
      </c>
      <c r="G2" s="9">
        <v>0</v>
      </c>
      <c r="H2" s="9">
        <v>0</v>
      </c>
      <c r="I2" s="9">
        <v>0</v>
      </c>
      <c r="J2" s="9">
        <v>60</v>
      </c>
      <c r="K2" s="9">
        <v>320</v>
      </c>
      <c r="L2" s="9">
        <v>1</v>
      </c>
      <c r="M2" s="9">
        <v>1</v>
      </c>
      <c r="N2" s="9">
        <v>106</v>
      </c>
      <c r="S2">
        <v>2.68</v>
      </c>
      <c r="T2">
        <v>500</v>
      </c>
    </row>
    <row r="3" spans="1:20" x14ac:dyDescent="0.25">
      <c r="A3" t="s">
        <v>40</v>
      </c>
      <c r="B3" s="10">
        <v>1415476</v>
      </c>
      <c r="C3" s="9">
        <v>0</v>
      </c>
      <c r="D3" s="9">
        <v>0</v>
      </c>
      <c r="E3" s="9">
        <v>0</v>
      </c>
      <c r="F3" s="9">
        <v>0</v>
      </c>
      <c r="G3" s="9">
        <v>0</v>
      </c>
      <c r="H3" s="9">
        <v>0</v>
      </c>
      <c r="I3" s="9">
        <v>0</v>
      </c>
      <c r="J3" s="9">
        <v>0</v>
      </c>
      <c r="K3" s="9">
        <v>0</v>
      </c>
      <c r="L3" s="9">
        <v>1</v>
      </c>
      <c r="M3" s="9">
        <v>280</v>
      </c>
      <c r="N3" s="9">
        <v>140</v>
      </c>
      <c r="S3">
        <v>3.32</v>
      </c>
    </row>
    <row r="4" spans="1:20" x14ac:dyDescent="0.25">
      <c r="A4" t="s">
        <v>40</v>
      </c>
      <c r="B4" s="10">
        <v>1486303</v>
      </c>
      <c r="C4" s="9">
        <v>0</v>
      </c>
      <c r="D4" s="9">
        <v>0</v>
      </c>
      <c r="E4" s="9">
        <v>100</v>
      </c>
      <c r="F4" s="9">
        <v>1</v>
      </c>
      <c r="G4" s="9">
        <v>10</v>
      </c>
      <c r="H4" s="9">
        <v>1</v>
      </c>
      <c r="I4" s="9">
        <v>40</v>
      </c>
      <c r="J4" s="9">
        <v>1</v>
      </c>
      <c r="K4" s="9">
        <v>1</v>
      </c>
      <c r="L4" s="9">
        <v>240</v>
      </c>
      <c r="M4" s="9">
        <v>730</v>
      </c>
      <c r="N4" s="9">
        <v>323</v>
      </c>
    </row>
    <row r="5" spans="1:20" x14ac:dyDescent="0.25">
      <c r="A5" t="s">
        <v>40</v>
      </c>
      <c r="B5" s="10">
        <v>44473003</v>
      </c>
      <c r="C5" s="9">
        <v>0</v>
      </c>
      <c r="D5" s="9">
        <v>0</v>
      </c>
      <c r="E5" s="9">
        <v>0</v>
      </c>
      <c r="F5" s="9">
        <v>0</v>
      </c>
      <c r="G5" s="9">
        <v>0</v>
      </c>
      <c r="H5" s="9">
        <v>0</v>
      </c>
      <c r="I5" s="9">
        <v>1</v>
      </c>
      <c r="J5" s="9">
        <v>1</v>
      </c>
      <c r="K5" s="9">
        <v>18100</v>
      </c>
      <c r="L5" s="9">
        <v>38360</v>
      </c>
      <c r="M5" s="9">
        <v>1570</v>
      </c>
      <c r="N5" s="9">
        <v>1570</v>
      </c>
    </row>
    <row r="6" spans="1:20" x14ac:dyDescent="0.25">
      <c r="A6" t="s">
        <v>40</v>
      </c>
      <c r="B6" s="10">
        <v>1083001</v>
      </c>
      <c r="C6" s="9">
        <v>1</v>
      </c>
      <c r="D6" s="9">
        <v>1459</v>
      </c>
      <c r="E6" s="9">
        <v>2460</v>
      </c>
      <c r="F6" s="9">
        <v>2870</v>
      </c>
      <c r="G6" s="9">
        <v>1260</v>
      </c>
      <c r="H6" s="9">
        <v>3080</v>
      </c>
      <c r="I6" s="9">
        <v>3260</v>
      </c>
      <c r="J6" s="9">
        <v>3110</v>
      </c>
      <c r="K6" s="9">
        <v>4890</v>
      </c>
      <c r="L6" s="9">
        <v>4510</v>
      </c>
      <c r="M6" s="9">
        <v>5980</v>
      </c>
      <c r="N6" s="9">
        <v>5126</v>
      </c>
    </row>
    <row r="7" spans="1:20" x14ac:dyDescent="0.25">
      <c r="A7" t="s">
        <v>40</v>
      </c>
      <c r="B7" s="10">
        <v>1115802</v>
      </c>
      <c r="C7" s="9">
        <v>1</v>
      </c>
      <c r="D7" s="9">
        <v>1</v>
      </c>
      <c r="E7" s="9">
        <v>3978</v>
      </c>
      <c r="F7" s="9">
        <v>4400</v>
      </c>
      <c r="G7" s="9">
        <v>52660</v>
      </c>
      <c r="H7" s="9">
        <v>33370</v>
      </c>
      <c r="I7" s="9">
        <v>38280</v>
      </c>
      <c r="J7" s="9">
        <v>13340</v>
      </c>
      <c r="K7" s="9">
        <v>7980</v>
      </c>
      <c r="L7" s="9">
        <v>8950</v>
      </c>
      <c r="M7" s="9">
        <v>5220</v>
      </c>
      <c r="N7" s="9">
        <v>7383</v>
      </c>
    </row>
    <row r="8" spans="1:20" x14ac:dyDescent="0.25">
      <c r="A8" t="s">
        <v>40</v>
      </c>
      <c r="B8" s="10">
        <v>1116004</v>
      </c>
      <c r="C8" s="9">
        <v>1</v>
      </c>
      <c r="D8" s="9">
        <v>1</v>
      </c>
      <c r="E8" s="9">
        <v>1195</v>
      </c>
      <c r="F8" s="9">
        <v>3280</v>
      </c>
      <c r="G8" s="9">
        <v>3160</v>
      </c>
      <c r="H8" s="9">
        <v>4010</v>
      </c>
      <c r="I8" s="9">
        <v>5110</v>
      </c>
      <c r="J8" s="9">
        <v>9060</v>
      </c>
      <c r="K8" s="9">
        <v>2620</v>
      </c>
      <c r="L8" s="9">
        <v>3720</v>
      </c>
      <c r="M8" s="9">
        <v>2580</v>
      </c>
      <c r="N8" s="9">
        <v>2973</v>
      </c>
    </row>
    <row r="9" spans="1:20" x14ac:dyDescent="0.25">
      <c r="A9" t="s">
        <v>40</v>
      </c>
      <c r="B9" s="10" t="s">
        <v>413</v>
      </c>
      <c r="C9" s="9">
        <v>1</v>
      </c>
      <c r="D9" s="9">
        <v>4259</v>
      </c>
      <c r="E9" s="9">
        <v>5610</v>
      </c>
      <c r="F9" s="9">
        <v>27270</v>
      </c>
      <c r="G9" s="9">
        <v>27520</v>
      </c>
      <c r="H9" s="9">
        <v>22110</v>
      </c>
      <c r="I9" s="9">
        <v>11730</v>
      </c>
      <c r="J9" s="9">
        <v>16720</v>
      </c>
      <c r="K9" s="9">
        <v>10140</v>
      </c>
      <c r="L9" s="9">
        <v>4400</v>
      </c>
      <c r="M9" s="9">
        <v>6030</v>
      </c>
      <c r="N9" s="9">
        <v>6856</v>
      </c>
    </row>
    <row r="10" spans="1:20" x14ac:dyDescent="0.25">
      <c r="A10" t="s">
        <v>40</v>
      </c>
      <c r="B10" s="10" t="s">
        <v>415</v>
      </c>
      <c r="C10" s="9">
        <v>1</v>
      </c>
      <c r="D10" s="9">
        <v>3246</v>
      </c>
      <c r="E10" s="9">
        <v>7760</v>
      </c>
      <c r="F10" s="9">
        <v>4780</v>
      </c>
      <c r="G10" s="9">
        <v>3730</v>
      </c>
      <c r="H10" s="9">
        <v>10360</v>
      </c>
      <c r="I10" s="9">
        <v>7450</v>
      </c>
      <c r="J10" s="9">
        <v>7660</v>
      </c>
      <c r="K10" s="9">
        <v>3160</v>
      </c>
      <c r="L10" s="9">
        <v>5510</v>
      </c>
      <c r="M10" s="9">
        <v>3140</v>
      </c>
      <c r="N10" s="9">
        <v>3936</v>
      </c>
    </row>
    <row r="11" spans="1:20" x14ac:dyDescent="0.25">
      <c r="A11" t="s">
        <v>40</v>
      </c>
      <c r="B11" s="10">
        <v>11176204</v>
      </c>
      <c r="C11" s="9">
        <v>1</v>
      </c>
      <c r="D11" s="9">
        <v>1</v>
      </c>
      <c r="E11" s="9">
        <v>1</v>
      </c>
      <c r="F11" s="9">
        <v>7000</v>
      </c>
      <c r="G11" s="9">
        <v>7000</v>
      </c>
      <c r="H11" s="9">
        <v>1</v>
      </c>
      <c r="I11" s="9">
        <v>3000</v>
      </c>
      <c r="J11" s="9">
        <v>3280</v>
      </c>
      <c r="K11" s="9">
        <v>3130</v>
      </c>
      <c r="L11" s="9">
        <v>1190</v>
      </c>
      <c r="M11" s="9">
        <v>10</v>
      </c>
      <c r="N11" s="9">
        <v>1443</v>
      </c>
    </row>
    <row r="12" spans="1:20" x14ac:dyDescent="0.25">
      <c r="A12" t="s">
        <v>40</v>
      </c>
      <c r="B12" s="10">
        <v>11176602</v>
      </c>
      <c r="C12" s="9">
        <v>1</v>
      </c>
      <c r="D12" s="9">
        <v>1</v>
      </c>
      <c r="E12" s="9">
        <v>1</v>
      </c>
      <c r="F12" s="9">
        <v>7000</v>
      </c>
      <c r="G12" s="9">
        <v>4844</v>
      </c>
      <c r="H12" s="9">
        <v>3553</v>
      </c>
      <c r="I12" s="9">
        <v>6670</v>
      </c>
      <c r="J12" s="9">
        <v>6890</v>
      </c>
      <c r="K12" s="9">
        <v>4210</v>
      </c>
      <c r="L12" s="9">
        <v>3730</v>
      </c>
      <c r="M12" s="9">
        <v>2470</v>
      </c>
      <c r="N12" s="9">
        <v>3470</v>
      </c>
    </row>
    <row r="13" spans="1:20" x14ac:dyDescent="0.25">
      <c r="A13" t="s">
        <v>40</v>
      </c>
      <c r="B13" s="10">
        <v>11177301</v>
      </c>
      <c r="C13" s="9">
        <v>1</v>
      </c>
      <c r="D13" s="9">
        <v>1</v>
      </c>
      <c r="E13" s="9">
        <v>1</v>
      </c>
      <c r="F13" s="9">
        <v>20495</v>
      </c>
      <c r="G13" s="9">
        <v>5540</v>
      </c>
      <c r="H13" s="9">
        <v>5204</v>
      </c>
      <c r="I13" s="9">
        <v>7340</v>
      </c>
      <c r="J13" s="9">
        <v>4530</v>
      </c>
      <c r="K13" s="9">
        <v>7000</v>
      </c>
      <c r="L13" s="9">
        <v>6070</v>
      </c>
      <c r="M13" s="9">
        <v>6000</v>
      </c>
      <c r="N13" s="9">
        <v>3480</v>
      </c>
    </row>
    <row r="14" spans="1:20" x14ac:dyDescent="0.25">
      <c r="A14" t="s">
        <v>40</v>
      </c>
      <c r="B14" s="10">
        <v>1184106</v>
      </c>
      <c r="C14" s="9">
        <v>1</v>
      </c>
      <c r="D14" s="9">
        <v>1</v>
      </c>
      <c r="E14" s="9">
        <v>1</v>
      </c>
      <c r="F14" s="9">
        <v>727</v>
      </c>
      <c r="G14" s="9">
        <v>2610</v>
      </c>
      <c r="H14" s="9">
        <v>3850</v>
      </c>
      <c r="I14" s="9">
        <v>1980</v>
      </c>
      <c r="J14" s="9">
        <v>2450</v>
      </c>
      <c r="K14" s="9">
        <v>1980</v>
      </c>
      <c r="L14" s="9">
        <v>870</v>
      </c>
      <c r="M14" s="9">
        <v>350</v>
      </c>
      <c r="N14" s="9">
        <v>1066</v>
      </c>
    </row>
    <row r="15" spans="1:20" x14ac:dyDescent="0.25">
      <c r="A15" t="s">
        <v>40</v>
      </c>
      <c r="B15" s="10">
        <v>1184605</v>
      </c>
      <c r="C15" s="9">
        <v>1</v>
      </c>
      <c r="D15" s="9">
        <v>479</v>
      </c>
      <c r="E15" s="9">
        <v>1930</v>
      </c>
      <c r="F15" s="9">
        <v>1950</v>
      </c>
      <c r="G15" s="9">
        <v>17810</v>
      </c>
      <c r="H15" s="9">
        <v>2070</v>
      </c>
      <c r="I15" s="9">
        <v>3410</v>
      </c>
      <c r="J15" s="9">
        <v>5530</v>
      </c>
      <c r="K15" s="9">
        <v>1560</v>
      </c>
      <c r="L15" s="9">
        <v>2350</v>
      </c>
      <c r="M15" s="9">
        <v>2400</v>
      </c>
      <c r="N15" s="9">
        <v>2103</v>
      </c>
    </row>
    <row r="16" spans="1:20" x14ac:dyDescent="0.25">
      <c r="A16" t="s">
        <v>40</v>
      </c>
      <c r="B16" s="10">
        <v>1315509</v>
      </c>
      <c r="C16" s="9">
        <v>1</v>
      </c>
      <c r="D16" s="9">
        <v>1</v>
      </c>
      <c r="E16" s="9">
        <v>1</v>
      </c>
      <c r="F16" s="9">
        <v>1</v>
      </c>
      <c r="G16" s="9">
        <v>1</v>
      </c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9">
        <v>0</v>
      </c>
    </row>
    <row r="17" spans="1:14" x14ac:dyDescent="0.25">
      <c r="A17" t="s">
        <v>40</v>
      </c>
      <c r="B17" s="10">
        <v>1315710</v>
      </c>
      <c r="C17" s="9">
        <v>1</v>
      </c>
      <c r="D17" s="9">
        <v>1</v>
      </c>
      <c r="E17" s="9">
        <v>1</v>
      </c>
      <c r="F17" s="9">
        <v>1</v>
      </c>
      <c r="G17" s="9">
        <v>1</v>
      </c>
      <c r="H17" s="9">
        <v>1</v>
      </c>
      <c r="I17" s="9">
        <v>1</v>
      </c>
      <c r="J17" s="9">
        <v>1</v>
      </c>
      <c r="K17" s="9">
        <v>1</v>
      </c>
      <c r="L17" s="9">
        <v>1</v>
      </c>
      <c r="M17" s="9">
        <v>1</v>
      </c>
      <c r="N17" s="9">
        <v>1</v>
      </c>
    </row>
    <row r="18" spans="1:14" x14ac:dyDescent="0.25">
      <c r="A18" t="s">
        <v>40</v>
      </c>
      <c r="B18" s="10">
        <v>1315911</v>
      </c>
      <c r="C18" s="9">
        <v>1</v>
      </c>
      <c r="D18" s="9">
        <v>1616</v>
      </c>
      <c r="E18" s="9">
        <v>2350</v>
      </c>
      <c r="F18" s="9">
        <v>2830</v>
      </c>
      <c r="G18" s="9">
        <v>2620</v>
      </c>
      <c r="H18" s="9">
        <v>5100</v>
      </c>
      <c r="I18" s="9">
        <v>6700</v>
      </c>
      <c r="J18" s="9">
        <v>13120</v>
      </c>
      <c r="K18" s="9">
        <v>10220</v>
      </c>
      <c r="L18" s="9">
        <v>13340</v>
      </c>
      <c r="M18" s="9">
        <v>20800</v>
      </c>
      <c r="N18" s="9">
        <v>14786</v>
      </c>
    </row>
    <row r="19" spans="1:14" x14ac:dyDescent="0.25">
      <c r="A19" t="s">
        <v>40</v>
      </c>
      <c r="B19" s="10">
        <v>1316112</v>
      </c>
      <c r="C19" s="9">
        <v>1</v>
      </c>
      <c r="D19" s="9">
        <v>1</v>
      </c>
      <c r="E19" s="9">
        <v>145</v>
      </c>
      <c r="F19" s="9">
        <v>570</v>
      </c>
      <c r="G19" s="9">
        <v>1430</v>
      </c>
      <c r="H19" s="9">
        <v>1960</v>
      </c>
      <c r="I19" s="9">
        <v>2550</v>
      </c>
      <c r="J19" s="9">
        <v>5270</v>
      </c>
      <c r="K19" s="9">
        <v>7670</v>
      </c>
      <c r="L19" s="9">
        <v>5530</v>
      </c>
      <c r="M19" s="9">
        <v>6880</v>
      </c>
      <c r="N19" s="9">
        <v>6693</v>
      </c>
    </row>
    <row r="20" spans="1:14" x14ac:dyDescent="0.25">
      <c r="A20" t="s">
        <v>40</v>
      </c>
      <c r="B20" s="10">
        <v>1316414</v>
      </c>
      <c r="C20" s="9">
        <v>1</v>
      </c>
      <c r="D20" s="9">
        <v>4076</v>
      </c>
      <c r="E20" s="9">
        <v>4670</v>
      </c>
      <c r="F20" s="9">
        <v>4160</v>
      </c>
      <c r="G20" s="9">
        <v>4580</v>
      </c>
      <c r="H20" s="9">
        <v>5840</v>
      </c>
      <c r="I20" s="9">
        <v>5400</v>
      </c>
      <c r="J20" s="9">
        <v>5160</v>
      </c>
      <c r="K20" s="9">
        <v>4070</v>
      </c>
      <c r="L20" s="9">
        <v>4380</v>
      </c>
      <c r="M20" s="9">
        <v>5580</v>
      </c>
      <c r="N20" s="9">
        <v>4676</v>
      </c>
    </row>
    <row r="21" spans="1:14" x14ac:dyDescent="0.25">
      <c r="A21" t="s">
        <v>40</v>
      </c>
      <c r="B21" s="10">
        <v>1316717</v>
      </c>
      <c r="C21" s="9">
        <v>1</v>
      </c>
      <c r="D21" s="9">
        <v>2496</v>
      </c>
      <c r="E21" s="9">
        <v>3810</v>
      </c>
      <c r="F21" s="9">
        <v>2780</v>
      </c>
      <c r="G21" s="9">
        <v>1160</v>
      </c>
      <c r="H21" s="9">
        <v>2190</v>
      </c>
      <c r="I21" s="9">
        <v>2440</v>
      </c>
      <c r="J21" s="9">
        <v>2670</v>
      </c>
      <c r="K21" s="9">
        <v>2050</v>
      </c>
      <c r="L21" s="9">
        <v>2170</v>
      </c>
      <c r="M21" s="9">
        <v>3190</v>
      </c>
      <c r="N21" s="9">
        <v>2470</v>
      </c>
    </row>
    <row r="22" spans="1:14" x14ac:dyDescent="0.25">
      <c r="A22" t="s">
        <v>40</v>
      </c>
      <c r="B22" s="10">
        <v>1411151</v>
      </c>
      <c r="C22" s="9">
        <v>1</v>
      </c>
      <c r="D22" s="9">
        <v>6413</v>
      </c>
      <c r="E22" s="9">
        <v>6510</v>
      </c>
      <c r="F22" s="9">
        <v>8200</v>
      </c>
      <c r="G22" s="9">
        <v>42400</v>
      </c>
      <c r="H22" s="9">
        <v>9280</v>
      </c>
      <c r="I22" s="9">
        <v>9400</v>
      </c>
      <c r="J22" s="9">
        <v>11090</v>
      </c>
      <c r="K22" s="9">
        <v>11070</v>
      </c>
      <c r="L22" s="9">
        <v>6600</v>
      </c>
      <c r="M22" s="9">
        <v>7990</v>
      </c>
      <c r="N22" s="9">
        <v>8553</v>
      </c>
    </row>
    <row r="23" spans="1:14" x14ac:dyDescent="0.25">
      <c r="A23" t="s">
        <v>40</v>
      </c>
      <c r="B23" s="10">
        <v>1411935</v>
      </c>
      <c r="C23" s="9">
        <v>1</v>
      </c>
      <c r="D23" s="9">
        <v>69</v>
      </c>
      <c r="E23" s="9">
        <v>4220</v>
      </c>
      <c r="F23" s="9">
        <v>2240</v>
      </c>
      <c r="G23" s="9">
        <v>3540</v>
      </c>
      <c r="H23" s="9">
        <v>3890</v>
      </c>
      <c r="I23" s="9">
        <v>4490</v>
      </c>
      <c r="J23" s="9">
        <v>10960</v>
      </c>
      <c r="K23" s="9">
        <v>2520</v>
      </c>
      <c r="L23" s="9">
        <v>2420</v>
      </c>
      <c r="M23" s="9">
        <v>2410</v>
      </c>
      <c r="N23" s="9">
        <v>2450</v>
      </c>
    </row>
    <row r="24" spans="1:14" x14ac:dyDescent="0.25">
      <c r="A24" t="s">
        <v>40</v>
      </c>
      <c r="B24" s="10">
        <v>1413211</v>
      </c>
      <c r="C24" s="9">
        <v>1</v>
      </c>
      <c r="D24" s="9">
        <v>8776</v>
      </c>
      <c r="E24" s="9">
        <v>4350</v>
      </c>
      <c r="F24" s="9">
        <v>4490</v>
      </c>
      <c r="G24" s="9">
        <v>5000</v>
      </c>
      <c r="H24" s="9">
        <v>4810</v>
      </c>
      <c r="I24" s="9">
        <v>4700</v>
      </c>
      <c r="J24" s="9">
        <v>3300</v>
      </c>
      <c r="K24" s="9">
        <v>5490</v>
      </c>
      <c r="L24" s="9">
        <v>5280</v>
      </c>
      <c r="M24" s="9">
        <v>5870</v>
      </c>
      <c r="N24" s="9">
        <v>5546</v>
      </c>
    </row>
    <row r="25" spans="1:14" x14ac:dyDescent="0.25">
      <c r="A25" t="s">
        <v>40</v>
      </c>
      <c r="B25" s="10">
        <v>1414138</v>
      </c>
      <c r="C25" s="9">
        <v>1</v>
      </c>
      <c r="D25" s="9">
        <v>1023</v>
      </c>
      <c r="E25" s="9">
        <v>6940</v>
      </c>
      <c r="F25" s="9">
        <v>1890</v>
      </c>
      <c r="G25" s="9">
        <v>21930</v>
      </c>
      <c r="H25" s="9">
        <v>14020</v>
      </c>
      <c r="I25" s="9">
        <v>9900</v>
      </c>
      <c r="J25" s="9">
        <v>11810</v>
      </c>
      <c r="K25" s="9">
        <v>6530</v>
      </c>
      <c r="L25" s="9">
        <v>6930</v>
      </c>
      <c r="M25" s="9">
        <v>6760</v>
      </c>
      <c r="N25" s="9">
        <v>6740</v>
      </c>
    </row>
    <row r="26" spans="1:14" x14ac:dyDescent="0.25">
      <c r="A26" t="s">
        <v>40</v>
      </c>
      <c r="B26" s="10">
        <v>1414751</v>
      </c>
      <c r="C26" s="9">
        <v>1</v>
      </c>
      <c r="D26" s="9">
        <v>4079</v>
      </c>
      <c r="E26" s="9">
        <v>4210</v>
      </c>
      <c r="F26" s="9">
        <v>16400</v>
      </c>
      <c r="G26" s="9">
        <v>21600</v>
      </c>
      <c r="H26" s="9">
        <v>21210</v>
      </c>
      <c r="I26" s="9">
        <v>20310</v>
      </c>
      <c r="J26" s="9">
        <v>31670</v>
      </c>
      <c r="K26" s="9">
        <v>8880</v>
      </c>
      <c r="L26" s="9">
        <v>32710</v>
      </c>
      <c r="M26" s="9">
        <v>5450</v>
      </c>
      <c r="N26" s="9">
        <v>15680</v>
      </c>
    </row>
    <row r="27" spans="1:14" x14ac:dyDescent="0.25">
      <c r="A27" t="s">
        <v>40</v>
      </c>
      <c r="B27" s="10">
        <v>1414855</v>
      </c>
      <c r="C27" s="9">
        <v>1</v>
      </c>
      <c r="D27" s="9">
        <v>1</v>
      </c>
      <c r="E27" s="9">
        <v>1</v>
      </c>
      <c r="F27" s="9">
        <v>3000</v>
      </c>
      <c r="G27" s="9">
        <v>3000</v>
      </c>
      <c r="H27" s="9">
        <v>2150</v>
      </c>
      <c r="I27" s="9">
        <v>2570</v>
      </c>
      <c r="J27" s="9">
        <v>2830</v>
      </c>
      <c r="K27" s="9">
        <v>2330</v>
      </c>
      <c r="L27" s="9">
        <v>2090</v>
      </c>
      <c r="M27" s="9">
        <v>2370</v>
      </c>
      <c r="N27" s="9">
        <v>2263</v>
      </c>
    </row>
    <row r="28" spans="1:14" x14ac:dyDescent="0.25">
      <c r="A28" t="s">
        <v>40</v>
      </c>
      <c r="B28" s="10">
        <v>1414959</v>
      </c>
      <c r="C28" s="9">
        <v>1</v>
      </c>
      <c r="D28" s="9">
        <v>829</v>
      </c>
      <c r="E28" s="9">
        <v>3100</v>
      </c>
      <c r="F28" s="9">
        <v>12070</v>
      </c>
      <c r="G28" s="9">
        <v>11760</v>
      </c>
      <c r="H28" s="9">
        <v>10340</v>
      </c>
      <c r="I28" s="9">
        <v>8170</v>
      </c>
      <c r="J28" s="9">
        <v>7830</v>
      </c>
      <c r="K28" s="9">
        <v>3740</v>
      </c>
      <c r="L28" s="9">
        <v>5290</v>
      </c>
      <c r="M28" s="9">
        <v>3830</v>
      </c>
      <c r="N28" s="9">
        <v>4286</v>
      </c>
    </row>
    <row r="29" spans="1:14" x14ac:dyDescent="0.25">
      <c r="A29" t="s">
        <v>40</v>
      </c>
      <c r="B29" s="10">
        <v>1487625</v>
      </c>
      <c r="C29" s="9">
        <v>1</v>
      </c>
      <c r="D29" s="9">
        <v>2229</v>
      </c>
      <c r="E29" s="9">
        <v>14500</v>
      </c>
      <c r="F29" s="9">
        <v>39180</v>
      </c>
      <c r="G29" s="9">
        <v>10940</v>
      </c>
      <c r="H29" s="9">
        <v>7440</v>
      </c>
      <c r="I29" s="9">
        <v>7350</v>
      </c>
      <c r="J29" s="9">
        <v>10780</v>
      </c>
      <c r="K29" s="9">
        <v>4750</v>
      </c>
      <c r="L29" s="9">
        <v>3060</v>
      </c>
      <c r="M29" s="9">
        <v>3400</v>
      </c>
      <c r="N29" s="9">
        <v>3736</v>
      </c>
    </row>
    <row r="30" spans="1:14" x14ac:dyDescent="0.25">
      <c r="A30" t="s">
        <v>40</v>
      </c>
      <c r="B30" s="10">
        <v>1488134</v>
      </c>
      <c r="C30" s="9">
        <v>1</v>
      </c>
      <c r="D30" s="9">
        <v>1</v>
      </c>
      <c r="E30" s="9">
        <v>3832</v>
      </c>
      <c r="F30" s="9">
        <v>5110</v>
      </c>
      <c r="G30" s="9">
        <v>5320</v>
      </c>
      <c r="H30" s="9">
        <v>5380</v>
      </c>
      <c r="I30" s="9">
        <v>1910</v>
      </c>
      <c r="J30" s="9">
        <v>1580</v>
      </c>
      <c r="K30" s="9">
        <v>460</v>
      </c>
      <c r="L30" s="9">
        <v>3620</v>
      </c>
      <c r="M30" s="9">
        <v>960</v>
      </c>
      <c r="N30" s="9">
        <v>1680</v>
      </c>
    </row>
    <row r="31" spans="1:14" x14ac:dyDescent="0.25">
      <c r="A31" t="s">
        <v>40</v>
      </c>
      <c r="B31" s="10">
        <v>1489050</v>
      </c>
      <c r="C31" s="9">
        <v>1</v>
      </c>
      <c r="D31" s="9">
        <v>1</v>
      </c>
      <c r="E31" s="9">
        <v>6582</v>
      </c>
      <c r="F31" s="9">
        <v>8490</v>
      </c>
      <c r="G31" s="9">
        <v>1970</v>
      </c>
      <c r="H31" s="9">
        <v>6810</v>
      </c>
      <c r="I31" s="9">
        <v>7380</v>
      </c>
      <c r="J31" s="9">
        <v>9630</v>
      </c>
      <c r="K31" s="9">
        <v>6200</v>
      </c>
      <c r="L31" s="9">
        <v>6750</v>
      </c>
      <c r="M31" s="9">
        <v>7590</v>
      </c>
      <c r="N31" s="9">
        <v>6846</v>
      </c>
    </row>
    <row r="32" spans="1:14" x14ac:dyDescent="0.25">
      <c r="A32" t="s">
        <v>40</v>
      </c>
      <c r="B32" s="10">
        <v>1489357</v>
      </c>
      <c r="C32" s="9">
        <v>1</v>
      </c>
      <c r="D32" s="9">
        <v>1</v>
      </c>
      <c r="E32" s="9">
        <v>1</v>
      </c>
      <c r="F32" s="9">
        <v>5000</v>
      </c>
      <c r="G32" s="9">
        <v>1</v>
      </c>
      <c r="H32" s="9">
        <v>6</v>
      </c>
      <c r="I32" s="9">
        <v>1</v>
      </c>
      <c r="J32" s="9">
        <v>2610</v>
      </c>
      <c r="K32" s="9">
        <v>3380</v>
      </c>
      <c r="L32" s="9">
        <v>3410</v>
      </c>
      <c r="M32" s="9">
        <v>3940</v>
      </c>
      <c r="N32" s="9">
        <v>3576</v>
      </c>
    </row>
    <row r="33" spans="1:14" x14ac:dyDescent="0.25">
      <c r="A33" t="s">
        <v>40</v>
      </c>
      <c r="B33" s="10">
        <v>1489758</v>
      </c>
      <c r="C33" s="9">
        <v>1</v>
      </c>
      <c r="D33" s="9">
        <v>1</v>
      </c>
      <c r="E33" s="9">
        <v>1</v>
      </c>
      <c r="F33" s="9">
        <v>3984</v>
      </c>
      <c r="G33" s="9">
        <v>5980</v>
      </c>
      <c r="H33" s="9">
        <v>12380</v>
      </c>
      <c r="I33" s="9">
        <v>9000</v>
      </c>
      <c r="J33" s="9">
        <v>9610</v>
      </c>
      <c r="K33" s="9">
        <v>6270</v>
      </c>
      <c r="L33" s="9">
        <v>2850</v>
      </c>
      <c r="M33" s="9">
        <v>5980</v>
      </c>
      <c r="N33" s="9">
        <v>5033</v>
      </c>
    </row>
    <row r="34" spans="1:14" x14ac:dyDescent="0.25">
      <c r="A34" t="s">
        <v>40</v>
      </c>
      <c r="B34" s="10">
        <v>22273002</v>
      </c>
      <c r="C34" s="9">
        <v>1</v>
      </c>
      <c r="D34" s="9">
        <v>4049</v>
      </c>
      <c r="E34" s="9">
        <v>3520</v>
      </c>
      <c r="F34" s="9">
        <v>3680</v>
      </c>
      <c r="G34" s="9">
        <v>3350</v>
      </c>
      <c r="H34" s="9">
        <v>3240</v>
      </c>
      <c r="I34" s="9">
        <v>2880</v>
      </c>
      <c r="J34" s="9">
        <v>3530</v>
      </c>
      <c r="K34" s="9">
        <v>3100</v>
      </c>
      <c r="L34" s="9">
        <v>3870</v>
      </c>
      <c r="M34" s="9">
        <v>2100</v>
      </c>
      <c r="N34" s="9">
        <v>3023</v>
      </c>
    </row>
    <row r="35" spans="1:14" x14ac:dyDescent="0.25">
      <c r="A35" t="s">
        <v>40</v>
      </c>
      <c r="B35" s="10">
        <v>22274003</v>
      </c>
      <c r="C35" s="9">
        <v>1</v>
      </c>
      <c r="D35" s="9">
        <v>2263</v>
      </c>
      <c r="E35" s="9">
        <v>1850</v>
      </c>
      <c r="F35" s="9">
        <v>2680</v>
      </c>
      <c r="G35" s="9">
        <v>5730</v>
      </c>
      <c r="H35" s="9">
        <v>9460</v>
      </c>
      <c r="I35" s="9">
        <v>6320</v>
      </c>
      <c r="J35" s="9">
        <v>26390</v>
      </c>
      <c r="K35" s="9">
        <v>5720</v>
      </c>
      <c r="L35" s="9">
        <v>2710</v>
      </c>
      <c r="M35" s="9">
        <v>2460</v>
      </c>
      <c r="N35" s="9">
        <v>3630</v>
      </c>
    </row>
    <row r="36" spans="1:14" x14ac:dyDescent="0.25">
      <c r="A36" t="s">
        <v>40</v>
      </c>
      <c r="B36" s="10">
        <v>22275305</v>
      </c>
      <c r="C36" s="9">
        <v>1</v>
      </c>
      <c r="D36" s="9">
        <v>8369</v>
      </c>
      <c r="E36" s="9">
        <v>10490</v>
      </c>
      <c r="F36" s="9">
        <v>10320</v>
      </c>
      <c r="G36" s="9">
        <v>12070</v>
      </c>
      <c r="H36" s="9">
        <v>20040</v>
      </c>
      <c r="I36" s="9">
        <v>17030</v>
      </c>
      <c r="J36" s="9">
        <v>33000</v>
      </c>
      <c r="K36" s="9">
        <v>18890</v>
      </c>
      <c r="L36" s="9">
        <v>14550</v>
      </c>
      <c r="M36" s="9">
        <v>36800</v>
      </c>
      <c r="N36" s="9">
        <v>23413</v>
      </c>
    </row>
    <row r="37" spans="1:14" x14ac:dyDescent="0.25">
      <c r="A37" t="s">
        <v>40</v>
      </c>
      <c r="B37" s="10">
        <v>40014502</v>
      </c>
      <c r="C37" s="9">
        <v>1</v>
      </c>
      <c r="D37" s="9">
        <v>1043</v>
      </c>
      <c r="E37" s="9">
        <v>2650</v>
      </c>
      <c r="F37" s="9">
        <v>2880</v>
      </c>
      <c r="G37" s="9">
        <v>10050</v>
      </c>
      <c r="H37" s="9">
        <v>7010</v>
      </c>
      <c r="I37" s="9">
        <v>7510</v>
      </c>
      <c r="J37" s="9">
        <v>8200</v>
      </c>
      <c r="K37" s="9">
        <v>3930</v>
      </c>
      <c r="L37" s="9">
        <v>4150</v>
      </c>
      <c r="M37" s="9">
        <v>3730</v>
      </c>
      <c r="N37" s="9">
        <v>3936</v>
      </c>
    </row>
    <row r="38" spans="1:14" x14ac:dyDescent="0.25">
      <c r="A38" t="s">
        <v>40</v>
      </c>
      <c r="B38" s="10">
        <v>444206</v>
      </c>
      <c r="C38" s="9">
        <v>1</v>
      </c>
      <c r="D38" s="9">
        <v>796</v>
      </c>
      <c r="E38" s="9">
        <v>490</v>
      </c>
      <c r="F38" s="9">
        <v>750</v>
      </c>
      <c r="G38" s="9">
        <v>1680</v>
      </c>
      <c r="H38" s="9">
        <v>1530</v>
      </c>
      <c r="I38" s="9">
        <v>1820</v>
      </c>
      <c r="J38" s="9">
        <v>1750</v>
      </c>
      <c r="K38" s="9">
        <v>630</v>
      </c>
      <c r="L38" s="9">
        <v>810</v>
      </c>
      <c r="M38" s="9">
        <v>590</v>
      </c>
      <c r="N38" s="9">
        <v>676</v>
      </c>
    </row>
    <row r="39" spans="1:14" x14ac:dyDescent="0.25">
      <c r="A39" t="s">
        <v>40</v>
      </c>
      <c r="B39" s="10">
        <v>60016108</v>
      </c>
      <c r="C39" s="9">
        <v>1</v>
      </c>
      <c r="D39" s="9">
        <v>4339</v>
      </c>
      <c r="E39" s="9">
        <v>3220</v>
      </c>
      <c r="F39" s="9">
        <v>3600</v>
      </c>
      <c r="G39" s="9">
        <v>2830</v>
      </c>
      <c r="H39" s="9">
        <v>2950</v>
      </c>
      <c r="I39" s="9">
        <v>4130</v>
      </c>
      <c r="J39" s="9">
        <v>5160</v>
      </c>
      <c r="K39" s="9">
        <v>4100</v>
      </c>
      <c r="L39" s="9">
        <v>4930</v>
      </c>
      <c r="M39" s="9">
        <v>4800</v>
      </c>
      <c r="N39" s="9">
        <v>4610</v>
      </c>
    </row>
    <row r="40" spans="1:14" x14ac:dyDescent="0.25">
      <c r="A40" t="s">
        <v>40</v>
      </c>
      <c r="B40" s="10">
        <v>60017130</v>
      </c>
      <c r="C40" s="9">
        <v>1</v>
      </c>
      <c r="D40" s="9">
        <v>1</v>
      </c>
      <c r="E40" s="9">
        <v>8562</v>
      </c>
      <c r="F40" s="9">
        <v>5000</v>
      </c>
      <c r="G40" s="9">
        <v>2300</v>
      </c>
      <c r="H40" s="9">
        <v>10040</v>
      </c>
      <c r="I40" s="9">
        <v>18420</v>
      </c>
      <c r="J40" s="9">
        <v>21660</v>
      </c>
      <c r="K40" s="9">
        <v>5870</v>
      </c>
      <c r="L40" s="9">
        <v>5300</v>
      </c>
      <c r="M40" s="9">
        <v>3770</v>
      </c>
      <c r="N40" s="9">
        <v>4980</v>
      </c>
    </row>
    <row r="41" spans="1:14" x14ac:dyDescent="0.25">
      <c r="A41" t="s">
        <v>40</v>
      </c>
      <c r="B41" s="10">
        <v>60086612</v>
      </c>
      <c r="C41" s="9">
        <v>1</v>
      </c>
      <c r="D41" s="9">
        <v>1349</v>
      </c>
      <c r="E41" s="9">
        <v>3470</v>
      </c>
      <c r="F41" s="9">
        <v>3900</v>
      </c>
      <c r="G41" s="9">
        <v>4930</v>
      </c>
      <c r="H41" s="9">
        <v>9450</v>
      </c>
      <c r="I41" s="9">
        <v>9950</v>
      </c>
      <c r="J41" s="9">
        <v>15670</v>
      </c>
      <c r="K41" s="9">
        <v>5850</v>
      </c>
      <c r="L41" s="9">
        <v>5750</v>
      </c>
      <c r="M41" s="9">
        <v>2960</v>
      </c>
      <c r="N41" s="9">
        <v>4853</v>
      </c>
    </row>
    <row r="42" spans="1:14" x14ac:dyDescent="0.25">
      <c r="A42" t="s">
        <v>40</v>
      </c>
      <c r="B42" s="10">
        <v>70089315</v>
      </c>
      <c r="C42" s="9">
        <v>1</v>
      </c>
      <c r="D42" s="9">
        <v>1</v>
      </c>
      <c r="E42" s="9">
        <v>1</v>
      </c>
      <c r="F42" s="9">
        <v>2500</v>
      </c>
      <c r="G42" s="9">
        <v>2800</v>
      </c>
      <c r="H42" s="9">
        <v>2750</v>
      </c>
      <c r="I42" s="9">
        <v>2740</v>
      </c>
      <c r="J42" s="9">
        <v>3230</v>
      </c>
      <c r="K42" s="9">
        <v>2330</v>
      </c>
      <c r="L42" s="9">
        <v>2960</v>
      </c>
      <c r="M42" s="9">
        <v>2520</v>
      </c>
      <c r="N42" s="9">
        <v>2603</v>
      </c>
    </row>
    <row r="43" spans="1:14" x14ac:dyDescent="0.25">
      <c r="A43" t="s">
        <v>40</v>
      </c>
      <c r="B43" s="10">
        <v>70089417</v>
      </c>
      <c r="C43" s="9">
        <v>1</v>
      </c>
      <c r="D43" s="9">
        <v>2199</v>
      </c>
      <c r="E43" s="9">
        <v>4930</v>
      </c>
      <c r="F43" s="9">
        <v>3490</v>
      </c>
      <c r="G43" s="9">
        <v>3100</v>
      </c>
      <c r="H43" s="9">
        <v>3890</v>
      </c>
      <c r="I43" s="9">
        <v>2720</v>
      </c>
      <c r="J43" s="9">
        <v>4390</v>
      </c>
      <c r="K43" s="9">
        <v>3260</v>
      </c>
      <c r="L43" s="9">
        <v>3790</v>
      </c>
      <c r="M43" s="9">
        <v>5060</v>
      </c>
      <c r="N43" s="9">
        <v>4036</v>
      </c>
    </row>
    <row r="44" spans="1:14" x14ac:dyDescent="0.25">
      <c r="A44" t="s">
        <v>40</v>
      </c>
      <c r="B44" s="10">
        <v>80091022</v>
      </c>
      <c r="C44" s="9">
        <v>1</v>
      </c>
      <c r="D44" s="9">
        <v>1</v>
      </c>
      <c r="E44" s="9">
        <v>1</v>
      </c>
      <c r="F44" s="9">
        <v>5000</v>
      </c>
      <c r="G44" s="9">
        <v>5000</v>
      </c>
      <c r="H44" s="9">
        <v>6880</v>
      </c>
      <c r="I44" s="9">
        <v>7740</v>
      </c>
      <c r="J44" s="9">
        <v>8190</v>
      </c>
      <c r="K44" s="9">
        <v>3950</v>
      </c>
      <c r="L44" s="9">
        <v>3800</v>
      </c>
      <c r="M44" s="9">
        <v>4390</v>
      </c>
      <c r="N44" s="9">
        <v>4046</v>
      </c>
    </row>
    <row r="45" spans="1:14" x14ac:dyDescent="0.25">
      <c r="A45" t="s">
        <v>40</v>
      </c>
      <c r="B45" s="10">
        <v>90010105</v>
      </c>
      <c r="C45" s="9">
        <v>1</v>
      </c>
      <c r="D45" s="9">
        <v>2629</v>
      </c>
      <c r="E45" s="9">
        <v>3690</v>
      </c>
      <c r="F45" s="9">
        <v>17500</v>
      </c>
      <c r="G45" s="9">
        <v>26730</v>
      </c>
      <c r="H45" s="9">
        <v>43800</v>
      </c>
      <c r="I45" s="9">
        <v>39780</v>
      </c>
      <c r="J45" s="9">
        <v>38280</v>
      </c>
      <c r="K45" s="9">
        <v>20970</v>
      </c>
      <c r="L45" s="9">
        <v>14140</v>
      </c>
      <c r="M45" s="9">
        <v>4350</v>
      </c>
      <c r="N45" s="9">
        <v>13153</v>
      </c>
    </row>
    <row r="46" spans="1:14" x14ac:dyDescent="0.25">
      <c r="A46" t="s">
        <v>40</v>
      </c>
      <c r="B46" s="10">
        <v>70089621</v>
      </c>
      <c r="C46" s="9">
        <v>30</v>
      </c>
      <c r="D46" s="9">
        <v>1</v>
      </c>
      <c r="E46" s="9">
        <v>2500</v>
      </c>
      <c r="F46" s="9">
        <v>2570</v>
      </c>
      <c r="G46" s="9">
        <v>3030</v>
      </c>
      <c r="H46" s="9">
        <v>3090</v>
      </c>
      <c r="I46" s="9">
        <v>2560</v>
      </c>
      <c r="J46" s="9">
        <v>3090</v>
      </c>
      <c r="K46" s="9">
        <v>1960</v>
      </c>
      <c r="L46" s="9">
        <v>700</v>
      </c>
      <c r="M46" s="9">
        <v>1510</v>
      </c>
      <c r="N46" s="9">
        <v>1390</v>
      </c>
    </row>
    <row r="47" spans="1:14" x14ac:dyDescent="0.25">
      <c r="A47" t="s">
        <v>40</v>
      </c>
      <c r="B47" s="10">
        <v>1010504</v>
      </c>
      <c r="C47" s="9">
        <v>47</v>
      </c>
      <c r="D47" s="9">
        <v>5450</v>
      </c>
      <c r="E47" s="9">
        <v>4250</v>
      </c>
      <c r="F47" s="9">
        <v>4730</v>
      </c>
      <c r="G47" s="9">
        <v>5270</v>
      </c>
      <c r="H47" s="9">
        <v>7300</v>
      </c>
      <c r="I47" s="9">
        <v>5980</v>
      </c>
      <c r="J47" s="9">
        <v>6030</v>
      </c>
      <c r="K47" s="9">
        <v>3870</v>
      </c>
      <c r="L47" s="9">
        <v>5700</v>
      </c>
      <c r="M47" s="9">
        <v>5970</v>
      </c>
      <c r="N47" s="9">
        <v>5180</v>
      </c>
    </row>
    <row r="48" spans="1:14" x14ac:dyDescent="0.25">
      <c r="A48" t="s">
        <v>40</v>
      </c>
      <c r="B48" s="10">
        <v>3334306</v>
      </c>
      <c r="C48" s="9">
        <v>47</v>
      </c>
      <c r="D48" s="9">
        <v>1620</v>
      </c>
      <c r="E48" s="9">
        <v>480</v>
      </c>
      <c r="F48" s="9">
        <v>20</v>
      </c>
      <c r="G48" s="9">
        <v>2100</v>
      </c>
      <c r="H48" s="9">
        <v>2480</v>
      </c>
      <c r="I48" s="9">
        <v>1030</v>
      </c>
      <c r="J48" s="9">
        <v>1280</v>
      </c>
      <c r="K48" s="9">
        <v>1730</v>
      </c>
      <c r="L48" s="9">
        <v>760</v>
      </c>
      <c r="M48" s="9">
        <v>880</v>
      </c>
      <c r="N48" s="9">
        <v>1123</v>
      </c>
    </row>
    <row r="49" spans="1:14" x14ac:dyDescent="0.25">
      <c r="A49" t="s">
        <v>40</v>
      </c>
      <c r="B49" s="10">
        <v>1412506</v>
      </c>
      <c r="C49" s="9">
        <v>90</v>
      </c>
      <c r="D49" s="9">
        <v>1</v>
      </c>
      <c r="E49" s="9">
        <v>160</v>
      </c>
      <c r="F49" s="9">
        <v>630</v>
      </c>
      <c r="G49" s="9">
        <v>720</v>
      </c>
      <c r="H49" s="9">
        <v>2950</v>
      </c>
      <c r="I49" s="9">
        <v>120</v>
      </c>
      <c r="J49" s="9">
        <v>1260</v>
      </c>
      <c r="K49" s="9">
        <v>50</v>
      </c>
      <c r="L49" s="9">
        <v>60</v>
      </c>
      <c r="M49" s="9">
        <v>50</v>
      </c>
      <c r="N49" s="9">
        <v>53</v>
      </c>
    </row>
    <row r="50" spans="1:14" x14ac:dyDescent="0.25">
      <c r="A50" t="s">
        <v>40</v>
      </c>
      <c r="B50" s="10">
        <v>80090775</v>
      </c>
      <c r="C50" s="9">
        <v>130</v>
      </c>
      <c r="D50" s="9">
        <v>2080</v>
      </c>
      <c r="E50" s="9">
        <v>2010</v>
      </c>
      <c r="F50" s="9">
        <v>2270</v>
      </c>
      <c r="G50" s="9">
        <v>2480</v>
      </c>
      <c r="H50" s="9">
        <v>2860</v>
      </c>
      <c r="I50" s="9">
        <v>2720</v>
      </c>
      <c r="J50" s="9">
        <v>2490</v>
      </c>
      <c r="K50" s="9">
        <v>2710</v>
      </c>
      <c r="L50" s="9">
        <v>2030</v>
      </c>
      <c r="M50" s="9">
        <v>2550</v>
      </c>
      <c r="N50" s="9">
        <v>2430</v>
      </c>
    </row>
    <row r="51" spans="1:14" x14ac:dyDescent="0.25">
      <c r="A51" t="s">
        <v>40</v>
      </c>
      <c r="B51" s="10">
        <v>1487626</v>
      </c>
      <c r="C51" s="9">
        <v>160</v>
      </c>
      <c r="D51" s="9">
        <v>2710</v>
      </c>
      <c r="E51" s="9">
        <v>8470</v>
      </c>
      <c r="F51" s="9">
        <v>8110</v>
      </c>
      <c r="G51" s="9">
        <v>1</v>
      </c>
      <c r="H51" s="9">
        <v>22870</v>
      </c>
      <c r="I51" s="9">
        <v>2080</v>
      </c>
      <c r="J51" s="9">
        <v>3020</v>
      </c>
      <c r="K51" s="9">
        <v>2560</v>
      </c>
      <c r="L51" s="9">
        <v>3670</v>
      </c>
      <c r="M51" s="9">
        <v>5760</v>
      </c>
      <c r="N51" s="9">
        <v>3996</v>
      </c>
    </row>
    <row r="52" spans="1:14" x14ac:dyDescent="0.25">
      <c r="A52" t="s">
        <v>40</v>
      </c>
      <c r="B52" s="10">
        <v>60016722</v>
      </c>
      <c r="C52" s="9">
        <v>184</v>
      </c>
      <c r="D52" s="9">
        <v>4880</v>
      </c>
      <c r="E52" s="9">
        <v>4390</v>
      </c>
      <c r="F52" s="9">
        <v>3570</v>
      </c>
      <c r="G52" s="9">
        <v>3560</v>
      </c>
      <c r="H52" s="9">
        <v>4260</v>
      </c>
      <c r="I52" s="9">
        <v>1620</v>
      </c>
      <c r="J52" s="9">
        <v>2230</v>
      </c>
      <c r="K52" s="9">
        <v>2740</v>
      </c>
      <c r="L52" s="9">
        <v>4270</v>
      </c>
      <c r="M52" s="9">
        <v>5990</v>
      </c>
      <c r="N52" s="9">
        <v>4333</v>
      </c>
    </row>
    <row r="53" spans="1:14" x14ac:dyDescent="0.25">
      <c r="A53" t="s">
        <v>40</v>
      </c>
      <c r="B53" s="10">
        <v>1488033</v>
      </c>
      <c r="C53" s="9">
        <v>274</v>
      </c>
      <c r="D53" s="9">
        <v>4750</v>
      </c>
      <c r="E53" s="9">
        <v>5440</v>
      </c>
      <c r="F53" s="9">
        <v>6250</v>
      </c>
      <c r="G53" s="9">
        <v>5660</v>
      </c>
      <c r="H53" s="9">
        <v>6780</v>
      </c>
      <c r="I53" s="9">
        <v>110</v>
      </c>
      <c r="J53" s="9">
        <v>4810</v>
      </c>
      <c r="K53" s="9">
        <v>5010</v>
      </c>
      <c r="L53" s="9">
        <v>4800</v>
      </c>
      <c r="M53" s="9">
        <v>5350</v>
      </c>
      <c r="N53" s="9">
        <v>5053</v>
      </c>
    </row>
    <row r="54" spans="1:14" x14ac:dyDescent="0.25">
      <c r="A54" t="s">
        <v>40</v>
      </c>
      <c r="B54" s="10">
        <v>22274203</v>
      </c>
      <c r="C54" s="9">
        <v>337</v>
      </c>
      <c r="D54" s="9">
        <v>2300</v>
      </c>
      <c r="E54" s="9">
        <v>1840</v>
      </c>
      <c r="F54" s="9">
        <v>1770</v>
      </c>
      <c r="G54" s="9">
        <v>9260</v>
      </c>
      <c r="H54" s="9">
        <v>4970</v>
      </c>
      <c r="I54" s="9">
        <v>5290</v>
      </c>
      <c r="J54" s="9">
        <v>6040</v>
      </c>
      <c r="K54" s="9">
        <v>1820</v>
      </c>
      <c r="L54" s="9">
        <v>1450</v>
      </c>
      <c r="M54" s="9">
        <v>2290</v>
      </c>
      <c r="N54" s="9">
        <v>1853</v>
      </c>
    </row>
    <row r="55" spans="1:14" x14ac:dyDescent="0.25">
      <c r="A55" t="s">
        <v>40</v>
      </c>
      <c r="B55" s="10">
        <v>44474603</v>
      </c>
      <c r="C55" s="9">
        <v>340</v>
      </c>
      <c r="D55" s="9">
        <v>280</v>
      </c>
      <c r="E55" s="9">
        <v>330</v>
      </c>
      <c r="F55" s="9">
        <v>20</v>
      </c>
      <c r="G55" s="9">
        <v>40</v>
      </c>
      <c r="H55" s="9">
        <v>470</v>
      </c>
      <c r="I55" s="9">
        <v>2760</v>
      </c>
      <c r="J55" s="9">
        <v>5050</v>
      </c>
      <c r="K55" s="9">
        <v>6010</v>
      </c>
      <c r="L55" s="9">
        <v>6100</v>
      </c>
      <c r="M55" s="9">
        <v>3960</v>
      </c>
      <c r="N55" s="9">
        <v>5356</v>
      </c>
    </row>
    <row r="56" spans="1:14" x14ac:dyDescent="0.25">
      <c r="A56" t="s">
        <v>40</v>
      </c>
      <c r="B56" s="10">
        <v>22273204</v>
      </c>
      <c r="C56" s="9">
        <v>344</v>
      </c>
      <c r="D56" s="9">
        <v>600</v>
      </c>
      <c r="E56" s="9">
        <v>430</v>
      </c>
      <c r="F56" s="9">
        <v>700</v>
      </c>
      <c r="G56" s="9">
        <v>870</v>
      </c>
      <c r="H56" s="9">
        <v>900</v>
      </c>
      <c r="I56" s="9">
        <v>640</v>
      </c>
      <c r="J56" s="9">
        <v>920</v>
      </c>
      <c r="K56" s="9">
        <v>600</v>
      </c>
      <c r="L56" s="9">
        <v>800</v>
      </c>
      <c r="M56" s="9">
        <v>630</v>
      </c>
      <c r="N56" s="9">
        <v>676</v>
      </c>
    </row>
    <row r="57" spans="1:14" x14ac:dyDescent="0.25">
      <c r="A57" t="s">
        <v>40</v>
      </c>
      <c r="B57" s="10">
        <v>1087404</v>
      </c>
      <c r="C57" s="9">
        <v>444</v>
      </c>
      <c r="D57" s="9">
        <v>6120</v>
      </c>
      <c r="E57" s="9">
        <v>3020</v>
      </c>
      <c r="F57" s="9">
        <v>3870</v>
      </c>
      <c r="G57" s="9">
        <v>3500</v>
      </c>
      <c r="H57" s="9">
        <v>3360</v>
      </c>
      <c r="I57" s="9">
        <v>3190</v>
      </c>
      <c r="J57" s="9">
        <v>1820</v>
      </c>
      <c r="K57" s="9">
        <v>4770</v>
      </c>
      <c r="L57" s="9">
        <v>3710</v>
      </c>
      <c r="M57" s="9">
        <v>4920</v>
      </c>
      <c r="N57" s="9">
        <v>4466</v>
      </c>
    </row>
    <row r="58" spans="1:14" x14ac:dyDescent="0.25">
      <c r="A58" t="s">
        <v>40</v>
      </c>
      <c r="B58" s="10">
        <v>1183504</v>
      </c>
      <c r="C58" s="9">
        <v>450</v>
      </c>
      <c r="D58" s="9">
        <v>1290</v>
      </c>
      <c r="E58" s="9">
        <v>2400</v>
      </c>
      <c r="F58" s="9">
        <v>1370</v>
      </c>
      <c r="G58" s="9">
        <v>10</v>
      </c>
      <c r="H58" s="9">
        <v>2320</v>
      </c>
      <c r="I58" s="9">
        <v>1110</v>
      </c>
      <c r="J58" s="9">
        <v>1240</v>
      </c>
      <c r="K58" s="9">
        <v>20</v>
      </c>
      <c r="L58" s="9">
        <v>10</v>
      </c>
      <c r="M58" s="9">
        <v>1750</v>
      </c>
      <c r="N58" s="9">
        <v>593</v>
      </c>
    </row>
    <row r="59" spans="1:14" x14ac:dyDescent="0.25">
      <c r="A59" t="s">
        <v>40</v>
      </c>
      <c r="B59" s="10">
        <v>33373003</v>
      </c>
      <c r="C59" s="9">
        <v>504</v>
      </c>
      <c r="D59" s="9">
        <v>4330</v>
      </c>
      <c r="E59" s="9">
        <v>480</v>
      </c>
      <c r="F59" s="9">
        <v>3570</v>
      </c>
      <c r="G59" s="9">
        <v>9610</v>
      </c>
      <c r="H59" s="9">
        <v>4490</v>
      </c>
      <c r="I59" s="9">
        <v>6410</v>
      </c>
      <c r="J59" s="9">
        <v>6900</v>
      </c>
      <c r="K59" s="9">
        <v>6870</v>
      </c>
      <c r="L59" s="9">
        <v>2870</v>
      </c>
      <c r="M59" s="9">
        <v>4010</v>
      </c>
      <c r="N59" s="9">
        <v>4583</v>
      </c>
    </row>
    <row r="60" spans="1:14" x14ac:dyDescent="0.25">
      <c r="A60" t="s">
        <v>40</v>
      </c>
      <c r="B60" s="10">
        <v>40014702</v>
      </c>
      <c r="C60" s="9">
        <v>544</v>
      </c>
      <c r="D60" s="9">
        <v>1740</v>
      </c>
      <c r="E60" s="9">
        <v>1760</v>
      </c>
      <c r="F60" s="9">
        <v>2890</v>
      </c>
      <c r="G60" s="9">
        <v>2200</v>
      </c>
      <c r="H60" s="9">
        <v>490</v>
      </c>
      <c r="I60" s="9">
        <v>470</v>
      </c>
      <c r="J60" s="9">
        <v>400</v>
      </c>
      <c r="K60" s="9">
        <v>40</v>
      </c>
      <c r="L60" s="9">
        <v>780</v>
      </c>
      <c r="M60" s="9">
        <v>1270</v>
      </c>
      <c r="N60" s="9">
        <v>696</v>
      </c>
    </row>
    <row r="61" spans="1:14" x14ac:dyDescent="0.25">
      <c r="A61" t="s">
        <v>40</v>
      </c>
      <c r="B61" s="10">
        <v>40083714</v>
      </c>
      <c r="C61" s="9">
        <v>587</v>
      </c>
      <c r="D61" s="9">
        <v>3260</v>
      </c>
      <c r="E61" s="9">
        <v>2640</v>
      </c>
      <c r="F61" s="9">
        <v>5100</v>
      </c>
      <c r="G61" s="9">
        <v>4620</v>
      </c>
      <c r="H61" s="9">
        <v>9230</v>
      </c>
      <c r="I61" s="9">
        <v>7070</v>
      </c>
      <c r="J61" s="9">
        <v>8570</v>
      </c>
      <c r="K61" s="9">
        <v>7340</v>
      </c>
      <c r="L61" s="9">
        <v>3660</v>
      </c>
      <c r="M61" s="9">
        <v>3140</v>
      </c>
      <c r="N61" s="9">
        <v>4713</v>
      </c>
    </row>
    <row r="62" spans="1:14" x14ac:dyDescent="0.25">
      <c r="A62" t="s">
        <v>40</v>
      </c>
      <c r="B62" s="10">
        <v>60017538</v>
      </c>
      <c r="C62" s="9">
        <v>600</v>
      </c>
      <c r="D62" s="9">
        <v>1290</v>
      </c>
      <c r="E62" s="9">
        <v>1770</v>
      </c>
      <c r="F62" s="9">
        <v>3010</v>
      </c>
      <c r="G62" s="9">
        <v>2490</v>
      </c>
      <c r="H62" s="9">
        <v>3620</v>
      </c>
      <c r="I62" s="9">
        <v>5760</v>
      </c>
      <c r="J62" s="9">
        <v>3800</v>
      </c>
      <c r="K62" s="9">
        <v>2400</v>
      </c>
      <c r="L62" s="9">
        <v>2020</v>
      </c>
      <c r="M62" s="9">
        <v>570</v>
      </c>
      <c r="N62" s="9">
        <v>1663</v>
      </c>
    </row>
    <row r="63" spans="1:14" x14ac:dyDescent="0.25">
      <c r="A63" t="s">
        <v>40</v>
      </c>
      <c r="B63" s="10">
        <v>3334003</v>
      </c>
      <c r="C63" s="9">
        <v>604</v>
      </c>
      <c r="D63" s="9">
        <v>1550</v>
      </c>
      <c r="E63" s="9">
        <v>1150</v>
      </c>
      <c r="F63" s="9">
        <v>1460</v>
      </c>
      <c r="G63" s="9">
        <v>1470</v>
      </c>
      <c r="H63" s="9">
        <v>1950</v>
      </c>
      <c r="I63" s="9">
        <v>1120</v>
      </c>
      <c r="J63" s="9">
        <v>1150</v>
      </c>
      <c r="K63" s="9">
        <v>1330</v>
      </c>
      <c r="L63" s="9">
        <v>1730</v>
      </c>
      <c r="M63" s="9">
        <v>1410</v>
      </c>
      <c r="N63" s="9">
        <v>1490</v>
      </c>
    </row>
    <row r="64" spans="1:14" x14ac:dyDescent="0.25">
      <c r="A64" t="s">
        <v>40</v>
      </c>
      <c r="B64" s="10">
        <v>10015301</v>
      </c>
      <c r="C64" s="9">
        <v>647</v>
      </c>
      <c r="D64" s="9">
        <v>3170</v>
      </c>
      <c r="E64" s="9">
        <v>2750</v>
      </c>
      <c r="F64" s="9">
        <v>4360</v>
      </c>
      <c r="G64" s="9">
        <v>4060</v>
      </c>
      <c r="H64" s="9">
        <v>5270</v>
      </c>
      <c r="I64" s="9">
        <v>7360</v>
      </c>
      <c r="J64" s="9">
        <v>7860</v>
      </c>
      <c r="K64" s="9">
        <v>6470</v>
      </c>
      <c r="L64" s="9">
        <v>3300</v>
      </c>
      <c r="M64" s="9">
        <v>2910</v>
      </c>
      <c r="N64" s="9">
        <v>4226</v>
      </c>
    </row>
    <row r="65" spans="1:14" x14ac:dyDescent="0.25">
      <c r="A65" t="s">
        <v>40</v>
      </c>
      <c r="B65" s="10">
        <v>22274604</v>
      </c>
      <c r="C65" s="9">
        <v>654</v>
      </c>
      <c r="D65" s="9">
        <v>1920</v>
      </c>
      <c r="E65" s="9">
        <v>1970</v>
      </c>
      <c r="F65" s="9">
        <v>1980</v>
      </c>
      <c r="G65" s="9">
        <v>1420</v>
      </c>
      <c r="H65" s="9">
        <v>1450</v>
      </c>
      <c r="I65" s="9">
        <v>1230</v>
      </c>
      <c r="J65" s="9">
        <v>1770</v>
      </c>
      <c r="K65" s="9">
        <v>1100</v>
      </c>
      <c r="L65" s="9">
        <v>1600</v>
      </c>
      <c r="M65" s="9">
        <v>1200</v>
      </c>
      <c r="N65" s="9">
        <v>1300</v>
      </c>
    </row>
    <row r="66" spans="1:14" x14ac:dyDescent="0.25">
      <c r="A66" t="s">
        <v>40</v>
      </c>
      <c r="B66" s="10">
        <v>50013308</v>
      </c>
      <c r="C66" s="9">
        <v>687</v>
      </c>
      <c r="D66" s="9">
        <v>1450</v>
      </c>
      <c r="E66" s="9">
        <v>510</v>
      </c>
      <c r="F66" s="9">
        <v>880</v>
      </c>
      <c r="G66" s="9">
        <v>890</v>
      </c>
      <c r="H66" s="9">
        <v>1160</v>
      </c>
      <c r="I66" s="9">
        <v>2250</v>
      </c>
      <c r="J66" s="9">
        <v>30</v>
      </c>
      <c r="K66" s="9">
        <v>900</v>
      </c>
      <c r="L66" s="9">
        <v>820</v>
      </c>
      <c r="M66" s="9">
        <v>640</v>
      </c>
      <c r="N66" s="9">
        <v>786</v>
      </c>
    </row>
    <row r="67" spans="1:14" x14ac:dyDescent="0.25">
      <c r="A67" t="s">
        <v>40</v>
      </c>
      <c r="B67" s="10">
        <v>90090405</v>
      </c>
      <c r="C67" s="9">
        <v>690</v>
      </c>
      <c r="D67" s="9">
        <v>4110</v>
      </c>
      <c r="E67" s="9">
        <v>4370</v>
      </c>
      <c r="F67" s="9">
        <v>4360</v>
      </c>
      <c r="G67" s="9">
        <v>12740</v>
      </c>
      <c r="H67" s="9">
        <v>17340</v>
      </c>
      <c r="I67" s="9">
        <v>11040</v>
      </c>
      <c r="J67" s="9">
        <v>10510</v>
      </c>
      <c r="K67" s="9">
        <v>7750</v>
      </c>
      <c r="L67" s="9">
        <v>6730</v>
      </c>
      <c r="M67" s="9">
        <v>6110</v>
      </c>
      <c r="N67" s="9">
        <v>6863</v>
      </c>
    </row>
    <row r="68" spans="1:14" x14ac:dyDescent="0.25">
      <c r="A68" t="s">
        <v>40</v>
      </c>
      <c r="B68" s="10">
        <v>1182604</v>
      </c>
      <c r="C68" s="9">
        <v>697</v>
      </c>
      <c r="D68" s="9">
        <v>3820</v>
      </c>
      <c r="E68" s="9">
        <v>3160</v>
      </c>
      <c r="F68" s="9">
        <v>2180</v>
      </c>
      <c r="G68" s="9">
        <v>8780</v>
      </c>
      <c r="H68" s="9">
        <v>3950</v>
      </c>
      <c r="I68" s="9">
        <v>5050</v>
      </c>
      <c r="J68" s="9">
        <v>6440</v>
      </c>
      <c r="K68" s="9">
        <v>3070</v>
      </c>
      <c r="L68" s="9">
        <v>2840</v>
      </c>
      <c r="M68" s="9">
        <v>3260</v>
      </c>
      <c r="N68" s="9">
        <v>3056</v>
      </c>
    </row>
    <row r="69" spans="1:14" x14ac:dyDescent="0.25">
      <c r="A69" t="s">
        <v>40</v>
      </c>
      <c r="B69" s="10">
        <v>222114</v>
      </c>
      <c r="C69" s="9">
        <v>717</v>
      </c>
      <c r="D69" s="9">
        <v>2750</v>
      </c>
      <c r="E69" s="9">
        <v>2210</v>
      </c>
      <c r="F69" s="9">
        <v>2090</v>
      </c>
      <c r="G69" s="9">
        <v>2780</v>
      </c>
      <c r="H69" s="9">
        <v>2430</v>
      </c>
      <c r="I69" s="9">
        <v>2470</v>
      </c>
      <c r="J69" s="9">
        <v>3410</v>
      </c>
      <c r="K69" s="9">
        <v>2660</v>
      </c>
      <c r="L69" s="9">
        <v>3640</v>
      </c>
      <c r="M69" s="9">
        <v>3020</v>
      </c>
      <c r="N69" s="9">
        <v>3106</v>
      </c>
    </row>
    <row r="70" spans="1:14" x14ac:dyDescent="0.25">
      <c r="A70" t="s">
        <v>40</v>
      </c>
      <c r="B70" s="10">
        <v>50015014</v>
      </c>
      <c r="C70" s="9">
        <v>734</v>
      </c>
      <c r="D70" s="9">
        <v>5090</v>
      </c>
      <c r="E70" s="9">
        <v>3740</v>
      </c>
      <c r="F70" s="9">
        <v>3540</v>
      </c>
      <c r="G70" s="9">
        <v>3610</v>
      </c>
      <c r="H70" s="9">
        <v>3690</v>
      </c>
      <c r="I70" s="9">
        <v>3340</v>
      </c>
      <c r="J70" s="9">
        <v>4810</v>
      </c>
      <c r="K70" s="9">
        <v>2780</v>
      </c>
      <c r="L70" s="9">
        <v>3220</v>
      </c>
      <c r="M70" s="9">
        <v>3860</v>
      </c>
      <c r="N70" s="9">
        <v>3286</v>
      </c>
    </row>
    <row r="71" spans="1:14" x14ac:dyDescent="0.25">
      <c r="A71" t="s">
        <v>40</v>
      </c>
      <c r="B71" s="10">
        <v>22274002</v>
      </c>
      <c r="C71" s="9">
        <v>747</v>
      </c>
      <c r="D71" s="9">
        <v>2610</v>
      </c>
      <c r="E71" s="9">
        <v>2380</v>
      </c>
      <c r="F71" s="9">
        <v>3100</v>
      </c>
      <c r="G71" s="9">
        <v>3760</v>
      </c>
      <c r="H71" s="9">
        <v>2740</v>
      </c>
      <c r="I71" s="9">
        <v>3740</v>
      </c>
      <c r="J71" s="9">
        <v>4080</v>
      </c>
      <c r="K71" s="9">
        <v>2550</v>
      </c>
      <c r="L71" s="9">
        <v>2270</v>
      </c>
      <c r="M71" s="9">
        <v>2010</v>
      </c>
      <c r="N71" s="9">
        <v>2276</v>
      </c>
    </row>
    <row r="72" spans="1:14" x14ac:dyDescent="0.25">
      <c r="A72" t="s">
        <v>40</v>
      </c>
      <c r="B72" s="10">
        <v>44472503</v>
      </c>
      <c r="C72" s="9">
        <v>770</v>
      </c>
      <c r="D72" s="9">
        <v>2850</v>
      </c>
      <c r="E72" s="9">
        <v>1810</v>
      </c>
      <c r="F72" s="9">
        <v>2500</v>
      </c>
      <c r="G72" s="9">
        <v>2960</v>
      </c>
      <c r="H72" s="9">
        <v>4510</v>
      </c>
      <c r="I72" s="9">
        <v>5640</v>
      </c>
      <c r="J72" s="9">
        <v>5020</v>
      </c>
      <c r="K72" s="9">
        <v>4360</v>
      </c>
      <c r="L72" s="9">
        <v>2750</v>
      </c>
      <c r="M72" s="9">
        <v>2960</v>
      </c>
      <c r="N72" s="9">
        <v>3356</v>
      </c>
    </row>
    <row r="73" spans="1:14" x14ac:dyDescent="0.25">
      <c r="A73" t="s">
        <v>40</v>
      </c>
      <c r="B73" s="10">
        <v>60017334</v>
      </c>
      <c r="C73" s="9">
        <v>774</v>
      </c>
      <c r="D73" s="9">
        <v>9460</v>
      </c>
      <c r="E73" s="9">
        <v>7240</v>
      </c>
      <c r="F73" s="9">
        <v>6120</v>
      </c>
      <c r="G73" s="9">
        <v>9570</v>
      </c>
      <c r="H73" s="9">
        <v>11640</v>
      </c>
      <c r="I73" s="9">
        <v>4540</v>
      </c>
      <c r="J73" s="9">
        <v>7910</v>
      </c>
      <c r="K73" s="9">
        <v>6170</v>
      </c>
      <c r="L73" s="9">
        <v>7780</v>
      </c>
      <c r="M73" s="9">
        <v>7740</v>
      </c>
      <c r="N73" s="9">
        <v>7230</v>
      </c>
    </row>
    <row r="74" spans="1:14" x14ac:dyDescent="0.25">
      <c r="A74" t="s">
        <v>40</v>
      </c>
      <c r="B74" s="10">
        <v>1183804</v>
      </c>
      <c r="C74" s="9">
        <v>790</v>
      </c>
      <c r="D74" s="9">
        <v>1970</v>
      </c>
      <c r="E74" s="9">
        <v>1230</v>
      </c>
      <c r="F74" s="9">
        <v>1410</v>
      </c>
      <c r="G74" s="9">
        <v>1680</v>
      </c>
      <c r="H74" s="9">
        <v>980</v>
      </c>
      <c r="I74" s="9">
        <v>1440</v>
      </c>
      <c r="J74" s="9">
        <v>10500</v>
      </c>
      <c r="K74" s="9">
        <v>3790</v>
      </c>
      <c r="L74" s="9">
        <v>1220</v>
      </c>
      <c r="M74" s="9">
        <v>1450</v>
      </c>
      <c r="N74" s="9">
        <v>2153</v>
      </c>
    </row>
    <row r="75" spans="1:14" x14ac:dyDescent="0.25">
      <c r="A75" t="s">
        <v>40</v>
      </c>
      <c r="B75" s="10">
        <v>50013506</v>
      </c>
      <c r="C75" s="9">
        <v>790</v>
      </c>
      <c r="D75" s="9">
        <v>1280</v>
      </c>
      <c r="E75" s="9">
        <v>9250</v>
      </c>
      <c r="F75" s="9">
        <v>1540</v>
      </c>
      <c r="G75" s="9">
        <v>1510</v>
      </c>
      <c r="H75" s="9">
        <v>1050</v>
      </c>
      <c r="I75" s="9">
        <v>1550</v>
      </c>
      <c r="J75" s="9">
        <v>930</v>
      </c>
      <c r="K75" s="9">
        <v>1590</v>
      </c>
      <c r="L75" s="9">
        <v>1180</v>
      </c>
      <c r="M75" s="9">
        <v>2050</v>
      </c>
      <c r="N75" s="9">
        <v>1606</v>
      </c>
    </row>
    <row r="76" spans="1:14" x14ac:dyDescent="0.25">
      <c r="A76" t="s">
        <v>40</v>
      </c>
      <c r="B76" s="10">
        <v>333705</v>
      </c>
      <c r="C76" s="9">
        <v>807</v>
      </c>
      <c r="D76" s="9">
        <v>3510</v>
      </c>
      <c r="E76" s="9">
        <v>5610</v>
      </c>
      <c r="F76" s="9">
        <v>1520</v>
      </c>
      <c r="G76" s="9">
        <v>1040</v>
      </c>
      <c r="H76" s="9">
        <v>1390</v>
      </c>
      <c r="I76" s="9">
        <v>1670</v>
      </c>
      <c r="J76" s="9">
        <v>3030</v>
      </c>
      <c r="K76" s="9">
        <v>7170</v>
      </c>
      <c r="L76" s="9">
        <v>7750</v>
      </c>
      <c r="M76" s="9">
        <v>5870</v>
      </c>
      <c r="N76" s="9">
        <v>6930</v>
      </c>
    </row>
    <row r="77" spans="1:14" x14ac:dyDescent="0.25">
      <c r="A77" t="s">
        <v>40</v>
      </c>
      <c r="B77" s="10">
        <v>22274902</v>
      </c>
      <c r="C77" s="9">
        <v>814</v>
      </c>
      <c r="D77" s="9">
        <v>1450</v>
      </c>
      <c r="E77" s="9">
        <v>1290</v>
      </c>
      <c r="F77" s="9">
        <v>3880</v>
      </c>
      <c r="G77" s="9">
        <v>1330</v>
      </c>
      <c r="H77" s="9">
        <v>2600</v>
      </c>
      <c r="I77" s="9">
        <v>2730</v>
      </c>
      <c r="J77" s="9">
        <v>2780</v>
      </c>
      <c r="K77" s="9">
        <v>1630</v>
      </c>
      <c r="L77" s="9">
        <v>1920</v>
      </c>
      <c r="M77" s="9">
        <v>1340</v>
      </c>
      <c r="N77" s="9">
        <v>1630</v>
      </c>
    </row>
    <row r="78" spans="1:14" x14ac:dyDescent="0.25">
      <c r="A78" t="s">
        <v>40</v>
      </c>
      <c r="B78" s="10">
        <v>11176303</v>
      </c>
      <c r="C78" s="9">
        <v>864</v>
      </c>
      <c r="D78" s="9">
        <v>2990</v>
      </c>
      <c r="E78" s="9">
        <v>3600</v>
      </c>
      <c r="F78" s="9">
        <v>3310</v>
      </c>
      <c r="G78" s="9">
        <v>3360</v>
      </c>
      <c r="H78" s="9">
        <v>3860</v>
      </c>
      <c r="I78" s="9">
        <v>2690</v>
      </c>
      <c r="J78" s="9">
        <v>3320</v>
      </c>
      <c r="K78" s="9">
        <v>3420</v>
      </c>
      <c r="L78" s="9">
        <v>3380</v>
      </c>
      <c r="M78" s="9">
        <v>2700</v>
      </c>
      <c r="N78" s="9">
        <v>3166</v>
      </c>
    </row>
    <row r="79" spans="1:14" x14ac:dyDescent="0.25">
      <c r="A79" t="s">
        <v>40</v>
      </c>
      <c r="B79" s="10">
        <v>60016210</v>
      </c>
      <c r="C79" s="9">
        <v>877</v>
      </c>
      <c r="D79" s="9">
        <v>3190</v>
      </c>
      <c r="E79" s="9">
        <v>2790</v>
      </c>
      <c r="F79" s="9">
        <v>3330</v>
      </c>
      <c r="G79" s="9">
        <v>5650</v>
      </c>
      <c r="H79" s="9">
        <v>9240</v>
      </c>
      <c r="I79" s="9">
        <v>6680</v>
      </c>
      <c r="J79" s="9">
        <v>5240</v>
      </c>
      <c r="K79" s="9">
        <v>3390</v>
      </c>
      <c r="L79" s="9">
        <v>3240</v>
      </c>
      <c r="M79" s="9">
        <v>4440</v>
      </c>
      <c r="N79" s="9">
        <v>3690</v>
      </c>
    </row>
    <row r="80" spans="1:14" x14ac:dyDescent="0.25">
      <c r="A80" t="s">
        <v>40</v>
      </c>
      <c r="B80" s="10">
        <v>1184803</v>
      </c>
      <c r="C80" s="9">
        <v>884</v>
      </c>
      <c r="D80" s="9">
        <v>2430</v>
      </c>
      <c r="E80" s="9">
        <v>1130</v>
      </c>
      <c r="F80" s="9">
        <v>1500</v>
      </c>
      <c r="G80" s="9">
        <v>2230</v>
      </c>
      <c r="H80" s="9">
        <v>3020</v>
      </c>
      <c r="I80" s="9">
        <v>680</v>
      </c>
      <c r="J80" s="9">
        <v>3150</v>
      </c>
      <c r="K80" s="9">
        <v>2060</v>
      </c>
      <c r="L80" s="9">
        <v>560</v>
      </c>
      <c r="M80" s="9">
        <v>490</v>
      </c>
      <c r="N80" s="9">
        <v>1036</v>
      </c>
    </row>
    <row r="81" spans="1:14" x14ac:dyDescent="0.25">
      <c r="A81" t="s">
        <v>40</v>
      </c>
      <c r="B81" s="10">
        <v>22275802</v>
      </c>
      <c r="C81" s="9">
        <v>910</v>
      </c>
      <c r="D81" s="9">
        <v>970</v>
      </c>
      <c r="E81" s="9">
        <v>790</v>
      </c>
      <c r="F81" s="9">
        <v>1410</v>
      </c>
      <c r="G81" s="9">
        <v>1870</v>
      </c>
      <c r="H81" s="9">
        <v>1880</v>
      </c>
      <c r="I81" s="9">
        <v>1450</v>
      </c>
      <c r="J81" s="9">
        <v>2150</v>
      </c>
      <c r="K81" s="9">
        <v>1810</v>
      </c>
      <c r="L81" s="9">
        <v>2110</v>
      </c>
      <c r="M81" s="9">
        <v>2130</v>
      </c>
      <c r="N81" s="9">
        <v>2016</v>
      </c>
    </row>
    <row r="82" spans="1:14" x14ac:dyDescent="0.25">
      <c r="A82" t="s">
        <v>40</v>
      </c>
      <c r="B82" s="10">
        <v>22272404</v>
      </c>
      <c r="C82" s="9">
        <v>930</v>
      </c>
      <c r="D82" s="9">
        <v>5960</v>
      </c>
      <c r="E82" s="9">
        <v>3730</v>
      </c>
      <c r="F82" s="9">
        <v>4500</v>
      </c>
      <c r="G82" s="9">
        <v>4450</v>
      </c>
      <c r="H82" s="9">
        <v>5560</v>
      </c>
      <c r="I82" s="9">
        <v>5310</v>
      </c>
      <c r="J82" s="9">
        <v>5980</v>
      </c>
      <c r="K82" s="9">
        <v>4850</v>
      </c>
      <c r="L82" s="9">
        <v>5080</v>
      </c>
      <c r="M82" s="9">
        <v>4240</v>
      </c>
      <c r="N82" s="9">
        <v>4723</v>
      </c>
    </row>
    <row r="83" spans="1:14" x14ac:dyDescent="0.25">
      <c r="A83" t="s">
        <v>40</v>
      </c>
      <c r="B83" s="10">
        <v>1414348</v>
      </c>
      <c r="C83" s="9">
        <v>960</v>
      </c>
      <c r="D83" s="9">
        <v>5730</v>
      </c>
      <c r="E83" s="9">
        <v>8630</v>
      </c>
      <c r="F83" s="9">
        <v>7880</v>
      </c>
      <c r="G83" s="9">
        <v>14350</v>
      </c>
      <c r="H83" s="9">
        <v>21620</v>
      </c>
      <c r="I83" s="9">
        <v>4570</v>
      </c>
      <c r="J83" s="9">
        <v>6360</v>
      </c>
      <c r="K83" s="9">
        <v>1980</v>
      </c>
      <c r="L83" s="9">
        <v>8190</v>
      </c>
      <c r="M83" s="9">
        <v>5310</v>
      </c>
      <c r="N83" s="9">
        <v>5160</v>
      </c>
    </row>
    <row r="84" spans="1:14" x14ac:dyDescent="0.25">
      <c r="A84" t="s">
        <v>40</v>
      </c>
      <c r="B84" s="10">
        <v>22272803</v>
      </c>
      <c r="C84" s="9">
        <v>997</v>
      </c>
      <c r="D84" s="9">
        <v>2860</v>
      </c>
      <c r="E84" s="9">
        <v>2240</v>
      </c>
      <c r="F84" s="9">
        <v>2700</v>
      </c>
      <c r="G84" s="9">
        <v>4160</v>
      </c>
      <c r="H84" s="9">
        <v>3900</v>
      </c>
      <c r="I84" s="9">
        <v>4310</v>
      </c>
      <c r="J84" s="9">
        <v>4710</v>
      </c>
      <c r="K84" s="9">
        <v>2350</v>
      </c>
      <c r="L84" s="9">
        <v>2680</v>
      </c>
      <c r="M84" s="9">
        <v>2870</v>
      </c>
      <c r="N84" s="9">
        <v>2633</v>
      </c>
    </row>
    <row r="85" spans="1:14" x14ac:dyDescent="0.25">
      <c r="A85" t="s">
        <v>40</v>
      </c>
      <c r="B85" s="10">
        <v>1083702</v>
      </c>
      <c r="C85" s="9">
        <v>1054</v>
      </c>
      <c r="D85" s="9">
        <v>3380</v>
      </c>
      <c r="E85" s="9">
        <v>3990</v>
      </c>
      <c r="F85" s="9">
        <v>8920</v>
      </c>
      <c r="G85" s="9">
        <v>4290</v>
      </c>
      <c r="H85" s="9">
        <v>4070</v>
      </c>
      <c r="I85" s="9">
        <v>3840</v>
      </c>
      <c r="J85" s="9">
        <v>4700</v>
      </c>
      <c r="K85" s="9">
        <v>3360</v>
      </c>
      <c r="L85" s="9">
        <v>5310</v>
      </c>
      <c r="M85" s="9">
        <v>3080</v>
      </c>
      <c r="N85" s="9">
        <v>3916</v>
      </c>
    </row>
    <row r="86" spans="1:14" x14ac:dyDescent="0.25">
      <c r="A86" t="s">
        <v>40</v>
      </c>
      <c r="B86" s="10">
        <v>20015308</v>
      </c>
      <c r="C86" s="9">
        <v>1057</v>
      </c>
      <c r="D86" s="9">
        <v>4340</v>
      </c>
      <c r="E86" s="9">
        <v>3160</v>
      </c>
      <c r="F86" s="9">
        <v>3620</v>
      </c>
      <c r="G86" s="9">
        <v>5690</v>
      </c>
      <c r="H86" s="9">
        <v>2850</v>
      </c>
      <c r="I86" s="9">
        <v>7470</v>
      </c>
      <c r="J86" s="9">
        <v>4490</v>
      </c>
      <c r="K86" s="9">
        <v>2030</v>
      </c>
      <c r="L86" s="9">
        <v>2470</v>
      </c>
      <c r="M86" s="9">
        <v>4000</v>
      </c>
      <c r="N86" s="9">
        <v>2833</v>
      </c>
    </row>
    <row r="87" spans="1:14" x14ac:dyDescent="0.25">
      <c r="A87" t="s">
        <v>40</v>
      </c>
      <c r="B87" s="10">
        <v>90090603</v>
      </c>
      <c r="C87" s="9">
        <v>1064</v>
      </c>
      <c r="D87" s="9">
        <v>2530</v>
      </c>
      <c r="E87" s="9">
        <v>1940</v>
      </c>
      <c r="F87" s="9">
        <v>2650</v>
      </c>
      <c r="G87" s="9">
        <v>2230</v>
      </c>
      <c r="H87" s="9">
        <v>4670</v>
      </c>
      <c r="I87" s="9">
        <v>6120</v>
      </c>
      <c r="J87" s="9">
        <v>6840</v>
      </c>
      <c r="K87" s="9">
        <v>5470</v>
      </c>
      <c r="L87" s="9">
        <v>3950</v>
      </c>
      <c r="M87" s="9">
        <v>7140</v>
      </c>
      <c r="N87" s="9">
        <v>5520</v>
      </c>
    </row>
    <row r="88" spans="1:14" x14ac:dyDescent="0.25">
      <c r="A88" t="s">
        <v>40</v>
      </c>
      <c r="B88" s="10">
        <v>60016925</v>
      </c>
      <c r="C88" s="9">
        <v>1077</v>
      </c>
      <c r="D88" s="9">
        <v>1520</v>
      </c>
      <c r="E88" s="9">
        <v>1310</v>
      </c>
      <c r="F88" s="9">
        <v>980</v>
      </c>
      <c r="G88" s="9">
        <v>1560</v>
      </c>
      <c r="H88" s="9">
        <v>1600</v>
      </c>
      <c r="I88" s="9">
        <v>1480</v>
      </c>
      <c r="J88" s="9">
        <v>1780</v>
      </c>
      <c r="K88" s="9">
        <v>1410</v>
      </c>
      <c r="L88" s="9">
        <v>1560</v>
      </c>
      <c r="M88" s="9">
        <v>1650</v>
      </c>
      <c r="N88" s="9">
        <v>1540</v>
      </c>
    </row>
    <row r="89" spans="1:14" x14ac:dyDescent="0.25">
      <c r="A89" t="s">
        <v>40</v>
      </c>
      <c r="B89" s="10">
        <v>22274504</v>
      </c>
      <c r="C89" s="9">
        <v>1090</v>
      </c>
      <c r="D89" s="9">
        <v>1370</v>
      </c>
      <c r="E89" s="9">
        <v>1150</v>
      </c>
      <c r="F89" s="9">
        <v>1510</v>
      </c>
      <c r="G89" s="9">
        <v>2360</v>
      </c>
      <c r="H89" s="9">
        <v>2480</v>
      </c>
      <c r="I89" s="9">
        <v>5140</v>
      </c>
      <c r="J89" s="9">
        <v>2040</v>
      </c>
      <c r="K89" s="9">
        <v>1250</v>
      </c>
      <c r="L89" s="9">
        <v>1630</v>
      </c>
      <c r="M89" s="9">
        <v>1150</v>
      </c>
      <c r="N89" s="9">
        <v>1343</v>
      </c>
    </row>
    <row r="90" spans="1:14" x14ac:dyDescent="0.25">
      <c r="A90" t="s">
        <v>40</v>
      </c>
      <c r="B90" s="10">
        <v>50011419</v>
      </c>
      <c r="C90" s="9">
        <v>1090</v>
      </c>
      <c r="D90" s="9">
        <v>1400</v>
      </c>
      <c r="E90" s="9">
        <v>1300</v>
      </c>
      <c r="F90" s="9">
        <v>1390</v>
      </c>
      <c r="G90" s="9">
        <v>1370</v>
      </c>
      <c r="H90" s="9">
        <v>1260</v>
      </c>
      <c r="I90" s="9">
        <v>1110</v>
      </c>
      <c r="J90" s="9">
        <v>2110</v>
      </c>
      <c r="K90" s="9">
        <v>970</v>
      </c>
      <c r="L90" s="9">
        <v>1270</v>
      </c>
      <c r="M90" s="9">
        <v>1540</v>
      </c>
      <c r="N90" s="9">
        <v>1260</v>
      </c>
    </row>
    <row r="91" spans="1:14" x14ac:dyDescent="0.25">
      <c r="A91" t="s">
        <v>40</v>
      </c>
      <c r="B91" s="10">
        <v>50010902</v>
      </c>
      <c r="C91" s="9">
        <v>1097</v>
      </c>
      <c r="D91" s="9">
        <v>1740</v>
      </c>
      <c r="E91" s="9">
        <v>1660</v>
      </c>
      <c r="F91" s="9">
        <v>2100</v>
      </c>
      <c r="G91" s="9">
        <v>1840</v>
      </c>
      <c r="H91" s="9">
        <v>1680</v>
      </c>
      <c r="I91" s="9">
        <v>1550</v>
      </c>
      <c r="J91" s="9">
        <v>2950</v>
      </c>
      <c r="K91" s="9">
        <v>2270</v>
      </c>
      <c r="L91" s="9">
        <v>2390</v>
      </c>
      <c r="M91" s="9">
        <v>2170</v>
      </c>
      <c r="N91" s="9">
        <v>2276</v>
      </c>
    </row>
    <row r="92" spans="1:14" x14ac:dyDescent="0.25">
      <c r="A92" t="s">
        <v>40</v>
      </c>
      <c r="B92" s="10">
        <v>4441803</v>
      </c>
      <c r="C92" s="9">
        <v>1137</v>
      </c>
      <c r="D92" s="9">
        <v>3620</v>
      </c>
      <c r="E92" s="9">
        <v>2990</v>
      </c>
      <c r="F92" s="9">
        <v>4510</v>
      </c>
      <c r="G92" s="9">
        <v>4040</v>
      </c>
      <c r="H92" s="9">
        <v>3070</v>
      </c>
      <c r="I92" s="9">
        <v>6240</v>
      </c>
      <c r="J92" s="9">
        <v>3640</v>
      </c>
      <c r="K92" s="9">
        <v>2710</v>
      </c>
      <c r="L92" s="9">
        <v>4110</v>
      </c>
      <c r="M92" s="9">
        <v>3160</v>
      </c>
      <c r="N92" s="9">
        <v>3326</v>
      </c>
    </row>
    <row r="93" spans="1:14" x14ac:dyDescent="0.25">
      <c r="A93" t="s">
        <v>40</v>
      </c>
      <c r="B93" s="10">
        <v>1085505</v>
      </c>
      <c r="C93" s="9">
        <v>1204</v>
      </c>
      <c r="D93" s="9">
        <v>1490</v>
      </c>
      <c r="E93" s="9">
        <v>1730</v>
      </c>
      <c r="F93" s="9">
        <v>1530</v>
      </c>
      <c r="G93" s="9">
        <v>1970</v>
      </c>
      <c r="H93" s="9">
        <v>2050</v>
      </c>
      <c r="I93" s="9">
        <v>2100</v>
      </c>
      <c r="J93" s="9">
        <v>2000</v>
      </c>
      <c r="K93" s="9">
        <v>1020</v>
      </c>
      <c r="L93" s="9">
        <v>1120</v>
      </c>
      <c r="M93" s="9">
        <v>1360</v>
      </c>
      <c r="N93" s="9">
        <v>1166</v>
      </c>
    </row>
    <row r="94" spans="1:14" x14ac:dyDescent="0.25">
      <c r="A94" t="s">
        <v>40</v>
      </c>
      <c r="B94" s="10">
        <v>60087930</v>
      </c>
      <c r="C94" s="9">
        <v>1214</v>
      </c>
      <c r="D94" s="9">
        <v>2300</v>
      </c>
      <c r="E94" s="9">
        <v>2460</v>
      </c>
      <c r="F94" s="9">
        <v>2690</v>
      </c>
      <c r="G94" s="9">
        <v>4360</v>
      </c>
      <c r="H94" s="9">
        <v>16200</v>
      </c>
      <c r="I94" s="9">
        <v>11940</v>
      </c>
      <c r="J94" s="9">
        <v>16380</v>
      </c>
      <c r="K94" s="9">
        <v>12360</v>
      </c>
      <c r="L94" s="9">
        <v>29200</v>
      </c>
      <c r="M94" s="9">
        <v>9960</v>
      </c>
      <c r="N94" s="9">
        <v>17173</v>
      </c>
    </row>
    <row r="95" spans="1:14" x14ac:dyDescent="0.25">
      <c r="A95" t="s">
        <v>40</v>
      </c>
      <c r="B95" s="10">
        <v>1082903</v>
      </c>
      <c r="C95" s="9">
        <v>1217</v>
      </c>
      <c r="D95" s="9">
        <v>4520</v>
      </c>
      <c r="E95" s="9">
        <v>3260</v>
      </c>
      <c r="F95" s="9">
        <v>3540</v>
      </c>
      <c r="G95" s="9">
        <v>3240</v>
      </c>
      <c r="H95" s="9">
        <v>3330</v>
      </c>
      <c r="I95" s="9">
        <v>3620</v>
      </c>
      <c r="J95" s="9">
        <v>4990</v>
      </c>
      <c r="K95" s="9">
        <v>3210</v>
      </c>
      <c r="L95" s="9">
        <v>3200</v>
      </c>
      <c r="M95" s="9">
        <v>4700</v>
      </c>
      <c r="N95" s="9">
        <v>3703</v>
      </c>
    </row>
    <row r="96" spans="1:14" x14ac:dyDescent="0.25">
      <c r="A96" t="s">
        <v>40</v>
      </c>
      <c r="B96" s="10">
        <v>1411346</v>
      </c>
      <c r="C96" s="9">
        <v>1220</v>
      </c>
      <c r="D96" s="9">
        <v>4230</v>
      </c>
      <c r="E96" s="9">
        <v>2640</v>
      </c>
      <c r="F96" s="9">
        <v>2280</v>
      </c>
      <c r="G96" s="9">
        <v>10390</v>
      </c>
      <c r="H96" s="9">
        <v>2750</v>
      </c>
      <c r="I96" s="9">
        <v>5120</v>
      </c>
      <c r="J96" s="9">
        <v>3680</v>
      </c>
      <c r="K96" s="9">
        <v>2210</v>
      </c>
      <c r="L96" s="9">
        <v>3650</v>
      </c>
      <c r="M96" s="9">
        <v>4790</v>
      </c>
      <c r="N96" s="9">
        <v>3550</v>
      </c>
    </row>
    <row r="97" spans="1:14" x14ac:dyDescent="0.25">
      <c r="A97" t="s">
        <v>40</v>
      </c>
      <c r="B97" s="10">
        <v>80090914</v>
      </c>
      <c r="C97" s="9">
        <v>1230</v>
      </c>
      <c r="D97" s="9">
        <v>1800</v>
      </c>
      <c r="E97" s="9">
        <v>1500</v>
      </c>
      <c r="F97" s="9">
        <v>1800</v>
      </c>
      <c r="G97" s="9">
        <v>2530</v>
      </c>
      <c r="H97" s="9">
        <v>2240</v>
      </c>
      <c r="I97" s="9">
        <v>2280</v>
      </c>
      <c r="J97" s="9">
        <v>3340</v>
      </c>
      <c r="K97" s="9">
        <v>2390</v>
      </c>
      <c r="L97" s="9">
        <v>2530</v>
      </c>
      <c r="M97" s="9">
        <v>2140</v>
      </c>
      <c r="N97" s="9">
        <v>2353</v>
      </c>
    </row>
    <row r="98" spans="1:14" x14ac:dyDescent="0.25">
      <c r="A98" t="s">
        <v>40</v>
      </c>
      <c r="B98" s="10">
        <v>22273303</v>
      </c>
      <c r="C98" s="9">
        <v>1264</v>
      </c>
      <c r="D98" s="9">
        <v>1900</v>
      </c>
      <c r="E98" s="9">
        <v>1680</v>
      </c>
      <c r="F98" s="9">
        <v>2550</v>
      </c>
      <c r="G98" s="9">
        <v>2000</v>
      </c>
      <c r="H98" s="9">
        <v>1860</v>
      </c>
      <c r="I98" s="9">
        <v>1750</v>
      </c>
      <c r="J98" s="9">
        <v>2420</v>
      </c>
      <c r="K98" s="9">
        <v>1430</v>
      </c>
      <c r="L98" s="9">
        <v>1850</v>
      </c>
      <c r="M98" s="9">
        <v>1580</v>
      </c>
      <c r="N98" s="9">
        <v>1620</v>
      </c>
    </row>
    <row r="99" spans="1:14" x14ac:dyDescent="0.25">
      <c r="A99" t="s">
        <v>40</v>
      </c>
      <c r="B99" s="10">
        <v>5009010</v>
      </c>
      <c r="C99" s="9">
        <v>1400</v>
      </c>
      <c r="D99" s="9">
        <v>2500</v>
      </c>
      <c r="E99" s="9">
        <v>2010</v>
      </c>
      <c r="F99" s="9">
        <v>2000</v>
      </c>
      <c r="G99" s="9">
        <v>2370</v>
      </c>
      <c r="H99" s="9">
        <v>2580</v>
      </c>
      <c r="I99" s="9">
        <v>2700</v>
      </c>
      <c r="J99" s="9">
        <v>2670</v>
      </c>
      <c r="K99" s="9">
        <v>1970</v>
      </c>
      <c r="L99" s="9">
        <v>2890</v>
      </c>
      <c r="M99" s="9">
        <v>2000</v>
      </c>
      <c r="N99" s="9">
        <v>2286</v>
      </c>
    </row>
    <row r="100" spans="1:14" x14ac:dyDescent="0.25">
      <c r="A100" t="s">
        <v>40</v>
      </c>
      <c r="B100" s="10">
        <v>70088804</v>
      </c>
      <c r="C100" s="9">
        <v>1407</v>
      </c>
      <c r="D100" s="9">
        <v>2770</v>
      </c>
      <c r="E100" s="9">
        <v>2410</v>
      </c>
      <c r="F100" s="9">
        <v>2510</v>
      </c>
      <c r="G100" s="9">
        <v>2800</v>
      </c>
      <c r="H100" s="9">
        <v>2470</v>
      </c>
      <c r="I100" s="9">
        <v>1850</v>
      </c>
      <c r="J100" s="9">
        <v>1890</v>
      </c>
      <c r="K100" s="9">
        <v>2890</v>
      </c>
      <c r="L100" s="9">
        <v>2320</v>
      </c>
      <c r="M100" s="9">
        <v>2320</v>
      </c>
      <c r="N100" s="9">
        <v>2510</v>
      </c>
    </row>
    <row r="101" spans="1:14" x14ac:dyDescent="0.25">
      <c r="A101" t="s">
        <v>40</v>
      </c>
      <c r="B101" s="10">
        <v>1184704</v>
      </c>
      <c r="C101" s="9">
        <v>1414</v>
      </c>
      <c r="D101" s="9">
        <v>1810</v>
      </c>
      <c r="E101" s="9">
        <v>1400</v>
      </c>
      <c r="F101" s="9">
        <v>1020</v>
      </c>
      <c r="G101" s="9">
        <v>3270</v>
      </c>
      <c r="H101" s="9">
        <v>4420</v>
      </c>
      <c r="I101" s="9">
        <v>5450</v>
      </c>
      <c r="J101" s="9">
        <v>4880</v>
      </c>
      <c r="K101" s="9">
        <v>4160</v>
      </c>
      <c r="L101" s="9">
        <v>1620</v>
      </c>
      <c r="M101" s="9">
        <v>1070</v>
      </c>
      <c r="N101" s="9">
        <v>2283</v>
      </c>
    </row>
    <row r="102" spans="1:14" x14ac:dyDescent="0.25">
      <c r="A102" t="s">
        <v>40</v>
      </c>
      <c r="B102" s="10">
        <v>1415475</v>
      </c>
      <c r="C102" s="9">
        <v>1414</v>
      </c>
      <c r="D102" s="9">
        <v>2300</v>
      </c>
      <c r="E102" s="9">
        <v>2140</v>
      </c>
      <c r="F102" s="9">
        <v>2050</v>
      </c>
      <c r="G102" s="9">
        <v>2620</v>
      </c>
      <c r="H102" s="9">
        <v>3510</v>
      </c>
      <c r="I102" s="9">
        <v>5070</v>
      </c>
      <c r="J102" s="9">
        <v>3580</v>
      </c>
      <c r="K102" s="9">
        <v>2090</v>
      </c>
      <c r="L102" s="9">
        <v>2310</v>
      </c>
      <c r="M102" s="9">
        <v>2410</v>
      </c>
      <c r="N102" s="9">
        <v>2270</v>
      </c>
    </row>
    <row r="103" spans="1:14" x14ac:dyDescent="0.25">
      <c r="A103" t="s">
        <v>40</v>
      </c>
      <c r="B103" s="10">
        <v>1084705</v>
      </c>
      <c r="C103" s="9">
        <v>1427</v>
      </c>
      <c r="D103" s="9">
        <v>2130</v>
      </c>
      <c r="E103" s="9">
        <v>1710</v>
      </c>
      <c r="F103" s="9">
        <v>1950</v>
      </c>
      <c r="G103" s="9">
        <v>2420</v>
      </c>
      <c r="H103" s="9">
        <v>3350</v>
      </c>
      <c r="I103" s="9">
        <v>2750</v>
      </c>
      <c r="J103" s="9">
        <v>3560</v>
      </c>
      <c r="K103" s="9">
        <v>2270</v>
      </c>
      <c r="L103" s="9">
        <v>2730</v>
      </c>
      <c r="M103" s="9">
        <v>3250</v>
      </c>
      <c r="N103" s="9">
        <v>2750</v>
      </c>
    </row>
    <row r="104" spans="1:14" x14ac:dyDescent="0.25">
      <c r="A104" t="s">
        <v>40</v>
      </c>
      <c r="B104" s="10">
        <v>44472603</v>
      </c>
      <c r="C104" s="9">
        <v>1437</v>
      </c>
      <c r="D104" s="9">
        <v>2550</v>
      </c>
      <c r="E104" s="9">
        <v>2230</v>
      </c>
      <c r="F104" s="9">
        <v>2550</v>
      </c>
      <c r="G104" s="9">
        <v>2720</v>
      </c>
      <c r="H104" s="9">
        <v>3820</v>
      </c>
      <c r="I104" s="9">
        <v>2420</v>
      </c>
      <c r="J104" s="9">
        <v>2660</v>
      </c>
      <c r="K104" s="9">
        <v>2310</v>
      </c>
      <c r="L104" s="9">
        <v>2700</v>
      </c>
      <c r="M104" s="9">
        <v>1780</v>
      </c>
      <c r="N104" s="9">
        <v>2263</v>
      </c>
    </row>
    <row r="105" spans="1:14" x14ac:dyDescent="0.25">
      <c r="A105" t="s">
        <v>40</v>
      </c>
      <c r="B105" s="10">
        <v>22273805</v>
      </c>
      <c r="C105" s="9">
        <v>1440</v>
      </c>
      <c r="D105" s="9">
        <v>2010</v>
      </c>
      <c r="E105" s="9">
        <v>1540</v>
      </c>
      <c r="F105" s="9">
        <v>1780</v>
      </c>
      <c r="G105" s="9">
        <v>1870</v>
      </c>
      <c r="H105" s="9">
        <v>1980</v>
      </c>
      <c r="I105" s="9">
        <v>1770</v>
      </c>
      <c r="J105" s="9">
        <v>1990</v>
      </c>
      <c r="K105" s="9">
        <v>1300</v>
      </c>
      <c r="L105" s="9">
        <v>1920</v>
      </c>
      <c r="M105" s="9">
        <v>1590</v>
      </c>
      <c r="N105" s="9">
        <v>1603</v>
      </c>
    </row>
    <row r="106" spans="1:14" x14ac:dyDescent="0.25">
      <c r="A106" t="s">
        <v>40</v>
      </c>
      <c r="B106" s="10">
        <v>1184205</v>
      </c>
      <c r="C106" s="9">
        <v>1447</v>
      </c>
      <c r="D106" s="9">
        <v>2290</v>
      </c>
      <c r="E106" s="9">
        <v>2010</v>
      </c>
      <c r="F106" s="9">
        <v>1270</v>
      </c>
      <c r="G106" s="9">
        <v>1970</v>
      </c>
      <c r="H106" s="9">
        <v>4290</v>
      </c>
      <c r="I106" s="9">
        <v>1960</v>
      </c>
      <c r="J106" s="9">
        <v>2920</v>
      </c>
      <c r="K106" s="9">
        <v>1630</v>
      </c>
      <c r="L106" s="9">
        <v>1790</v>
      </c>
      <c r="M106" s="9">
        <v>2050</v>
      </c>
      <c r="N106" s="9">
        <v>1823</v>
      </c>
    </row>
    <row r="107" spans="1:14" x14ac:dyDescent="0.25">
      <c r="A107" t="s">
        <v>40</v>
      </c>
      <c r="B107" s="10">
        <v>1211003</v>
      </c>
      <c r="C107" s="9">
        <v>1447</v>
      </c>
      <c r="D107" s="9">
        <v>3170</v>
      </c>
      <c r="E107" s="9">
        <v>2150</v>
      </c>
      <c r="F107" s="9">
        <v>2360</v>
      </c>
      <c r="G107" s="9">
        <v>2960</v>
      </c>
      <c r="H107" s="9">
        <v>3100</v>
      </c>
      <c r="I107" s="9">
        <v>4140</v>
      </c>
      <c r="J107" s="9">
        <v>4240</v>
      </c>
      <c r="K107" s="9">
        <v>1860</v>
      </c>
      <c r="L107" s="9">
        <v>2640</v>
      </c>
      <c r="M107" s="9">
        <v>2800</v>
      </c>
      <c r="N107" s="9">
        <v>2433</v>
      </c>
    </row>
    <row r="108" spans="1:14" x14ac:dyDescent="0.25">
      <c r="A108" t="s">
        <v>40</v>
      </c>
      <c r="B108" s="10">
        <v>11176404</v>
      </c>
      <c r="C108" s="9">
        <v>1460</v>
      </c>
      <c r="D108" s="9">
        <v>3780</v>
      </c>
      <c r="E108" s="9">
        <v>3120</v>
      </c>
      <c r="F108" s="9">
        <v>2960</v>
      </c>
      <c r="G108" s="9">
        <v>18040</v>
      </c>
      <c r="H108" s="9">
        <v>6760</v>
      </c>
      <c r="I108" s="9">
        <v>11970</v>
      </c>
      <c r="J108" s="9">
        <v>5770</v>
      </c>
      <c r="K108" s="9">
        <v>5300</v>
      </c>
      <c r="L108" s="9">
        <v>5440</v>
      </c>
      <c r="M108" s="9">
        <v>3410</v>
      </c>
      <c r="N108" s="9">
        <v>4716</v>
      </c>
    </row>
    <row r="109" spans="1:14" x14ac:dyDescent="0.25">
      <c r="A109" t="s">
        <v>40</v>
      </c>
      <c r="B109" s="10">
        <v>1414035</v>
      </c>
      <c r="C109" s="9">
        <v>1480</v>
      </c>
      <c r="D109" s="9">
        <v>3760</v>
      </c>
      <c r="E109" s="9">
        <v>4800</v>
      </c>
      <c r="F109" s="9">
        <v>3960</v>
      </c>
      <c r="G109" s="9">
        <v>4650</v>
      </c>
      <c r="H109" s="9">
        <v>11230</v>
      </c>
      <c r="I109" s="9">
        <v>13100</v>
      </c>
      <c r="J109" s="9">
        <v>6850</v>
      </c>
      <c r="K109" s="9">
        <v>4170</v>
      </c>
      <c r="L109" s="9">
        <v>3680</v>
      </c>
      <c r="M109" s="9">
        <v>4560</v>
      </c>
      <c r="N109" s="9">
        <v>4136</v>
      </c>
    </row>
    <row r="110" spans="1:14" x14ac:dyDescent="0.25">
      <c r="A110" t="s">
        <v>40</v>
      </c>
      <c r="B110" s="10">
        <v>1486506</v>
      </c>
      <c r="C110" s="9">
        <v>1494</v>
      </c>
      <c r="D110" s="9">
        <v>2440</v>
      </c>
      <c r="E110" s="9">
        <v>1</v>
      </c>
      <c r="F110" s="9">
        <v>5270</v>
      </c>
      <c r="G110" s="9">
        <v>4230</v>
      </c>
      <c r="H110" s="9">
        <v>4480</v>
      </c>
      <c r="I110" s="9">
        <v>3660</v>
      </c>
      <c r="J110" s="9">
        <v>3410</v>
      </c>
      <c r="K110" s="9">
        <v>3440</v>
      </c>
      <c r="L110" s="9">
        <v>3060</v>
      </c>
      <c r="M110" s="9">
        <v>3910</v>
      </c>
      <c r="N110" s="9">
        <v>3470</v>
      </c>
    </row>
    <row r="111" spans="1:14" x14ac:dyDescent="0.25">
      <c r="A111" t="s">
        <v>40</v>
      </c>
      <c r="B111" s="10">
        <v>11180104</v>
      </c>
      <c r="C111" s="9">
        <v>1517</v>
      </c>
      <c r="D111" s="9">
        <v>1350</v>
      </c>
      <c r="E111" s="9">
        <v>940</v>
      </c>
      <c r="F111" s="9">
        <v>1480</v>
      </c>
      <c r="G111" s="9">
        <v>750</v>
      </c>
      <c r="H111" s="9">
        <v>1550</v>
      </c>
      <c r="I111" s="9">
        <v>1400</v>
      </c>
      <c r="J111" s="9">
        <v>1270</v>
      </c>
      <c r="K111" s="9">
        <v>1530</v>
      </c>
      <c r="L111" s="9">
        <v>2160</v>
      </c>
      <c r="M111" s="9">
        <v>1890</v>
      </c>
      <c r="N111" s="9">
        <v>1860</v>
      </c>
    </row>
    <row r="112" spans="1:14" x14ac:dyDescent="0.25">
      <c r="A112" t="s">
        <v>40</v>
      </c>
      <c r="B112" s="10">
        <v>1117104</v>
      </c>
      <c r="C112" s="9">
        <v>1540</v>
      </c>
      <c r="D112" s="9">
        <v>3100</v>
      </c>
      <c r="E112" s="9">
        <v>2370</v>
      </c>
      <c r="F112" s="9">
        <v>2050</v>
      </c>
      <c r="G112" s="9">
        <v>1940</v>
      </c>
      <c r="H112" s="9">
        <v>2000</v>
      </c>
      <c r="I112" s="9">
        <v>1890</v>
      </c>
      <c r="J112" s="9">
        <v>2970</v>
      </c>
      <c r="K112" s="9">
        <v>1950</v>
      </c>
      <c r="L112" s="9">
        <v>3080</v>
      </c>
      <c r="M112" s="9">
        <v>2380</v>
      </c>
      <c r="N112" s="9">
        <v>2470</v>
      </c>
    </row>
    <row r="113" spans="1:14" x14ac:dyDescent="0.25">
      <c r="A113" t="s">
        <v>40</v>
      </c>
      <c r="B113" s="10">
        <v>60016107</v>
      </c>
      <c r="C113" s="9">
        <v>1540</v>
      </c>
      <c r="D113" s="9">
        <v>2570</v>
      </c>
      <c r="E113" s="9">
        <v>1970</v>
      </c>
      <c r="F113" s="9">
        <v>1790</v>
      </c>
      <c r="G113" s="9">
        <v>1800</v>
      </c>
      <c r="H113" s="9">
        <v>2040</v>
      </c>
      <c r="I113" s="9">
        <v>1810</v>
      </c>
      <c r="J113" s="9">
        <v>2730</v>
      </c>
      <c r="K113" s="9">
        <v>1810</v>
      </c>
      <c r="L113" s="9">
        <v>1850</v>
      </c>
      <c r="M113" s="9">
        <v>2160</v>
      </c>
      <c r="N113" s="9">
        <v>1940</v>
      </c>
    </row>
    <row r="114" spans="1:14" x14ac:dyDescent="0.25">
      <c r="A114" t="s">
        <v>40</v>
      </c>
      <c r="B114" s="10">
        <v>3331303</v>
      </c>
      <c r="C114" s="9">
        <v>1574</v>
      </c>
      <c r="D114" s="9">
        <v>5950</v>
      </c>
      <c r="E114" s="9">
        <v>4320</v>
      </c>
      <c r="F114" s="9">
        <v>4510</v>
      </c>
      <c r="G114" s="9">
        <v>16570</v>
      </c>
      <c r="H114" s="9">
        <v>7520</v>
      </c>
      <c r="I114" s="9">
        <v>6530</v>
      </c>
      <c r="J114" s="9">
        <v>7750</v>
      </c>
      <c r="K114" s="9">
        <v>5400</v>
      </c>
      <c r="L114" s="9">
        <v>5910</v>
      </c>
      <c r="M114" s="9">
        <v>5640</v>
      </c>
      <c r="N114" s="9">
        <v>5650</v>
      </c>
    </row>
    <row r="115" spans="1:14" x14ac:dyDescent="0.25">
      <c r="A115" t="s">
        <v>40</v>
      </c>
      <c r="B115" s="10">
        <v>3334604</v>
      </c>
      <c r="C115" s="9">
        <v>1577</v>
      </c>
      <c r="D115" s="9">
        <v>710</v>
      </c>
      <c r="E115" s="9">
        <v>1300</v>
      </c>
      <c r="F115" s="9">
        <v>3130</v>
      </c>
      <c r="G115" s="9">
        <v>1700</v>
      </c>
      <c r="H115" s="9">
        <v>2920</v>
      </c>
      <c r="I115" s="9">
        <v>2240</v>
      </c>
      <c r="J115" s="9">
        <v>5880</v>
      </c>
      <c r="K115" s="9">
        <v>3510</v>
      </c>
      <c r="L115" s="9">
        <v>2350</v>
      </c>
      <c r="M115" s="9">
        <v>2400</v>
      </c>
      <c r="N115" s="9">
        <v>2753</v>
      </c>
    </row>
    <row r="116" spans="1:14" x14ac:dyDescent="0.25">
      <c r="A116" t="s">
        <v>40</v>
      </c>
      <c r="B116" s="10">
        <v>1210419</v>
      </c>
      <c r="C116" s="9">
        <v>1580</v>
      </c>
      <c r="D116" s="9">
        <v>3440</v>
      </c>
      <c r="E116" s="9">
        <v>4170</v>
      </c>
      <c r="F116" s="9">
        <v>2750</v>
      </c>
      <c r="G116" s="9">
        <v>4390</v>
      </c>
      <c r="H116" s="9">
        <v>4950</v>
      </c>
      <c r="I116" s="9">
        <v>4500</v>
      </c>
      <c r="J116" s="9">
        <v>3810</v>
      </c>
      <c r="K116" s="9">
        <v>5220</v>
      </c>
      <c r="L116" s="9">
        <v>2720</v>
      </c>
      <c r="M116" s="9">
        <v>3430</v>
      </c>
      <c r="N116" s="9">
        <v>3790</v>
      </c>
    </row>
    <row r="117" spans="1:14" x14ac:dyDescent="0.25">
      <c r="A117" t="s">
        <v>40</v>
      </c>
      <c r="B117" s="10">
        <v>40014805</v>
      </c>
      <c r="C117" s="9">
        <v>1594</v>
      </c>
      <c r="D117" s="9">
        <v>4040</v>
      </c>
      <c r="E117" s="9">
        <v>2750</v>
      </c>
      <c r="F117" s="9">
        <v>6200</v>
      </c>
      <c r="G117" s="9">
        <v>8810</v>
      </c>
      <c r="H117" s="9">
        <v>6480</v>
      </c>
      <c r="I117" s="9">
        <v>5860</v>
      </c>
      <c r="J117" s="9">
        <v>6860</v>
      </c>
      <c r="K117" s="9">
        <v>3280</v>
      </c>
      <c r="L117" s="9">
        <v>3420</v>
      </c>
      <c r="M117" s="9">
        <v>2930</v>
      </c>
      <c r="N117" s="9">
        <v>3210</v>
      </c>
    </row>
    <row r="118" spans="1:14" x14ac:dyDescent="0.25">
      <c r="A118" t="s">
        <v>40</v>
      </c>
      <c r="B118" s="10">
        <v>1185104</v>
      </c>
      <c r="C118" s="9">
        <v>1597</v>
      </c>
      <c r="D118" s="9">
        <v>1770</v>
      </c>
      <c r="E118" s="9">
        <v>1550</v>
      </c>
      <c r="F118" s="9">
        <v>490</v>
      </c>
      <c r="G118" s="9">
        <v>1550</v>
      </c>
      <c r="H118" s="9">
        <v>2170</v>
      </c>
      <c r="I118" s="9">
        <v>2120</v>
      </c>
      <c r="J118" s="9">
        <v>2000</v>
      </c>
      <c r="K118" s="9">
        <v>1340</v>
      </c>
      <c r="L118" s="9">
        <v>1430</v>
      </c>
      <c r="M118" s="9">
        <v>1300</v>
      </c>
      <c r="N118" s="9">
        <v>1356</v>
      </c>
    </row>
    <row r="119" spans="1:14" x14ac:dyDescent="0.25">
      <c r="A119" t="s">
        <v>40</v>
      </c>
      <c r="B119" s="10">
        <v>60016926</v>
      </c>
      <c r="C119" s="9">
        <v>1600</v>
      </c>
      <c r="D119" s="9">
        <v>2360</v>
      </c>
      <c r="E119" s="9">
        <v>1800</v>
      </c>
      <c r="F119" s="9">
        <v>2460</v>
      </c>
      <c r="G119" s="9">
        <v>2830</v>
      </c>
      <c r="H119" s="9">
        <v>2620</v>
      </c>
      <c r="I119" s="9">
        <v>2340</v>
      </c>
      <c r="J119" s="9">
        <v>2380</v>
      </c>
      <c r="K119" s="9">
        <v>1870</v>
      </c>
      <c r="L119" s="9">
        <v>1470</v>
      </c>
      <c r="M119" s="9">
        <v>1990</v>
      </c>
      <c r="N119" s="9">
        <v>1776</v>
      </c>
    </row>
    <row r="120" spans="1:14" x14ac:dyDescent="0.25">
      <c r="A120" t="s">
        <v>40</v>
      </c>
      <c r="B120" s="10">
        <v>1113403</v>
      </c>
      <c r="C120" s="9">
        <v>1634</v>
      </c>
      <c r="D120" s="9">
        <v>1840</v>
      </c>
      <c r="E120" s="9">
        <v>1890</v>
      </c>
      <c r="F120" s="9">
        <v>1780</v>
      </c>
      <c r="G120" s="9">
        <v>1900</v>
      </c>
      <c r="H120" s="9">
        <v>2130</v>
      </c>
      <c r="I120" s="9">
        <v>1900</v>
      </c>
      <c r="J120" s="9">
        <v>2270</v>
      </c>
      <c r="K120" s="9">
        <v>1910</v>
      </c>
      <c r="L120" s="9">
        <v>1890</v>
      </c>
      <c r="M120" s="9">
        <v>1860</v>
      </c>
      <c r="N120" s="9">
        <v>1886</v>
      </c>
    </row>
    <row r="121" spans="1:14" x14ac:dyDescent="0.25">
      <c r="A121" t="s">
        <v>40</v>
      </c>
      <c r="B121" s="10">
        <v>50082202</v>
      </c>
      <c r="C121" s="9">
        <v>1644</v>
      </c>
      <c r="D121" s="9">
        <v>2370</v>
      </c>
      <c r="E121" s="9">
        <v>1500</v>
      </c>
      <c r="F121" s="9">
        <v>1610</v>
      </c>
      <c r="G121" s="9">
        <v>1410</v>
      </c>
      <c r="H121" s="9">
        <v>1150</v>
      </c>
      <c r="I121" s="9">
        <v>710</v>
      </c>
      <c r="J121" s="9">
        <v>520</v>
      </c>
      <c r="K121" s="9">
        <v>250</v>
      </c>
      <c r="L121" s="9">
        <v>540</v>
      </c>
      <c r="M121" s="9">
        <v>480</v>
      </c>
      <c r="N121" s="9">
        <v>423</v>
      </c>
    </row>
    <row r="122" spans="1:14" x14ac:dyDescent="0.25">
      <c r="A122" t="s">
        <v>40</v>
      </c>
      <c r="B122" s="10">
        <v>22273405</v>
      </c>
      <c r="C122" s="9">
        <v>1647</v>
      </c>
      <c r="D122" s="9">
        <v>2610</v>
      </c>
      <c r="E122" s="9">
        <v>2620</v>
      </c>
      <c r="F122" s="9">
        <v>2660</v>
      </c>
      <c r="G122" s="9">
        <v>2830</v>
      </c>
      <c r="H122" s="9">
        <v>3220</v>
      </c>
      <c r="I122" s="9">
        <v>3150</v>
      </c>
      <c r="J122" s="9">
        <v>2180</v>
      </c>
      <c r="K122" s="9">
        <v>2530</v>
      </c>
      <c r="L122" s="9">
        <v>3310</v>
      </c>
      <c r="M122" s="9">
        <v>3020</v>
      </c>
      <c r="N122" s="9">
        <v>2953</v>
      </c>
    </row>
    <row r="123" spans="1:14" x14ac:dyDescent="0.25">
      <c r="A123" t="s">
        <v>40</v>
      </c>
      <c r="B123" s="10">
        <v>1414547</v>
      </c>
      <c r="C123" s="9">
        <v>1664</v>
      </c>
      <c r="D123" s="9">
        <v>1870</v>
      </c>
      <c r="E123" s="9">
        <v>1490</v>
      </c>
      <c r="F123" s="9">
        <v>2090</v>
      </c>
      <c r="G123" s="9">
        <v>2900</v>
      </c>
      <c r="H123" s="9">
        <v>1430</v>
      </c>
      <c r="I123" s="9">
        <v>1830</v>
      </c>
      <c r="J123" s="9">
        <v>2490</v>
      </c>
      <c r="K123" s="9">
        <v>1870</v>
      </c>
      <c r="L123" s="9">
        <v>2030</v>
      </c>
      <c r="M123" s="9">
        <v>2820</v>
      </c>
      <c r="N123" s="9">
        <v>2240</v>
      </c>
    </row>
    <row r="124" spans="1:14" x14ac:dyDescent="0.25">
      <c r="A124" t="s">
        <v>40</v>
      </c>
      <c r="B124" s="10">
        <v>1411412</v>
      </c>
      <c r="C124" s="9">
        <v>1680</v>
      </c>
      <c r="D124" s="9">
        <v>3910</v>
      </c>
      <c r="E124" s="9">
        <v>2970</v>
      </c>
      <c r="F124" s="9">
        <v>2920</v>
      </c>
      <c r="G124" s="9">
        <v>2910</v>
      </c>
      <c r="H124" s="9">
        <v>2620</v>
      </c>
      <c r="I124" s="9">
        <v>4880</v>
      </c>
      <c r="J124" s="9">
        <v>4410</v>
      </c>
      <c r="K124" s="9">
        <v>3130</v>
      </c>
      <c r="L124" s="9">
        <v>4040</v>
      </c>
      <c r="M124" s="9">
        <v>4310</v>
      </c>
      <c r="N124" s="9">
        <v>3826</v>
      </c>
    </row>
    <row r="125" spans="1:14" x14ac:dyDescent="0.25">
      <c r="A125" t="s">
        <v>40</v>
      </c>
      <c r="B125" s="10">
        <v>40015313</v>
      </c>
      <c r="C125" s="9">
        <v>1684</v>
      </c>
      <c r="D125" s="9">
        <v>4200</v>
      </c>
      <c r="E125" s="9">
        <v>5120</v>
      </c>
      <c r="F125" s="9">
        <v>5320</v>
      </c>
      <c r="G125" s="9">
        <v>5380</v>
      </c>
      <c r="H125" s="9">
        <v>7110</v>
      </c>
      <c r="I125" s="9">
        <v>4490</v>
      </c>
      <c r="J125" s="9">
        <v>7250</v>
      </c>
      <c r="K125" s="9">
        <v>4530</v>
      </c>
      <c r="L125" s="9">
        <v>5620</v>
      </c>
      <c r="M125" s="9">
        <v>5770</v>
      </c>
      <c r="N125" s="9">
        <v>5306</v>
      </c>
    </row>
    <row r="126" spans="1:14" x14ac:dyDescent="0.25">
      <c r="A126" t="s">
        <v>40</v>
      </c>
      <c r="B126" s="10">
        <v>60086510</v>
      </c>
      <c r="C126" s="9">
        <v>1690</v>
      </c>
      <c r="D126" s="9">
        <v>2900</v>
      </c>
      <c r="E126" s="9">
        <v>1850</v>
      </c>
      <c r="F126" s="9">
        <v>3510</v>
      </c>
      <c r="G126" s="9">
        <v>2780</v>
      </c>
      <c r="H126" s="9">
        <v>2330</v>
      </c>
      <c r="I126" s="9">
        <v>1900</v>
      </c>
      <c r="J126" s="9">
        <v>2870</v>
      </c>
      <c r="K126" s="9">
        <v>1810</v>
      </c>
      <c r="L126" s="9">
        <v>2250</v>
      </c>
      <c r="M126" s="9">
        <v>2900</v>
      </c>
      <c r="N126" s="9">
        <v>2320</v>
      </c>
    </row>
    <row r="127" spans="1:14" x14ac:dyDescent="0.25">
      <c r="A127" t="s">
        <v>40</v>
      </c>
      <c r="B127" s="10">
        <v>222203</v>
      </c>
      <c r="C127" s="9">
        <v>1710</v>
      </c>
      <c r="D127" s="9">
        <v>3050</v>
      </c>
      <c r="E127" s="9">
        <v>2740</v>
      </c>
      <c r="F127" s="9">
        <v>3950</v>
      </c>
      <c r="G127" s="9">
        <v>2850</v>
      </c>
      <c r="H127" s="9">
        <v>8050</v>
      </c>
      <c r="I127" s="9">
        <v>3020</v>
      </c>
      <c r="J127" s="9">
        <v>3730</v>
      </c>
      <c r="K127" s="9">
        <v>2950</v>
      </c>
      <c r="L127" s="9">
        <v>2570</v>
      </c>
      <c r="M127" s="9">
        <v>2850</v>
      </c>
      <c r="N127" s="9">
        <v>2790</v>
      </c>
    </row>
    <row r="128" spans="1:14" x14ac:dyDescent="0.25">
      <c r="A128" t="s">
        <v>40</v>
      </c>
      <c r="B128" s="10">
        <v>11174603</v>
      </c>
      <c r="C128" s="9">
        <v>1712</v>
      </c>
      <c r="D128" s="9">
        <v>650</v>
      </c>
      <c r="E128" s="9">
        <v>410</v>
      </c>
      <c r="F128" s="9">
        <v>310</v>
      </c>
      <c r="G128" s="9">
        <v>520</v>
      </c>
      <c r="H128" s="9">
        <v>870</v>
      </c>
      <c r="I128" s="9">
        <v>230</v>
      </c>
      <c r="J128" s="9">
        <v>810</v>
      </c>
      <c r="K128" s="9">
        <v>700</v>
      </c>
      <c r="L128" s="9">
        <v>690</v>
      </c>
      <c r="M128" s="9">
        <v>1070</v>
      </c>
      <c r="N128" s="9">
        <v>820</v>
      </c>
    </row>
    <row r="129" spans="1:14" x14ac:dyDescent="0.25">
      <c r="A129" t="s">
        <v>40</v>
      </c>
      <c r="B129" s="10">
        <v>70090437</v>
      </c>
      <c r="C129" s="9">
        <v>1727</v>
      </c>
      <c r="D129" s="9">
        <v>2500</v>
      </c>
      <c r="E129" s="9">
        <v>1910</v>
      </c>
      <c r="F129" s="9">
        <v>3660</v>
      </c>
      <c r="G129" s="9">
        <v>3230</v>
      </c>
      <c r="H129" s="9">
        <v>5270</v>
      </c>
      <c r="I129" s="9">
        <v>6000</v>
      </c>
      <c r="J129" s="9">
        <v>5660</v>
      </c>
      <c r="K129" s="9">
        <v>2360</v>
      </c>
      <c r="L129" s="9">
        <v>4310</v>
      </c>
      <c r="M129" s="9">
        <v>2810</v>
      </c>
      <c r="N129" s="9">
        <v>3160</v>
      </c>
    </row>
    <row r="130" spans="1:14" x14ac:dyDescent="0.25">
      <c r="A130" t="s">
        <v>40</v>
      </c>
      <c r="B130" s="10">
        <v>10016901</v>
      </c>
      <c r="C130" s="9">
        <v>1730</v>
      </c>
      <c r="D130" s="9">
        <v>2680</v>
      </c>
      <c r="E130" s="9">
        <v>1620</v>
      </c>
      <c r="F130" s="9">
        <v>1910</v>
      </c>
      <c r="G130" s="9">
        <v>2430</v>
      </c>
      <c r="H130" s="9">
        <v>3000</v>
      </c>
      <c r="I130" s="9">
        <v>2110</v>
      </c>
      <c r="J130" s="9">
        <v>2620</v>
      </c>
      <c r="K130" s="9">
        <v>2420</v>
      </c>
      <c r="L130" s="9">
        <v>2240</v>
      </c>
      <c r="M130" s="9">
        <v>2590</v>
      </c>
      <c r="N130" s="9">
        <v>2416</v>
      </c>
    </row>
    <row r="131" spans="1:14" x14ac:dyDescent="0.25">
      <c r="A131" t="s">
        <v>40</v>
      </c>
      <c r="B131" s="10">
        <v>1184304</v>
      </c>
      <c r="C131" s="9">
        <v>1740</v>
      </c>
      <c r="D131" s="9">
        <v>4550</v>
      </c>
      <c r="E131" s="9">
        <v>4410</v>
      </c>
      <c r="F131" s="9">
        <v>4350</v>
      </c>
      <c r="G131" s="9">
        <v>6590</v>
      </c>
      <c r="H131" s="9">
        <v>9620</v>
      </c>
      <c r="I131" s="9">
        <v>9260</v>
      </c>
      <c r="J131" s="9">
        <v>7140</v>
      </c>
      <c r="K131" s="9">
        <v>4460</v>
      </c>
      <c r="L131" s="9">
        <v>5330</v>
      </c>
      <c r="M131" s="9">
        <v>6890</v>
      </c>
      <c r="N131" s="9">
        <v>5560</v>
      </c>
    </row>
    <row r="132" spans="1:14" x14ac:dyDescent="0.25">
      <c r="A132" t="s">
        <v>40</v>
      </c>
      <c r="B132" s="10">
        <v>60017437</v>
      </c>
      <c r="C132" s="9">
        <v>1744</v>
      </c>
      <c r="D132" s="9">
        <v>3430</v>
      </c>
      <c r="E132" s="9">
        <v>2910</v>
      </c>
      <c r="F132" s="9">
        <v>2960</v>
      </c>
      <c r="G132" s="9">
        <v>3340</v>
      </c>
      <c r="H132" s="9">
        <v>3630</v>
      </c>
      <c r="I132" s="9">
        <v>2460</v>
      </c>
      <c r="J132" s="9">
        <v>3880</v>
      </c>
      <c r="K132" s="9">
        <v>3650</v>
      </c>
      <c r="L132" s="9">
        <v>3060</v>
      </c>
      <c r="M132" s="9">
        <v>5120</v>
      </c>
      <c r="N132" s="9">
        <v>3943</v>
      </c>
    </row>
    <row r="133" spans="1:14" x14ac:dyDescent="0.25">
      <c r="A133" t="s">
        <v>40</v>
      </c>
      <c r="B133" s="10">
        <v>50081906</v>
      </c>
      <c r="C133" s="9">
        <v>1750</v>
      </c>
      <c r="D133" s="9">
        <v>1890</v>
      </c>
      <c r="E133" s="9">
        <v>1810</v>
      </c>
      <c r="F133" s="9">
        <v>8400</v>
      </c>
      <c r="G133" s="9">
        <v>3900</v>
      </c>
      <c r="H133" s="9">
        <v>2500</v>
      </c>
      <c r="I133" s="9">
        <v>2330</v>
      </c>
      <c r="J133" s="9">
        <v>13060</v>
      </c>
      <c r="K133" s="9">
        <v>10470</v>
      </c>
      <c r="L133" s="9">
        <v>15590</v>
      </c>
      <c r="M133" s="9">
        <v>3890</v>
      </c>
      <c r="N133" s="9">
        <v>9983</v>
      </c>
    </row>
    <row r="134" spans="1:14" x14ac:dyDescent="0.25">
      <c r="A134" t="s">
        <v>40</v>
      </c>
      <c r="B134" s="10">
        <v>60016518</v>
      </c>
      <c r="C134" s="9">
        <v>1754</v>
      </c>
      <c r="D134" s="9">
        <v>3350</v>
      </c>
      <c r="E134" s="9">
        <v>950</v>
      </c>
      <c r="F134" s="9">
        <v>2210</v>
      </c>
      <c r="G134" s="9">
        <v>3770</v>
      </c>
      <c r="H134" s="9">
        <v>3710</v>
      </c>
      <c r="I134" s="9">
        <v>4460</v>
      </c>
      <c r="J134" s="9">
        <v>4410</v>
      </c>
      <c r="K134" s="9">
        <v>3040</v>
      </c>
      <c r="L134" s="9">
        <v>3280</v>
      </c>
      <c r="M134" s="9">
        <v>3430</v>
      </c>
      <c r="N134" s="9">
        <v>3250</v>
      </c>
    </row>
    <row r="135" spans="1:14" x14ac:dyDescent="0.25">
      <c r="A135" t="s">
        <v>40</v>
      </c>
      <c r="B135" s="10">
        <v>50012012</v>
      </c>
      <c r="C135" s="9">
        <v>1757</v>
      </c>
      <c r="D135" s="9">
        <v>2510</v>
      </c>
      <c r="E135" s="9">
        <v>2100</v>
      </c>
      <c r="F135" s="9">
        <v>1780</v>
      </c>
      <c r="G135" s="9">
        <v>2570</v>
      </c>
      <c r="H135" s="9">
        <v>2580</v>
      </c>
      <c r="I135" s="9">
        <v>2250</v>
      </c>
      <c r="J135" s="9">
        <v>1670</v>
      </c>
      <c r="K135" s="9">
        <v>2310</v>
      </c>
      <c r="L135" s="9">
        <v>1210</v>
      </c>
      <c r="M135" s="9">
        <v>2620</v>
      </c>
      <c r="N135" s="9">
        <v>2046</v>
      </c>
    </row>
    <row r="136" spans="1:14" x14ac:dyDescent="0.25">
      <c r="A136" t="s">
        <v>40</v>
      </c>
      <c r="B136" s="10">
        <v>1411639</v>
      </c>
      <c r="C136" s="9">
        <v>1760</v>
      </c>
      <c r="D136" s="9">
        <v>1800</v>
      </c>
      <c r="E136" s="9">
        <v>960</v>
      </c>
      <c r="F136" s="9">
        <v>1750</v>
      </c>
      <c r="G136" s="9">
        <v>1750</v>
      </c>
      <c r="H136" s="9">
        <v>1590</v>
      </c>
      <c r="I136" s="9">
        <v>1880</v>
      </c>
      <c r="J136" s="9">
        <v>2210</v>
      </c>
      <c r="K136" s="9">
        <v>1830</v>
      </c>
      <c r="L136" s="9">
        <v>2570</v>
      </c>
      <c r="M136" s="9">
        <v>1880</v>
      </c>
      <c r="N136" s="9">
        <v>2093</v>
      </c>
    </row>
    <row r="137" spans="1:14" x14ac:dyDescent="0.25">
      <c r="A137" t="s">
        <v>40</v>
      </c>
      <c r="B137" s="10">
        <v>11177002</v>
      </c>
      <c r="C137" s="9">
        <v>1774</v>
      </c>
      <c r="D137" s="9">
        <v>2690</v>
      </c>
      <c r="E137" s="9">
        <v>2180</v>
      </c>
      <c r="F137" s="9">
        <v>2530</v>
      </c>
      <c r="G137" s="9">
        <v>2470</v>
      </c>
      <c r="H137" s="9">
        <v>2640</v>
      </c>
      <c r="I137" s="9">
        <v>2190</v>
      </c>
      <c r="J137" s="9">
        <v>3160</v>
      </c>
      <c r="K137" s="9">
        <v>2210</v>
      </c>
      <c r="L137" s="9">
        <v>2860</v>
      </c>
      <c r="M137" s="9">
        <v>2370</v>
      </c>
      <c r="N137" s="9">
        <v>2480</v>
      </c>
    </row>
    <row r="138" spans="1:14" x14ac:dyDescent="0.25">
      <c r="A138" t="s">
        <v>40</v>
      </c>
      <c r="B138" s="10">
        <v>44473105</v>
      </c>
      <c r="C138" s="9">
        <v>1777</v>
      </c>
      <c r="D138" s="9">
        <v>9150</v>
      </c>
      <c r="E138" s="9">
        <v>6670</v>
      </c>
      <c r="F138" s="9">
        <v>1820</v>
      </c>
      <c r="G138" s="9">
        <v>1460</v>
      </c>
      <c r="H138" s="9">
        <v>3160</v>
      </c>
      <c r="I138" s="9">
        <v>5190</v>
      </c>
      <c r="J138" s="9">
        <v>1</v>
      </c>
      <c r="K138" s="9">
        <v>2490</v>
      </c>
      <c r="L138" s="9">
        <v>2940</v>
      </c>
      <c r="M138" s="9">
        <v>1860</v>
      </c>
      <c r="N138" s="9">
        <v>2430</v>
      </c>
    </row>
    <row r="139" spans="1:14" x14ac:dyDescent="0.25">
      <c r="A139" t="s">
        <v>40</v>
      </c>
      <c r="B139" s="10">
        <v>80090803</v>
      </c>
      <c r="C139" s="9">
        <v>1790</v>
      </c>
      <c r="D139" s="9">
        <v>2560</v>
      </c>
      <c r="E139" s="9">
        <v>1850</v>
      </c>
      <c r="F139" s="9">
        <v>1910</v>
      </c>
      <c r="G139" s="9">
        <v>2100</v>
      </c>
      <c r="H139" s="9">
        <v>2590</v>
      </c>
      <c r="I139" s="9">
        <v>2860</v>
      </c>
      <c r="J139" s="9">
        <v>4600</v>
      </c>
      <c r="K139" s="9">
        <v>2220</v>
      </c>
      <c r="L139" s="9">
        <v>2540</v>
      </c>
      <c r="M139" s="9">
        <v>2480</v>
      </c>
      <c r="N139" s="9">
        <v>2413</v>
      </c>
    </row>
    <row r="140" spans="1:14" x14ac:dyDescent="0.25">
      <c r="A140" t="s">
        <v>40</v>
      </c>
      <c r="B140" s="10">
        <v>40085430</v>
      </c>
      <c r="C140" s="9">
        <v>1794</v>
      </c>
      <c r="D140" s="9">
        <v>6440</v>
      </c>
      <c r="E140" s="9">
        <v>5810</v>
      </c>
      <c r="F140" s="9">
        <v>4700</v>
      </c>
      <c r="G140" s="9">
        <v>8270</v>
      </c>
      <c r="H140" s="9">
        <v>7560</v>
      </c>
      <c r="I140" s="9">
        <v>5760</v>
      </c>
      <c r="J140" s="9">
        <v>8010</v>
      </c>
      <c r="K140" s="9">
        <v>5440</v>
      </c>
      <c r="L140" s="9">
        <v>6100</v>
      </c>
      <c r="M140" s="9">
        <v>6580</v>
      </c>
      <c r="N140" s="9">
        <v>6040</v>
      </c>
    </row>
    <row r="141" spans="1:14" x14ac:dyDescent="0.25">
      <c r="A141" t="s">
        <v>40</v>
      </c>
      <c r="B141" s="10">
        <v>70089314</v>
      </c>
      <c r="C141" s="9">
        <v>1797</v>
      </c>
      <c r="D141" s="9">
        <v>3290</v>
      </c>
      <c r="E141" s="9">
        <v>3000</v>
      </c>
      <c r="F141" s="9">
        <v>2970</v>
      </c>
      <c r="G141" s="9">
        <v>4540</v>
      </c>
      <c r="H141" s="9">
        <v>5030</v>
      </c>
      <c r="I141" s="9">
        <v>4530</v>
      </c>
      <c r="J141" s="9">
        <v>6540</v>
      </c>
      <c r="K141" s="9">
        <v>8290</v>
      </c>
      <c r="L141" s="9">
        <v>3160</v>
      </c>
      <c r="M141" s="9">
        <v>3800</v>
      </c>
      <c r="N141" s="9">
        <v>5083</v>
      </c>
    </row>
    <row r="142" spans="1:14" x14ac:dyDescent="0.25">
      <c r="A142" t="s">
        <v>40</v>
      </c>
      <c r="B142" s="10">
        <v>1412409</v>
      </c>
      <c r="C142" s="9">
        <v>1800</v>
      </c>
      <c r="D142" s="9">
        <v>2650</v>
      </c>
      <c r="E142" s="9">
        <v>2700</v>
      </c>
      <c r="F142" s="9">
        <v>2680</v>
      </c>
      <c r="G142" s="9">
        <v>2510</v>
      </c>
      <c r="H142" s="9">
        <v>3880</v>
      </c>
      <c r="I142" s="9">
        <v>2420</v>
      </c>
      <c r="J142" s="9">
        <v>3210</v>
      </c>
      <c r="K142" s="9">
        <v>2130</v>
      </c>
      <c r="L142" s="9">
        <v>2690</v>
      </c>
      <c r="M142" s="9">
        <v>3610</v>
      </c>
      <c r="N142" s="9">
        <v>2810</v>
      </c>
    </row>
    <row r="143" spans="1:14" x14ac:dyDescent="0.25">
      <c r="A143" t="s">
        <v>40</v>
      </c>
      <c r="B143" s="10">
        <v>40085127</v>
      </c>
      <c r="C143" s="9">
        <v>1800</v>
      </c>
      <c r="D143" s="9">
        <v>1840</v>
      </c>
      <c r="E143" s="9">
        <v>2170</v>
      </c>
      <c r="F143" s="9">
        <v>1690</v>
      </c>
      <c r="G143" s="9">
        <v>1390</v>
      </c>
      <c r="H143" s="9">
        <v>2020</v>
      </c>
      <c r="I143" s="9">
        <v>2100</v>
      </c>
      <c r="J143" s="9">
        <v>2170</v>
      </c>
      <c r="K143" s="9">
        <v>1700</v>
      </c>
      <c r="L143" s="9">
        <v>1690</v>
      </c>
      <c r="M143" s="9">
        <v>1740</v>
      </c>
      <c r="N143" s="9">
        <v>1710</v>
      </c>
    </row>
    <row r="144" spans="1:14" x14ac:dyDescent="0.25">
      <c r="A144" t="s">
        <v>40</v>
      </c>
      <c r="B144" s="10">
        <v>10017002</v>
      </c>
      <c r="C144" s="9">
        <v>1807</v>
      </c>
      <c r="D144" s="9">
        <v>3100</v>
      </c>
      <c r="E144" s="9">
        <v>1</v>
      </c>
      <c r="F144" s="9">
        <v>4000</v>
      </c>
      <c r="G144" s="9">
        <v>1850</v>
      </c>
      <c r="H144" s="9">
        <v>3610</v>
      </c>
      <c r="I144" s="9">
        <v>3010</v>
      </c>
      <c r="J144" s="9">
        <v>2990</v>
      </c>
      <c r="K144" s="9">
        <v>2720</v>
      </c>
      <c r="L144" s="9">
        <v>3130</v>
      </c>
      <c r="M144" s="9">
        <v>2020</v>
      </c>
      <c r="N144" s="9">
        <v>2623</v>
      </c>
    </row>
    <row r="145" spans="1:14" x14ac:dyDescent="0.25">
      <c r="A145" t="s">
        <v>40</v>
      </c>
      <c r="B145" s="10">
        <v>70090029</v>
      </c>
      <c r="C145" s="9">
        <v>1807</v>
      </c>
      <c r="D145" s="9">
        <v>2260</v>
      </c>
      <c r="E145" s="9">
        <v>2280</v>
      </c>
      <c r="F145" s="9">
        <v>2330</v>
      </c>
      <c r="G145" s="9">
        <v>2380</v>
      </c>
      <c r="H145" s="9">
        <v>2310</v>
      </c>
      <c r="I145" s="9">
        <v>2100</v>
      </c>
      <c r="J145" s="9">
        <v>3240</v>
      </c>
      <c r="K145" s="9">
        <v>2490</v>
      </c>
      <c r="L145" s="9">
        <v>2850</v>
      </c>
      <c r="M145" s="9">
        <v>2420</v>
      </c>
      <c r="N145" s="9">
        <v>2586</v>
      </c>
    </row>
    <row r="146" spans="1:14" x14ac:dyDescent="0.25">
      <c r="A146" t="s">
        <v>40</v>
      </c>
      <c r="B146" s="10">
        <v>1413322</v>
      </c>
      <c r="C146" s="9">
        <v>1814</v>
      </c>
      <c r="D146" s="9">
        <v>4670</v>
      </c>
      <c r="E146" s="9">
        <v>4620</v>
      </c>
      <c r="F146" s="9">
        <v>3820</v>
      </c>
      <c r="G146" s="9">
        <v>5640</v>
      </c>
      <c r="H146" s="9">
        <v>7240</v>
      </c>
      <c r="I146" s="9">
        <v>10100</v>
      </c>
      <c r="J146" s="9">
        <v>7000</v>
      </c>
      <c r="K146" s="9">
        <v>3820</v>
      </c>
      <c r="L146" s="9">
        <v>6080</v>
      </c>
      <c r="M146" s="9">
        <v>15440</v>
      </c>
      <c r="N146" s="9">
        <v>8446</v>
      </c>
    </row>
    <row r="147" spans="1:14" x14ac:dyDescent="0.25">
      <c r="A147" t="s">
        <v>40</v>
      </c>
      <c r="B147" s="10">
        <v>60087021</v>
      </c>
      <c r="C147" s="9">
        <v>1820</v>
      </c>
      <c r="D147" s="9">
        <v>1450</v>
      </c>
      <c r="E147" s="9">
        <v>1280</v>
      </c>
      <c r="F147" s="9">
        <v>3370</v>
      </c>
      <c r="G147" s="9">
        <v>4630</v>
      </c>
      <c r="H147" s="9">
        <v>4100</v>
      </c>
      <c r="I147" s="9">
        <v>4410</v>
      </c>
      <c r="J147" s="9">
        <v>5440</v>
      </c>
      <c r="K147" s="9">
        <v>4290</v>
      </c>
      <c r="L147" s="9">
        <v>3650</v>
      </c>
      <c r="M147" s="9">
        <v>4480</v>
      </c>
      <c r="N147" s="9">
        <v>4140</v>
      </c>
    </row>
    <row r="148" spans="1:14" x14ac:dyDescent="0.25">
      <c r="A148" t="s">
        <v>40</v>
      </c>
      <c r="B148" s="10">
        <v>50012805</v>
      </c>
      <c r="C148" s="9">
        <v>1830</v>
      </c>
      <c r="D148" s="9">
        <v>4940</v>
      </c>
      <c r="E148" s="9">
        <v>3720</v>
      </c>
      <c r="F148" s="9">
        <v>5980</v>
      </c>
      <c r="G148" s="9">
        <v>7990</v>
      </c>
      <c r="H148" s="9">
        <v>7730</v>
      </c>
      <c r="I148" s="9">
        <v>5820</v>
      </c>
      <c r="J148" s="9">
        <v>9820</v>
      </c>
      <c r="K148" s="9">
        <v>7030</v>
      </c>
      <c r="L148" s="9">
        <v>6460</v>
      </c>
      <c r="M148" s="9">
        <v>4940</v>
      </c>
      <c r="N148" s="9">
        <v>6143</v>
      </c>
    </row>
    <row r="149" spans="1:14" x14ac:dyDescent="0.25">
      <c r="A149" t="s">
        <v>40</v>
      </c>
      <c r="B149" s="10">
        <v>40085732</v>
      </c>
      <c r="C149" s="9">
        <v>1837</v>
      </c>
      <c r="D149" s="9">
        <v>3270</v>
      </c>
      <c r="E149" s="9">
        <v>2460</v>
      </c>
      <c r="F149" s="9">
        <v>2900</v>
      </c>
      <c r="G149" s="9">
        <v>3650</v>
      </c>
      <c r="H149" s="9">
        <v>3490</v>
      </c>
      <c r="I149" s="9">
        <v>3090</v>
      </c>
      <c r="J149" s="9">
        <v>4710</v>
      </c>
      <c r="K149" s="9">
        <v>2570</v>
      </c>
      <c r="L149" s="9">
        <v>7960</v>
      </c>
      <c r="M149" s="9">
        <v>3240</v>
      </c>
      <c r="N149" s="9">
        <v>4590</v>
      </c>
    </row>
    <row r="150" spans="1:14" x14ac:dyDescent="0.25">
      <c r="A150" t="s">
        <v>40</v>
      </c>
      <c r="B150" s="10">
        <v>10016101</v>
      </c>
      <c r="C150" s="9">
        <v>1854</v>
      </c>
      <c r="D150" s="9">
        <v>1800</v>
      </c>
      <c r="E150" s="9">
        <v>2270</v>
      </c>
      <c r="F150" s="9">
        <v>1260</v>
      </c>
      <c r="G150" s="9">
        <v>3620</v>
      </c>
      <c r="H150" s="9">
        <v>11900</v>
      </c>
      <c r="I150" s="9">
        <v>2000</v>
      </c>
      <c r="J150" s="9">
        <v>1860</v>
      </c>
      <c r="K150" s="9">
        <v>1540</v>
      </c>
      <c r="L150" s="9">
        <v>1660</v>
      </c>
      <c r="M150" s="9">
        <v>1620</v>
      </c>
      <c r="N150" s="9">
        <v>1606</v>
      </c>
    </row>
    <row r="151" spans="1:14" x14ac:dyDescent="0.25">
      <c r="A151" t="s">
        <v>40</v>
      </c>
      <c r="B151" s="10">
        <v>40014907</v>
      </c>
      <c r="C151" s="9">
        <v>1857</v>
      </c>
      <c r="D151" s="9">
        <v>2200</v>
      </c>
      <c r="E151" s="9">
        <v>3020</v>
      </c>
      <c r="F151" s="9">
        <v>6930</v>
      </c>
      <c r="G151" s="9">
        <v>2940</v>
      </c>
      <c r="H151" s="9">
        <v>3320</v>
      </c>
      <c r="I151" s="9">
        <v>3590</v>
      </c>
      <c r="J151" s="9">
        <v>4000</v>
      </c>
      <c r="K151" s="9">
        <v>5600</v>
      </c>
      <c r="L151" s="9">
        <v>3780</v>
      </c>
      <c r="M151" s="9">
        <v>4080</v>
      </c>
      <c r="N151" s="9">
        <v>4486</v>
      </c>
    </row>
    <row r="152" spans="1:14" x14ac:dyDescent="0.25">
      <c r="A152" t="s">
        <v>40</v>
      </c>
      <c r="B152" s="10">
        <v>1412031</v>
      </c>
      <c r="C152" s="9">
        <v>1860</v>
      </c>
      <c r="D152" s="9">
        <v>2420</v>
      </c>
      <c r="E152" s="9">
        <v>2000</v>
      </c>
      <c r="F152" s="9">
        <v>2280</v>
      </c>
      <c r="G152" s="9">
        <v>1880</v>
      </c>
      <c r="H152" s="9">
        <v>2100</v>
      </c>
      <c r="I152" s="9">
        <v>2130</v>
      </c>
      <c r="J152" s="9">
        <v>2260</v>
      </c>
      <c r="K152" s="9">
        <v>2150</v>
      </c>
      <c r="L152" s="9">
        <v>2260</v>
      </c>
      <c r="M152" s="9">
        <v>1890</v>
      </c>
      <c r="N152" s="9">
        <v>2100</v>
      </c>
    </row>
    <row r="153" spans="1:14" x14ac:dyDescent="0.25">
      <c r="A153" t="s">
        <v>40</v>
      </c>
      <c r="B153" s="10">
        <v>4441405</v>
      </c>
      <c r="C153" s="9">
        <v>1864</v>
      </c>
      <c r="D153" s="9">
        <v>1690</v>
      </c>
      <c r="E153" s="9">
        <v>1700</v>
      </c>
      <c r="F153" s="9">
        <v>1490</v>
      </c>
      <c r="G153" s="9">
        <v>2070</v>
      </c>
      <c r="H153" s="9">
        <v>2610</v>
      </c>
      <c r="I153" s="9">
        <v>1930</v>
      </c>
      <c r="J153" s="9">
        <v>2920</v>
      </c>
      <c r="K153" s="9">
        <v>1430</v>
      </c>
      <c r="L153" s="9">
        <v>1130</v>
      </c>
      <c r="M153" s="9">
        <v>1670</v>
      </c>
      <c r="N153" s="9">
        <v>1410</v>
      </c>
    </row>
    <row r="154" spans="1:14" x14ac:dyDescent="0.25">
      <c r="A154" t="s">
        <v>40</v>
      </c>
      <c r="B154" s="10">
        <v>1082604</v>
      </c>
      <c r="C154" s="9">
        <v>1867</v>
      </c>
      <c r="D154" s="9">
        <v>1550</v>
      </c>
      <c r="E154" s="9">
        <v>1420</v>
      </c>
      <c r="F154" s="9">
        <v>1650</v>
      </c>
      <c r="G154" s="9">
        <v>1210</v>
      </c>
      <c r="H154" s="9">
        <v>1730</v>
      </c>
      <c r="I154" s="9">
        <v>1410</v>
      </c>
      <c r="J154" s="9">
        <v>1340</v>
      </c>
      <c r="K154" s="9">
        <v>1460</v>
      </c>
      <c r="L154" s="9">
        <v>810</v>
      </c>
      <c r="M154" s="9">
        <v>1760</v>
      </c>
      <c r="N154" s="9">
        <v>1343</v>
      </c>
    </row>
    <row r="155" spans="1:14" x14ac:dyDescent="0.25">
      <c r="A155" t="s">
        <v>40</v>
      </c>
      <c r="B155" s="10">
        <v>1411443</v>
      </c>
      <c r="C155" s="9">
        <v>1884</v>
      </c>
      <c r="D155" s="9">
        <v>2860</v>
      </c>
      <c r="E155" s="9">
        <v>2340</v>
      </c>
      <c r="F155" s="9">
        <v>2600</v>
      </c>
      <c r="G155" s="9">
        <v>2820</v>
      </c>
      <c r="H155" s="9">
        <v>3990</v>
      </c>
      <c r="I155" s="9">
        <v>2040</v>
      </c>
      <c r="J155" s="9">
        <v>3300</v>
      </c>
      <c r="K155" s="9">
        <v>2090</v>
      </c>
      <c r="L155" s="9">
        <v>2790</v>
      </c>
      <c r="M155" s="9">
        <v>2220</v>
      </c>
      <c r="N155" s="9">
        <v>2366</v>
      </c>
    </row>
    <row r="156" spans="1:14" x14ac:dyDescent="0.25">
      <c r="A156" t="s">
        <v>42</v>
      </c>
      <c r="B156" s="10">
        <v>10015604</v>
      </c>
      <c r="C156" s="9">
        <v>1897</v>
      </c>
      <c r="D156" s="9">
        <v>2400</v>
      </c>
      <c r="E156" s="9">
        <v>1910</v>
      </c>
      <c r="F156" s="9">
        <v>1740</v>
      </c>
      <c r="G156" s="9">
        <v>1870</v>
      </c>
      <c r="H156" s="9">
        <v>2980</v>
      </c>
      <c r="I156" s="9">
        <v>2010</v>
      </c>
      <c r="J156" s="9">
        <v>2600</v>
      </c>
      <c r="K156" s="9">
        <v>1440</v>
      </c>
      <c r="L156" s="9">
        <v>1690</v>
      </c>
      <c r="M156" s="9">
        <v>2380</v>
      </c>
      <c r="N156" s="9">
        <v>1836</v>
      </c>
    </row>
    <row r="157" spans="1:14" x14ac:dyDescent="0.25">
      <c r="A157" t="s">
        <v>40</v>
      </c>
      <c r="B157" s="10">
        <v>40015415</v>
      </c>
      <c r="C157" s="9">
        <v>1930</v>
      </c>
      <c r="D157" s="9">
        <v>2090</v>
      </c>
      <c r="E157" s="9">
        <v>1770</v>
      </c>
      <c r="F157" s="9">
        <v>2250</v>
      </c>
      <c r="G157" s="9">
        <v>1735</v>
      </c>
      <c r="H157" s="9">
        <v>2335</v>
      </c>
      <c r="I157" s="9">
        <v>1870</v>
      </c>
      <c r="J157" s="9">
        <v>2440</v>
      </c>
      <c r="K157" s="9">
        <v>1530</v>
      </c>
      <c r="L157" s="9">
        <v>1560</v>
      </c>
      <c r="M157" s="9">
        <v>1860</v>
      </c>
      <c r="N157" s="9">
        <v>1650</v>
      </c>
    </row>
    <row r="158" spans="1:14" x14ac:dyDescent="0.25">
      <c r="A158" t="s">
        <v>40</v>
      </c>
      <c r="B158" s="10">
        <v>22274204</v>
      </c>
      <c r="C158" s="9">
        <v>1937</v>
      </c>
      <c r="D158" s="9">
        <v>3010</v>
      </c>
      <c r="E158" s="9">
        <v>2400</v>
      </c>
      <c r="F158" s="9">
        <v>12830</v>
      </c>
      <c r="G158" s="9">
        <v>7340</v>
      </c>
      <c r="H158" s="9">
        <v>17130</v>
      </c>
      <c r="I158" s="9">
        <v>10440</v>
      </c>
      <c r="J158" s="9">
        <v>8830</v>
      </c>
      <c r="K158" s="9">
        <v>8320</v>
      </c>
      <c r="L158" s="9">
        <v>4320</v>
      </c>
      <c r="M158" s="9">
        <v>2720</v>
      </c>
      <c r="N158" s="9">
        <v>5120</v>
      </c>
    </row>
    <row r="159" spans="1:14" x14ac:dyDescent="0.25">
      <c r="A159" t="s">
        <v>40</v>
      </c>
      <c r="B159" s="10">
        <v>22275001</v>
      </c>
      <c r="C159" s="9">
        <v>1944</v>
      </c>
      <c r="D159" s="9">
        <v>3500</v>
      </c>
      <c r="E159" s="9">
        <v>3080</v>
      </c>
      <c r="F159" s="9">
        <v>3290</v>
      </c>
      <c r="G159" s="9">
        <v>5330</v>
      </c>
      <c r="H159" s="9">
        <v>3080</v>
      </c>
      <c r="I159" s="9">
        <v>9140</v>
      </c>
      <c r="J159" s="9">
        <v>4530</v>
      </c>
      <c r="K159" s="9">
        <v>6420</v>
      </c>
      <c r="L159" s="9">
        <v>5580</v>
      </c>
      <c r="M159" s="9">
        <v>3050</v>
      </c>
      <c r="N159" s="9">
        <v>5016</v>
      </c>
    </row>
    <row r="160" spans="1:14" x14ac:dyDescent="0.25">
      <c r="A160" t="s">
        <v>40</v>
      </c>
      <c r="B160" s="10">
        <v>1087902</v>
      </c>
      <c r="C160" s="9">
        <v>1947</v>
      </c>
      <c r="D160" s="9">
        <v>2770</v>
      </c>
      <c r="E160" s="9">
        <v>2460</v>
      </c>
      <c r="F160" s="9">
        <v>2880</v>
      </c>
      <c r="G160" s="9">
        <v>3660</v>
      </c>
      <c r="H160" s="9">
        <v>5700</v>
      </c>
      <c r="I160" s="9">
        <v>2130</v>
      </c>
      <c r="J160" s="9">
        <v>2380</v>
      </c>
      <c r="K160" s="9">
        <v>3450</v>
      </c>
      <c r="L160" s="9">
        <v>2490</v>
      </c>
      <c r="M160" s="9">
        <v>2430</v>
      </c>
      <c r="N160" s="9">
        <v>2790</v>
      </c>
    </row>
    <row r="161" spans="1:14" x14ac:dyDescent="0.25">
      <c r="A161" t="s">
        <v>40</v>
      </c>
      <c r="B161" s="10">
        <v>1413423</v>
      </c>
      <c r="C161" s="9">
        <v>1977</v>
      </c>
      <c r="D161" s="9">
        <v>3370</v>
      </c>
      <c r="E161" s="9">
        <v>2600</v>
      </c>
      <c r="F161" s="9">
        <v>2520</v>
      </c>
      <c r="G161" s="9">
        <v>3150</v>
      </c>
      <c r="H161" s="9">
        <v>2790</v>
      </c>
      <c r="I161" s="9">
        <v>2520</v>
      </c>
      <c r="J161" s="9">
        <v>3910</v>
      </c>
      <c r="K161" s="9">
        <v>2300</v>
      </c>
      <c r="L161" s="9">
        <v>3350</v>
      </c>
      <c r="M161" s="9">
        <v>8560</v>
      </c>
      <c r="N161" s="9">
        <v>4736</v>
      </c>
    </row>
    <row r="162" spans="1:14" x14ac:dyDescent="0.25">
      <c r="A162" t="s">
        <v>40</v>
      </c>
      <c r="B162" s="10">
        <v>1210807</v>
      </c>
      <c r="C162" s="9">
        <v>1994</v>
      </c>
      <c r="D162" s="9">
        <v>2860</v>
      </c>
      <c r="E162" s="9">
        <v>1990</v>
      </c>
      <c r="F162" s="9">
        <v>2730</v>
      </c>
      <c r="G162" s="9">
        <v>2800</v>
      </c>
      <c r="H162" s="9">
        <v>2390</v>
      </c>
      <c r="I162" s="9">
        <v>2400</v>
      </c>
      <c r="J162" s="9">
        <v>2570</v>
      </c>
      <c r="K162" s="9">
        <v>1700</v>
      </c>
      <c r="L162" s="9">
        <v>1900</v>
      </c>
      <c r="M162" s="9">
        <v>1940</v>
      </c>
      <c r="N162" s="9">
        <v>1846</v>
      </c>
    </row>
    <row r="163" spans="1:14" x14ac:dyDescent="0.25">
      <c r="A163" t="s">
        <v>40</v>
      </c>
      <c r="B163" s="10">
        <v>11176703</v>
      </c>
      <c r="C163" s="9">
        <v>2024</v>
      </c>
      <c r="D163" s="9">
        <v>2410</v>
      </c>
      <c r="E163" s="9">
        <v>1830</v>
      </c>
      <c r="F163" s="9">
        <v>1930</v>
      </c>
      <c r="G163" s="9">
        <v>2180</v>
      </c>
      <c r="H163" s="9">
        <v>2140</v>
      </c>
      <c r="I163" s="9">
        <v>1890</v>
      </c>
      <c r="J163" s="9">
        <v>2780</v>
      </c>
      <c r="K163" s="9">
        <v>2000</v>
      </c>
      <c r="L163" s="9">
        <v>1830</v>
      </c>
      <c r="M163" s="9">
        <v>1900</v>
      </c>
      <c r="N163" s="9">
        <v>1910</v>
      </c>
    </row>
    <row r="164" spans="1:14" x14ac:dyDescent="0.25">
      <c r="A164" t="s">
        <v>40</v>
      </c>
      <c r="B164" s="10">
        <v>1415579</v>
      </c>
      <c r="C164" s="9">
        <v>2024</v>
      </c>
      <c r="D164" s="9">
        <v>2300</v>
      </c>
      <c r="E164" s="9">
        <v>2280</v>
      </c>
      <c r="F164" s="9">
        <v>2240</v>
      </c>
      <c r="G164" s="9">
        <v>2060</v>
      </c>
      <c r="H164" s="9">
        <v>2240</v>
      </c>
      <c r="I164" s="9">
        <v>1980</v>
      </c>
      <c r="J164" s="9">
        <v>2540</v>
      </c>
      <c r="K164" s="9">
        <v>2090</v>
      </c>
      <c r="L164" s="9">
        <v>2280</v>
      </c>
      <c r="M164" s="9">
        <v>2450</v>
      </c>
      <c r="N164" s="9">
        <v>2273</v>
      </c>
    </row>
    <row r="165" spans="1:14" x14ac:dyDescent="0.25">
      <c r="A165" t="s">
        <v>40</v>
      </c>
      <c r="B165" s="10">
        <v>70089722</v>
      </c>
      <c r="C165" s="9">
        <v>2024</v>
      </c>
      <c r="D165" s="9">
        <v>3970</v>
      </c>
      <c r="E165" s="9">
        <v>3630</v>
      </c>
      <c r="F165" s="9">
        <v>3520</v>
      </c>
      <c r="G165" s="9">
        <v>3340</v>
      </c>
      <c r="H165" s="9">
        <v>3640</v>
      </c>
      <c r="I165" s="9">
        <v>3240</v>
      </c>
      <c r="J165" s="9">
        <v>3550</v>
      </c>
      <c r="K165" s="9">
        <v>2910</v>
      </c>
      <c r="L165" s="9">
        <v>3250</v>
      </c>
      <c r="M165" s="9">
        <v>3660</v>
      </c>
      <c r="N165" s="9">
        <v>3273</v>
      </c>
    </row>
    <row r="166" spans="1:14" x14ac:dyDescent="0.25">
      <c r="A166" t="s">
        <v>40</v>
      </c>
      <c r="B166" s="10">
        <v>50012706</v>
      </c>
      <c r="C166" s="9">
        <v>2054</v>
      </c>
      <c r="D166" s="9">
        <v>3990</v>
      </c>
      <c r="E166" s="9">
        <v>2600</v>
      </c>
      <c r="F166" s="9">
        <v>3310</v>
      </c>
      <c r="G166" s="9">
        <v>3590</v>
      </c>
      <c r="H166" s="9">
        <v>3810</v>
      </c>
      <c r="I166" s="9">
        <v>3440</v>
      </c>
      <c r="J166" s="9">
        <v>5060</v>
      </c>
      <c r="K166" s="9">
        <v>4620</v>
      </c>
      <c r="L166" s="9">
        <v>3520</v>
      </c>
      <c r="M166" s="9">
        <v>3310</v>
      </c>
      <c r="N166" s="9">
        <v>3816</v>
      </c>
    </row>
    <row r="167" spans="1:14" x14ac:dyDescent="0.25">
      <c r="A167" t="s">
        <v>40</v>
      </c>
      <c r="B167" s="10">
        <v>10016504</v>
      </c>
      <c r="C167" s="9">
        <v>2057</v>
      </c>
      <c r="D167" s="9">
        <v>2550</v>
      </c>
      <c r="E167" s="9">
        <v>1630</v>
      </c>
      <c r="F167" s="9">
        <v>2050</v>
      </c>
      <c r="G167" s="9">
        <v>2370</v>
      </c>
      <c r="H167" s="9">
        <v>2870</v>
      </c>
      <c r="I167" s="9">
        <v>2490</v>
      </c>
      <c r="J167" s="9">
        <v>2950</v>
      </c>
      <c r="K167" s="9">
        <v>4050</v>
      </c>
      <c r="L167" s="9">
        <v>3120</v>
      </c>
      <c r="M167" s="9">
        <v>3030</v>
      </c>
      <c r="N167" s="9">
        <v>3400</v>
      </c>
    </row>
    <row r="168" spans="1:14" x14ac:dyDescent="0.25">
      <c r="A168" t="s">
        <v>40</v>
      </c>
      <c r="B168" s="10">
        <v>1411247</v>
      </c>
      <c r="C168" s="9">
        <v>2064</v>
      </c>
      <c r="D168" s="9">
        <v>4000</v>
      </c>
      <c r="E168" s="9">
        <v>4250</v>
      </c>
      <c r="F168" s="9">
        <v>4150</v>
      </c>
      <c r="G168" s="9">
        <v>3800</v>
      </c>
      <c r="H168" s="9">
        <v>5370</v>
      </c>
      <c r="I168" s="9">
        <v>3480</v>
      </c>
      <c r="J168" s="9">
        <v>5160</v>
      </c>
      <c r="K168" s="9">
        <v>3980</v>
      </c>
      <c r="L168" s="9">
        <v>2900</v>
      </c>
      <c r="M168" s="9">
        <v>4380</v>
      </c>
      <c r="N168" s="9">
        <v>3753</v>
      </c>
    </row>
    <row r="169" spans="1:14" x14ac:dyDescent="0.25">
      <c r="A169" t="s">
        <v>40</v>
      </c>
      <c r="B169" s="10">
        <v>5009915</v>
      </c>
      <c r="C169" s="9">
        <v>2094</v>
      </c>
      <c r="D169" s="9">
        <v>4670</v>
      </c>
      <c r="E169" s="9">
        <v>4830</v>
      </c>
      <c r="F169" s="9">
        <v>4220</v>
      </c>
      <c r="G169" s="9">
        <v>4650</v>
      </c>
      <c r="H169" s="9">
        <v>5070</v>
      </c>
      <c r="I169" s="9">
        <v>4170</v>
      </c>
      <c r="J169" s="9">
        <v>4660</v>
      </c>
      <c r="K169" s="9">
        <v>4300</v>
      </c>
      <c r="L169" s="9">
        <v>4680</v>
      </c>
      <c r="M169" s="9">
        <v>5370</v>
      </c>
      <c r="N169" s="9">
        <v>4783</v>
      </c>
    </row>
    <row r="170" spans="1:14" x14ac:dyDescent="0.25">
      <c r="A170" t="s">
        <v>40</v>
      </c>
      <c r="B170" s="10">
        <v>1185603</v>
      </c>
      <c r="C170" s="9">
        <v>2110</v>
      </c>
      <c r="D170" s="9">
        <v>2760</v>
      </c>
      <c r="E170" s="9">
        <v>2590</v>
      </c>
      <c r="F170" s="9">
        <v>2590</v>
      </c>
      <c r="G170" s="9">
        <v>2210</v>
      </c>
      <c r="H170" s="9">
        <v>3140</v>
      </c>
      <c r="I170" s="9">
        <v>2630</v>
      </c>
      <c r="J170" s="9">
        <v>3350</v>
      </c>
      <c r="K170" s="9">
        <v>2170</v>
      </c>
      <c r="L170" s="9">
        <v>2440</v>
      </c>
      <c r="M170" s="9">
        <v>3180</v>
      </c>
      <c r="N170" s="9">
        <v>2596</v>
      </c>
    </row>
    <row r="171" spans="1:14" x14ac:dyDescent="0.25">
      <c r="A171" t="s">
        <v>40</v>
      </c>
      <c r="B171" s="10">
        <v>40083512</v>
      </c>
      <c r="C171" s="9">
        <v>2114</v>
      </c>
      <c r="D171" s="9">
        <v>3350</v>
      </c>
      <c r="E171" s="9">
        <v>2540</v>
      </c>
      <c r="F171" s="9">
        <v>2780</v>
      </c>
      <c r="G171" s="9">
        <v>4340</v>
      </c>
      <c r="H171" s="9">
        <v>3490</v>
      </c>
      <c r="I171" s="9">
        <v>3820</v>
      </c>
      <c r="J171" s="9">
        <v>4790</v>
      </c>
      <c r="K171" s="9">
        <v>2830</v>
      </c>
      <c r="L171" s="9">
        <v>3750</v>
      </c>
      <c r="M171" s="9">
        <v>2850</v>
      </c>
      <c r="N171" s="9">
        <v>3143</v>
      </c>
    </row>
    <row r="172" spans="1:14" x14ac:dyDescent="0.25">
      <c r="A172" t="s">
        <v>40</v>
      </c>
      <c r="B172" s="10">
        <v>90089003</v>
      </c>
      <c r="C172" s="9">
        <v>2114</v>
      </c>
      <c r="D172" s="9">
        <v>2970</v>
      </c>
      <c r="E172" s="9">
        <v>2290</v>
      </c>
      <c r="F172" s="9">
        <v>3750</v>
      </c>
      <c r="G172" s="9">
        <v>7640</v>
      </c>
      <c r="H172" s="9">
        <v>3790</v>
      </c>
      <c r="I172" s="9">
        <v>6930</v>
      </c>
      <c r="J172" s="9">
        <v>6740</v>
      </c>
      <c r="K172" s="9">
        <v>6520</v>
      </c>
      <c r="L172" s="9">
        <v>2700</v>
      </c>
      <c r="M172" s="9">
        <v>3590</v>
      </c>
      <c r="N172" s="9">
        <v>4270</v>
      </c>
    </row>
    <row r="173" spans="1:14" x14ac:dyDescent="0.25">
      <c r="A173" t="s">
        <v>40</v>
      </c>
      <c r="B173" s="10">
        <v>80090714</v>
      </c>
      <c r="C173" s="9">
        <v>2140</v>
      </c>
      <c r="D173" s="9">
        <v>3140</v>
      </c>
      <c r="E173" s="9">
        <v>2840</v>
      </c>
      <c r="F173" s="9">
        <v>2620</v>
      </c>
      <c r="G173" s="9">
        <v>1840</v>
      </c>
      <c r="H173" s="9">
        <v>2650</v>
      </c>
      <c r="I173" s="9">
        <v>1550</v>
      </c>
      <c r="J173" s="9">
        <v>4240</v>
      </c>
      <c r="K173" s="9">
        <v>2840</v>
      </c>
      <c r="L173" s="9">
        <v>3950</v>
      </c>
      <c r="M173" s="9">
        <v>4300</v>
      </c>
      <c r="N173" s="9">
        <v>3696</v>
      </c>
    </row>
    <row r="174" spans="1:14" x14ac:dyDescent="0.25">
      <c r="A174" t="s">
        <v>40</v>
      </c>
      <c r="B174" s="10">
        <v>1413831</v>
      </c>
      <c r="C174" s="9">
        <v>2144</v>
      </c>
      <c r="D174" s="9">
        <v>1880</v>
      </c>
      <c r="E174" s="9">
        <v>2110</v>
      </c>
      <c r="F174" s="9">
        <v>3630</v>
      </c>
      <c r="G174" s="9">
        <v>4850</v>
      </c>
      <c r="H174" s="9">
        <v>7680</v>
      </c>
      <c r="I174" s="9">
        <v>4470</v>
      </c>
      <c r="J174" s="9">
        <v>7570</v>
      </c>
      <c r="K174" s="9">
        <v>2140</v>
      </c>
      <c r="L174" s="9">
        <v>3540</v>
      </c>
      <c r="M174" s="9">
        <v>4000</v>
      </c>
      <c r="N174" s="9">
        <v>3226</v>
      </c>
    </row>
    <row r="175" spans="1:14" x14ac:dyDescent="0.25">
      <c r="A175" t="s">
        <v>40</v>
      </c>
      <c r="B175" s="10">
        <v>1487729</v>
      </c>
      <c r="C175" s="9">
        <v>2144</v>
      </c>
      <c r="D175" s="9">
        <v>7210</v>
      </c>
      <c r="E175" s="9">
        <v>6070</v>
      </c>
      <c r="F175" s="9">
        <v>4990</v>
      </c>
      <c r="G175" s="9">
        <v>6980</v>
      </c>
      <c r="H175" s="9">
        <v>9170</v>
      </c>
      <c r="I175" s="9">
        <v>7890</v>
      </c>
      <c r="J175" s="9">
        <v>9820</v>
      </c>
      <c r="K175" s="9">
        <v>5510</v>
      </c>
      <c r="L175" s="9">
        <v>13300</v>
      </c>
      <c r="M175" s="9">
        <v>22130</v>
      </c>
      <c r="N175" s="9">
        <v>13646</v>
      </c>
    </row>
    <row r="176" spans="1:14" x14ac:dyDescent="0.25">
      <c r="A176" t="s">
        <v>40</v>
      </c>
      <c r="B176" s="10">
        <v>44473102</v>
      </c>
      <c r="C176" s="9">
        <v>2147</v>
      </c>
      <c r="D176" s="9">
        <v>3360</v>
      </c>
      <c r="E176" s="9">
        <v>2670</v>
      </c>
      <c r="F176" s="9">
        <v>2600</v>
      </c>
      <c r="G176" s="9">
        <v>3200</v>
      </c>
      <c r="H176" s="9">
        <v>3090</v>
      </c>
      <c r="I176" s="9">
        <v>1760</v>
      </c>
      <c r="J176" s="9">
        <v>3750</v>
      </c>
      <c r="K176" s="9">
        <v>2760</v>
      </c>
      <c r="L176" s="9">
        <v>1910</v>
      </c>
      <c r="M176" s="9">
        <v>3020</v>
      </c>
      <c r="N176" s="9">
        <v>2563</v>
      </c>
    </row>
    <row r="177" spans="1:14" x14ac:dyDescent="0.25">
      <c r="A177" t="s">
        <v>40</v>
      </c>
      <c r="B177" s="10">
        <v>1086802</v>
      </c>
      <c r="C177" s="9">
        <v>2157</v>
      </c>
      <c r="D177" s="9">
        <v>2670</v>
      </c>
      <c r="E177" s="9">
        <v>1860</v>
      </c>
      <c r="F177" s="9">
        <v>2440</v>
      </c>
      <c r="G177" s="9">
        <v>1940</v>
      </c>
      <c r="H177" s="9">
        <v>2300</v>
      </c>
      <c r="I177" s="9">
        <v>2390</v>
      </c>
      <c r="J177" s="9">
        <v>2520</v>
      </c>
      <c r="K177" s="9">
        <v>1970</v>
      </c>
      <c r="L177" s="9">
        <v>2580</v>
      </c>
      <c r="M177" s="9">
        <v>2470</v>
      </c>
      <c r="N177" s="9">
        <v>2340</v>
      </c>
    </row>
    <row r="178" spans="1:14" x14ac:dyDescent="0.25">
      <c r="A178" t="s">
        <v>40</v>
      </c>
      <c r="B178" s="10">
        <v>3334101</v>
      </c>
      <c r="C178" s="9">
        <v>2174</v>
      </c>
      <c r="D178" s="9">
        <v>9270</v>
      </c>
      <c r="E178" s="9">
        <v>10360</v>
      </c>
      <c r="F178" s="9">
        <v>13060</v>
      </c>
      <c r="G178" s="9">
        <v>26170</v>
      </c>
      <c r="H178" s="9">
        <v>30120</v>
      </c>
      <c r="I178" s="9">
        <v>25240</v>
      </c>
      <c r="J178" s="9">
        <v>15480</v>
      </c>
      <c r="K178" s="9">
        <v>13950</v>
      </c>
      <c r="L178" s="9">
        <v>13430</v>
      </c>
      <c r="M178" s="9">
        <v>7490</v>
      </c>
      <c r="N178" s="9">
        <v>11623</v>
      </c>
    </row>
    <row r="179" spans="1:14" x14ac:dyDescent="0.25">
      <c r="A179" t="s">
        <v>40</v>
      </c>
      <c r="B179" s="10">
        <v>44473404</v>
      </c>
      <c r="C179" s="9">
        <v>2174</v>
      </c>
      <c r="D179" s="9">
        <v>3950</v>
      </c>
      <c r="E179" s="9">
        <v>3030</v>
      </c>
      <c r="F179" s="9">
        <v>3470</v>
      </c>
      <c r="G179" s="9">
        <v>3240</v>
      </c>
      <c r="H179" s="9">
        <v>3120</v>
      </c>
      <c r="I179" s="9">
        <v>2640</v>
      </c>
      <c r="J179" s="9">
        <v>3440</v>
      </c>
      <c r="K179" s="9">
        <v>4270</v>
      </c>
      <c r="L179" s="9">
        <v>9420</v>
      </c>
      <c r="M179" s="9">
        <v>2970</v>
      </c>
      <c r="N179" s="9">
        <v>5553</v>
      </c>
    </row>
    <row r="180" spans="1:14" x14ac:dyDescent="0.25">
      <c r="A180" t="s">
        <v>40</v>
      </c>
      <c r="B180" s="10">
        <v>50012210</v>
      </c>
      <c r="C180" s="9">
        <v>2174</v>
      </c>
      <c r="D180" s="9">
        <v>3000</v>
      </c>
      <c r="E180" s="9">
        <v>2530</v>
      </c>
      <c r="F180" s="9">
        <v>2660</v>
      </c>
      <c r="G180" s="9">
        <v>2800</v>
      </c>
      <c r="H180" s="9">
        <v>2480</v>
      </c>
      <c r="I180" s="9">
        <v>2450</v>
      </c>
      <c r="J180" s="9">
        <v>3050</v>
      </c>
      <c r="K180" s="9">
        <v>2370</v>
      </c>
      <c r="L180" s="9">
        <v>2590</v>
      </c>
      <c r="M180" s="9">
        <v>3130</v>
      </c>
      <c r="N180" s="9">
        <v>2696</v>
      </c>
    </row>
    <row r="181" spans="1:14" x14ac:dyDescent="0.25">
      <c r="A181" t="s">
        <v>40</v>
      </c>
      <c r="B181" s="10">
        <v>44472602</v>
      </c>
      <c r="C181" s="9">
        <v>2180</v>
      </c>
      <c r="D181" s="9">
        <v>2810</v>
      </c>
      <c r="E181" s="9">
        <v>1940</v>
      </c>
      <c r="F181" s="9">
        <v>2410</v>
      </c>
      <c r="G181" s="9">
        <v>2770</v>
      </c>
      <c r="H181" s="9">
        <v>1590</v>
      </c>
      <c r="I181" s="9">
        <v>2470</v>
      </c>
      <c r="J181" s="9">
        <v>3940</v>
      </c>
      <c r="K181" s="9">
        <v>2690</v>
      </c>
      <c r="L181" s="9">
        <v>2870</v>
      </c>
      <c r="M181" s="9">
        <v>3010</v>
      </c>
      <c r="N181" s="9">
        <v>2856</v>
      </c>
    </row>
    <row r="182" spans="1:14" x14ac:dyDescent="0.25">
      <c r="A182" t="s">
        <v>40</v>
      </c>
      <c r="B182" s="10">
        <v>40015617</v>
      </c>
      <c r="C182" s="9">
        <v>2190</v>
      </c>
      <c r="D182" s="9">
        <v>3240</v>
      </c>
      <c r="E182" s="9">
        <v>2790</v>
      </c>
      <c r="F182" s="9">
        <v>2430</v>
      </c>
      <c r="G182" s="9">
        <v>3140</v>
      </c>
      <c r="H182" s="9">
        <v>3470</v>
      </c>
      <c r="I182" s="9">
        <v>2390</v>
      </c>
      <c r="J182" s="9">
        <v>3940</v>
      </c>
      <c r="K182" s="9">
        <v>3230</v>
      </c>
      <c r="L182" s="9">
        <v>3550</v>
      </c>
      <c r="M182" s="9">
        <v>3670</v>
      </c>
      <c r="N182" s="9">
        <v>3483</v>
      </c>
    </row>
    <row r="183" spans="1:14" x14ac:dyDescent="0.25">
      <c r="A183" t="s">
        <v>40</v>
      </c>
      <c r="B183" s="10">
        <v>80090990</v>
      </c>
      <c r="C183" s="9">
        <v>2194</v>
      </c>
      <c r="D183" s="9">
        <v>3090</v>
      </c>
      <c r="E183" s="9">
        <v>2400</v>
      </c>
      <c r="F183" s="9">
        <v>2620</v>
      </c>
      <c r="G183" s="9">
        <v>2960</v>
      </c>
      <c r="H183" s="9">
        <v>3060</v>
      </c>
      <c r="I183" s="9">
        <v>4630</v>
      </c>
      <c r="J183" s="9">
        <v>3390</v>
      </c>
      <c r="K183" s="9">
        <v>1870</v>
      </c>
      <c r="L183" s="9">
        <v>2150</v>
      </c>
      <c r="M183" s="9">
        <v>2590</v>
      </c>
      <c r="N183" s="9">
        <v>2203</v>
      </c>
    </row>
    <row r="184" spans="1:14" x14ac:dyDescent="0.25">
      <c r="A184" t="s">
        <v>40</v>
      </c>
      <c r="B184" s="10">
        <v>70089826</v>
      </c>
      <c r="C184" s="9">
        <v>2204</v>
      </c>
      <c r="D184" s="9">
        <v>1960</v>
      </c>
      <c r="E184" s="9">
        <v>2120</v>
      </c>
      <c r="F184" s="9">
        <v>1370</v>
      </c>
      <c r="G184" s="9">
        <v>3150</v>
      </c>
      <c r="H184" s="9">
        <v>1910</v>
      </c>
      <c r="I184" s="9">
        <v>1250</v>
      </c>
      <c r="J184" s="9">
        <v>2540</v>
      </c>
      <c r="K184" s="9">
        <v>1870</v>
      </c>
      <c r="L184" s="9">
        <v>1400</v>
      </c>
      <c r="M184" s="9">
        <v>2050</v>
      </c>
      <c r="N184" s="9">
        <v>1773</v>
      </c>
    </row>
    <row r="185" spans="1:14" x14ac:dyDescent="0.25">
      <c r="A185" t="s">
        <v>40</v>
      </c>
      <c r="B185" s="10">
        <v>44473302</v>
      </c>
      <c r="C185" s="9">
        <v>2210</v>
      </c>
      <c r="D185" s="9">
        <v>3180</v>
      </c>
      <c r="E185" s="9">
        <v>2600</v>
      </c>
      <c r="F185" s="9">
        <v>3110</v>
      </c>
      <c r="G185" s="9">
        <v>2710</v>
      </c>
      <c r="H185" s="9">
        <v>2790</v>
      </c>
      <c r="I185" s="9">
        <v>1</v>
      </c>
      <c r="J185" s="9">
        <v>4080</v>
      </c>
      <c r="K185" s="9">
        <v>3820</v>
      </c>
      <c r="L185" s="9">
        <v>3960</v>
      </c>
      <c r="M185" s="9">
        <v>3370</v>
      </c>
      <c r="N185" s="9">
        <v>3716</v>
      </c>
    </row>
    <row r="186" spans="1:14" x14ac:dyDescent="0.25">
      <c r="A186" t="s">
        <v>40</v>
      </c>
      <c r="B186" s="10">
        <v>1414239</v>
      </c>
      <c r="C186" s="9">
        <v>2217</v>
      </c>
      <c r="D186" s="9">
        <v>2420</v>
      </c>
      <c r="E186" s="9">
        <v>2650</v>
      </c>
      <c r="F186" s="9">
        <v>3080</v>
      </c>
      <c r="G186" s="9">
        <v>3030</v>
      </c>
      <c r="H186" s="9">
        <v>2500</v>
      </c>
      <c r="I186" s="9">
        <v>2660</v>
      </c>
      <c r="J186" s="9">
        <v>3020</v>
      </c>
      <c r="K186" s="9">
        <v>3110</v>
      </c>
      <c r="L186" s="9">
        <v>2480</v>
      </c>
      <c r="M186" s="9">
        <v>1870</v>
      </c>
      <c r="N186" s="9">
        <v>2486</v>
      </c>
    </row>
    <row r="187" spans="1:14" x14ac:dyDescent="0.25">
      <c r="A187" t="s">
        <v>40</v>
      </c>
      <c r="B187" s="10">
        <v>1083503</v>
      </c>
      <c r="C187" s="9">
        <v>2230</v>
      </c>
      <c r="D187" s="9">
        <v>4660</v>
      </c>
      <c r="E187" s="9">
        <v>4830</v>
      </c>
      <c r="F187" s="9">
        <v>4180</v>
      </c>
      <c r="G187" s="9">
        <v>4430</v>
      </c>
      <c r="H187" s="9">
        <v>6610</v>
      </c>
      <c r="I187" s="9">
        <v>3680</v>
      </c>
      <c r="J187" s="9">
        <v>5430</v>
      </c>
      <c r="K187" s="9">
        <v>4090</v>
      </c>
      <c r="L187" s="9">
        <v>4090</v>
      </c>
      <c r="M187" s="9">
        <v>4260</v>
      </c>
      <c r="N187" s="9">
        <v>4146</v>
      </c>
    </row>
    <row r="188" spans="1:14" x14ac:dyDescent="0.25">
      <c r="A188" t="s">
        <v>40</v>
      </c>
      <c r="B188" s="10">
        <v>40085431</v>
      </c>
      <c r="C188" s="9">
        <v>2234</v>
      </c>
      <c r="D188" s="9">
        <v>3410</v>
      </c>
      <c r="E188" s="9">
        <v>2430</v>
      </c>
      <c r="F188" s="9">
        <v>2620</v>
      </c>
      <c r="G188" s="9">
        <v>3530</v>
      </c>
      <c r="H188" s="9">
        <v>3070</v>
      </c>
      <c r="I188" s="9">
        <v>2390</v>
      </c>
      <c r="J188" s="9">
        <v>3300</v>
      </c>
      <c r="K188" s="9">
        <v>2700</v>
      </c>
      <c r="L188" s="9">
        <v>2820</v>
      </c>
      <c r="M188" s="9">
        <v>2550</v>
      </c>
      <c r="N188" s="9">
        <v>2690</v>
      </c>
    </row>
    <row r="189" spans="1:14" x14ac:dyDescent="0.25">
      <c r="A189" t="s">
        <v>40</v>
      </c>
      <c r="B189" s="10">
        <v>1085004</v>
      </c>
      <c r="C189" s="9">
        <v>2237</v>
      </c>
      <c r="D189" s="9">
        <v>3510</v>
      </c>
      <c r="E189" s="9">
        <v>2910</v>
      </c>
      <c r="F189" s="9">
        <v>3060</v>
      </c>
      <c r="G189" s="9">
        <v>3220</v>
      </c>
      <c r="H189" s="9">
        <v>3710</v>
      </c>
      <c r="I189" s="9">
        <v>2900</v>
      </c>
      <c r="J189" s="9">
        <v>3590</v>
      </c>
      <c r="K189" s="9">
        <v>3840</v>
      </c>
      <c r="L189" s="9">
        <v>2660</v>
      </c>
      <c r="M189" s="9">
        <v>3320</v>
      </c>
      <c r="N189" s="9">
        <v>3273</v>
      </c>
    </row>
    <row r="190" spans="1:14" x14ac:dyDescent="0.25">
      <c r="A190" t="s">
        <v>40</v>
      </c>
      <c r="B190" s="10">
        <v>60016620</v>
      </c>
      <c r="C190" s="9">
        <v>2237</v>
      </c>
      <c r="D190" s="9">
        <v>4630</v>
      </c>
      <c r="E190" s="9">
        <v>3080</v>
      </c>
      <c r="F190" s="9">
        <v>4000</v>
      </c>
      <c r="G190" s="9">
        <v>3920</v>
      </c>
      <c r="H190" s="9">
        <v>4420</v>
      </c>
      <c r="I190" s="9">
        <v>3480</v>
      </c>
      <c r="J190" s="9">
        <v>4560</v>
      </c>
      <c r="K190" s="9">
        <v>3470</v>
      </c>
      <c r="L190" s="9">
        <v>3990</v>
      </c>
      <c r="M190" s="9">
        <v>3970</v>
      </c>
      <c r="N190" s="9">
        <v>3810</v>
      </c>
    </row>
    <row r="191" spans="1:14" x14ac:dyDescent="0.25">
      <c r="A191" t="s">
        <v>40</v>
      </c>
      <c r="B191" s="10">
        <v>50010308</v>
      </c>
      <c r="C191" s="9">
        <v>2240</v>
      </c>
      <c r="D191" s="9">
        <v>990</v>
      </c>
      <c r="E191" s="9">
        <v>1060</v>
      </c>
      <c r="F191" s="9">
        <v>1060</v>
      </c>
      <c r="G191" s="9">
        <v>1300</v>
      </c>
      <c r="H191" s="9">
        <v>1420</v>
      </c>
      <c r="I191" s="9">
        <v>1280</v>
      </c>
      <c r="J191" s="9">
        <v>660</v>
      </c>
      <c r="K191" s="9">
        <v>1090</v>
      </c>
      <c r="L191" s="9">
        <v>1080</v>
      </c>
      <c r="M191" s="9">
        <v>1200</v>
      </c>
      <c r="N191" s="9">
        <v>1123</v>
      </c>
    </row>
    <row r="192" spans="1:14" x14ac:dyDescent="0.25">
      <c r="A192" t="s">
        <v>40</v>
      </c>
      <c r="B192" s="10">
        <v>1183705</v>
      </c>
      <c r="C192" s="9">
        <v>2260</v>
      </c>
      <c r="D192" s="9">
        <v>4770</v>
      </c>
      <c r="E192" s="9">
        <v>4590</v>
      </c>
      <c r="F192" s="9">
        <v>3280</v>
      </c>
      <c r="G192" s="9">
        <v>10680</v>
      </c>
      <c r="H192" s="9">
        <v>8610</v>
      </c>
      <c r="I192" s="9">
        <v>7550</v>
      </c>
      <c r="J192" s="9">
        <v>11220</v>
      </c>
      <c r="K192" s="9">
        <v>8650</v>
      </c>
      <c r="L192" s="9">
        <v>7000</v>
      </c>
      <c r="M192" s="9">
        <v>4260</v>
      </c>
      <c r="N192" s="9">
        <v>6636</v>
      </c>
    </row>
    <row r="193" spans="1:14" x14ac:dyDescent="0.25">
      <c r="A193" t="s">
        <v>40</v>
      </c>
      <c r="B193" s="10">
        <v>222404</v>
      </c>
      <c r="C193" s="9">
        <v>2284</v>
      </c>
      <c r="D193" s="9">
        <v>4400</v>
      </c>
      <c r="E193" s="9">
        <v>3160</v>
      </c>
      <c r="F193" s="9">
        <v>4570</v>
      </c>
      <c r="G193" s="9">
        <v>7850</v>
      </c>
      <c r="H193" s="9">
        <v>7240</v>
      </c>
      <c r="I193" s="9">
        <v>5630</v>
      </c>
      <c r="J193" s="9">
        <v>7320</v>
      </c>
      <c r="K193" s="9">
        <v>5870</v>
      </c>
      <c r="L193" s="9">
        <v>4540</v>
      </c>
      <c r="M193" s="9">
        <v>6370</v>
      </c>
      <c r="N193" s="9">
        <v>5593</v>
      </c>
    </row>
    <row r="194" spans="1:14" x14ac:dyDescent="0.25">
      <c r="A194" t="s">
        <v>40</v>
      </c>
      <c r="B194" s="10">
        <v>11176402</v>
      </c>
      <c r="C194" s="9">
        <v>2290</v>
      </c>
      <c r="D194" s="9">
        <v>4810</v>
      </c>
      <c r="E194" s="9">
        <v>3660</v>
      </c>
      <c r="F194" s="9">
        <v>4060</v>
      </c>
      <c r="G194" s="9">
        <v>6360</v>
      </c>
      <c r="H194" s="9">
        <v>6680</v>
      </c>
      <c r="I194" s="9">
        <v>14100</v>
      </c>
      <c r="J194" s="9">
        <v>8060</v>
      </c>
      <c r="K194" s="9">
        <v>4080</v>
      </c>
      <c r="L194" s="9">
        <v>2800</v>
      </c>
      <c r="M194" s="9">
        <v>4230</v>
      </c>
      <c r="N194" s="9">
        <v>3703</v>
      </c>
    </row>
    <row r="195" spans="1:14" x14ac:dyDescent="0.25">
      <c r="A195" t="s">
        <v>40</v>
      </c>
      <c r="B195" s="10">
        <v>1087403</v>
      </c>
      <c r="C195" s="9">
        <v>2294</v>
      </c>
      <c r="D195" s="9">
        <v>5100</v>
      </c>
      <c r="E195" s="9">
        <v>4290</v>
      </c>
      <c r="F195" s="9">
        <v>7980</v>
      </c>
      <c r="G195" s="9">
        <v>4110</v>
      </c>
      <c r="H195" s="9">
        <v>4930</v>
      </c>
      <c r="I195" s="9">
        <v>3590</v>
      </c>
      <c r="J195" s="9">
        <v>5080</v>
      </c>
      <c r="K195" s="9">
        <v>4940</v>
      </c>
      <c r="L195" s="9">
        <v>7450</v>
      </c>
      <c r="M195" s="9">
        <v>5710</v>
      </c>
      <c r="N195" s="9">
        <v>6033</v>
      </c>
    </row>
    <row r="196" spans="1:14" x14ac:dyDescent="0.25">
      <c r="A196" t="s">
        <v>40</v>
      </c>
      <c r="B196" s="10">
        <v>44472904</v>
      </c>
      <c r="C196" s="9">
        <v>2294</v>
      </c>
      <c r="D196" s="9">
        <v>3180</v>
      </c>
      <c r="E196" s="9">
        <v>2440</v>
      </c>
      <c r="F196" s="9">
        <v>2780</v>
      </c>
      <c r="G196" s="9">
        <v>2800</v>
      </c>
      <c r="H196" s="9">
        <v>2790</v>
      </c>
      <c r="I196" s="9">
        <v>2570</v>
      </c>
      <c r="J196" s="9">
        <v>3250</v>
      </c>
      <c r="K196" s="9">
        <v>2690</v>
      </c>
      <c r="L196" s="9">
        <v>2750</v>
      </c>
      <c r="M196" s="9">
        <v>2850</v>
      </c>
      <c r="N196" s="9">
        <v>2763</v>
      </c>
    </row>
    <row r="197" spans="1:14" x14ac:dyDescent="0.25">
      <c r="A197" t="s">
        <v>40</v>
      </c>
      <c r="B197" s="10">
        <v>1184905</v>
      </c>
      <c r="C197" s="9">
        <v>2304</v>
      </c>
      <c r="D197" s="9">
        <v>2620</v>
      </c>
      <c r="E197" s="9">
        <v>0</v>
      </c>
      <c r="F197" s="9">
        <v>7820</v>
      </c>
      <c r="G197" s="9">
        <v>7760</v>
      </c>
      <c r="H197" s="9">
        <v>7020</v>
      </c>
      <c r="I197" s="9">
        <v>9710</v>
      </c>
      <c r="J197" s="9">
        <v>5260</v>
      </c>
      <c r="K197" s="9">
        <v>3820</v>
      </c>
      <c r="L197" s="9">
        <v>4710</v>
      </c>
      <c r="M197" s="9">
        <v>5060</v>
      </c>
      <c r="N197" s="9">
        <v>4530</v>
      </c>
    </row>
    <row r="198" spans="1:14" x14ac:dyDescent="0.25">
      <c r="A198" t="s">
        <v>40</v>
      </c>
      <c r="B198" s="10">
        <v>11175703</v>
      </c>
      <c r="C198" s="9">
        <v>2307</v>
      </c>
      <c r="D198" s="9">
        <v>3540</v>
      </c>
      <c r="E198" s="9">
        <v>2480</v>
      </c>
      <c r="F198" s="9">
        <v>2220</v>
      </c>
      <c r="G198" s="9">
        <v>2380</v>
      </c>
      <c r="H198" s="9">
        <v>2800</v>
      </c>
      <c r="I198" s="9">
        <v>2190</v>
      </c>
      <c r="J198" s="9">
        <v>2630</v>
      </c>
      <c r="K198" s="9">
        <v>2470</v>
      </c>
      <c r="L198" s="9">
        <v>2660</v>
      </c>
      <c r="M198" s="9">
        <v>2510</v>
      </c>
      <c r="N198" s="9">
        <v>2546</v>
      </c>
    </row>
    <row r="199" spans="1:14" x14ac:dyDescent="0.25">
      <c r="A199" t="s">
        <v>40</v>
      </c>
      <c r="B199" s="10">
        <v>40015212</v>
      </c>
      <c r="C199" s="9">
        <v>2317</v>
      </c>
      <c r="D199" s="9">
        <v>3980</v>
      </c>
      <c r="E199" s="9">
        <v>4350</v>
      </c>
      <c r="F199" s="9">
        <v>3530</v>
      </c>
      <c r="G199" s="9">
        <v>6220</v>
      </c>
      <c r="H199" s="9">
        <v>8430</v>
      </c>
      <c r="I199" s="9">
        <v>6380</v>
      </c>
      <c r="J199" s="9">
        <v>6770</v>
      </c>
      <c r="K199" s="9">
        <v>4830</v>
      </c>
      <c r="L199" s="9">
        <v>4220</v>
      </c>
      <c r="M199" s="9">
        <v>4840</v>
      </c>
      <c r="N199" s="9">
        <v>4630</v>
      </c>
    </row>
    <row r="200" spans="1:14" x14ac:dyDescent="0.25">
      <c r="A200" t="s">
        <v>40</v>
      </c>
      <c r="B200" s="10">
        <v>70089111</v>
      </c>
      <c r="C200" s="9">
        <v>2317</v>
      </c>
      <c r="D200" s="9">
        <v>3330</v>
      </c>
      <c r="E200" s="9">
        <v>2750</v>
      </c>
      <c r="F200" s="9">
        <v>4670</v>
      </c>
      <c r="G200" s="9">
        <v>5070</v>
      </c>
      <c r="H200" s="9">
        <v>5600</v>
      </c>
      <c r="I200" s="9">
        <v>6400</v>
      </c>
      <c r="J200" s="9">
        <v>5600</v>
      </c>
      <c r="K200" s="9">
        <v>4030</v>
      </c>
      <c r="L200" s="9">
        <v>3760</v>
      </c>
      <c r="M200" s="9">
        <v>3190</v>
      </c>
      <c r="N200" s="9">
        <v>3660</v>
      </c>
    </row>
    <row r="201" spans="1:14" x14ac:dyDescent="0.25">
      <c r="A201" t="s">
        <v>40</v>
      </c>
      <c r="B201" s="10">
        <v>90010102</v>
      </c>
      <c r="C201" s="9">
        <v>2320</v>
      </c>
      <c r="D201" s="9">
        <v>4380</v>
      </c>
      <c r="E201" s="9">
        <v>4600</v>
      </c>
      <c r="F201" s="9">
        <v>3540</v>
      </c>
      <c r="G201" s="9">
        <v>3400</v>
      </c>
      <c r="H201" s="9">
        <v>3650</v>
      </c>
      <c r="I201" s="9">
        <v>3790</v>
      </c>
      <c r="J201" s="9">
        <v>3120</v>
      </c>
      <c r="K201" s="9">
        <v>3850</v>
      </c>
      <c r="L201" s="9">
        <v>3590</v>
      </c>
      <c r="M201" s="9">
        <v>4120</v>
      </c>
      <c r="N201" s="9">
        <v>3853</v>
      </c>
    </row>
    <row r="202" spans="1:14" x14ac:dyDescent="0.25">
      <c r="A202" t="s">
        <v>40</v>
      </c>
      <c r="B202" s="10">
        <v>1486202</v>
      </c>
      <c r="C202" s="9">
        <v>2334</v>
      </c>
      <c r="D202" s="9">
        <v>4580</v>
      </c>
      <c r="E202" s="9">
        <v>3980</v>
      </c>
      <c r="F202" s="9">
        <v>4170</v>
      </c>
      <c r="G202" s="9">
        <v>4970</v>
      </c>
      <c r="H202" s="9">
        <v>3930</v>
      </c>
      <c r="I202" s="9">
        <v>2860</v>
      </c>
      <c r="J202" s="9">
        <v>4510</v>
      </c>
      <c r="K202" s="9">
        <v>3580</v>
      </c>
      <c r="L202" s="9">
        <v>3890</v>
      </c>
      <c r="M202" s="9">
        <v>3960</v>
      </c>
      <c r="N202" s="9">
        <v>3810</v>
      </c>
    </row>
    <row r="203" spans="1:14" x14ac:dyDescent="0.25">
      <c r="A203" t="s">
        <v>40</v>
      </c>
      <c r="B203" s="10">
        <v>3332104</v>
      </c>
      <c r="C203" s="9">
        <v>2337</v>
      </c>
      <c r="D203" s="9">
        <v>2750</v>
      </c>
      <c r="E203" s="9">
        <v>2260</v>
      </c>
      <c r="F203" s="9">
        <v>2060</v>
      </c>
      <c r="G203" s="9">
        <v>2110</v>
      </c>
      <c r="H203" s="9">
        <v>2670</v>
      </c>
      <c r="I203" s="9">
        <v>2360</v>
      </c>
      <c r="J203" s="9">
        <v>2080</v>
      </c>
      <c r="K203" s="9">
        <v>1750</v>
      </c>
      <c r="L203" s="9">
        <v>2290</v>
      </c>
      <c r="M203" s="9">
        <v>2480</v>
      </c>
      <c r="N203" s="9">
        <v>2173</v>
      </c>
    </row>
    <row r="204" spans="1:14" x14ac:dyDescent="0.25">
      <c r="A204" t="s">
        <v>40</v>
      </c>
      <c r="B204" s="10">
        <v>1413526</v>
      </c>
      <c r="C204" s="9">
        <v>2340</v>
      </c>
      <c r="D204" s="9">
        <v>2740</v>
      </c>
      <c r="E204" s="9">
        <v>2990</v>
      </c>
      <c r="F204" s="9">
        <v>2370</v>
      </c>
      <c r="G204" s="9">
        <v>4940</v>
      </c>
      <c r="H204" s="9">
        <v>4950</v>
      </c>
      <c r="I204" s="9">
        <v>2500</v>
      </c>
      <c r="J204" s="9">
        <v>6740</v>
      </c>
      <c r="K204" s="9">
        <v>4300</v>
      </c>
      <c r="L204" s="9">
        <v>3840</v>
      </c>
      <c r="M204" s="9">
        <v>5250</v>
      </c>
      <c r="N204" s="9">
        <v>4463</v>
      </c>
    </row>
    <row r="205" spans="1:14" x14ac:dyDescent="0.25">
      <c r="A205" t="s">
        <v>40</v>
      </c>
      <c r="B205" s="10">
        <v>1086807</v>
      </c>
      <c r="C205" s="9">
        <v>2347</v>
      </c>
      <c r="D205" s="9">
        <v>1400</v>
      </c>
      <c r="E205" s="9">
        <v>2410</v>
      </c>
      <c r="F205" s="9">
        <v>2020</v>
      </c>
      <c r="G205" s="9">
        <v>2320</v>
      </c>
      <c r="H205" s="9">
        <v>2350</v>
      </c>
      <c r="I205" s="9">
        <v>2050</v>
      </c>
      <c r="J205" s="9">
        <v>2520</v>
      </c>
      <c r="K205" s="9">
        <v>1440</v>
      </c>
      <c r="L205" s="9">
        <v>1550</v>
      </c>
      <c r="M205" s="9">
        <v>2290</v>
      </c>
      <c r="N205" s="9">
        <v>1760</v>
      </c>
    </row>
    <row r="206" spans="1:14" x14ac:dyDescent="0.25">
      <c r="A206" t="s">
        <v>40</v>
      </c>
      <c r="B206" s="10">
        <v>40015923</v>
      </c>
      <c r="C206" s="9">
        <v>2350</v>
      </c>
      <c r="D206" s="9">
        <v>3730</v>
      </c>
      <c r="E206" s="9">
        <v>3390</v>
      </c>
      <c r="F206" s="9">
        <v>4090</v>
      </c>
      <c r="G206" s="9">
        <v>6760</v>
      </c>
      <c r="H206" s="9">
        <v>8710</v>
      </c>
      <c r="I206" s="9">
        <v>8340</v>
      </c>
      <c r="J206" s="9">
        <v>10490</v>
      </c>
      <c r="K206" s="9">
        <v>7310</v>
      </c>
      <c r="L206" s="9">
        <v>4080</v>
      </c>
      <c r="M206" s="9">
        <v>3750</v>
      </c>
      <c r="N206" s="9">
        <v>5046</v>
      </c>
    </row>
    <row r="207" spans="1:14" x14ac:dyDescent="0.25">
      <c r="A207" t="s">
        <v>40</v>
      </c>
      <c r="B207" s="10">
        <v>70089620</v>
      </c>
      <c r="C207" s="9">
        <v>2370</v>
      </c>
      <c r="D207" s="9">
        <v>2350</v>
      </c>
      <c r="E207" s="9">
        <v>2650</v>
      </c>
      <c r="F207" s="9">
        <v>2670</v>
      </c>
      <c r="G207" s="9">
        <v>2540</v>
      </c>
      <c r="H207" s="9">
        <v>5510</v>
      </c>
      <c r="I207" s="9">
        <v>5210</v>
      </c>
      <c r="J207" s="9">
        <v>3410</v>
      </c>
      <c r="K207" s="9">
        <v>2140</v>
      </c>
      <c r="L207" s="9">
        <v>2590</v>
      </c>
      <c r="M207" s="9">
        <v>3130</v>
      </c>
      <c r="N207" s="9">
        <v>2620</v>
      </c>
    </row>
    <row r="208" spans="1:14" x14ac:dyDescent="0.25">
      <c r="A208" t="s">
        <v>40</v>
      </c>
      <c r="B208" s="10">
        <v>90010501</v>
      </c>
      <c r="C208" s="9">
        <v>2377</v>
      </c>
      <c r="D208" s="9">
        <v>6090</v>
      </c>
      <c r="E208" s="9">
        <v>5190</v>
      </c>
      <c r="F208" s="9">
        <v>4510</v>
      </c>
      <c r="G208" s="9">
        <v>5170</v>
      </c>
      <c r="H208" s="9">
        <v>4970</v>
      </c>
      <c r="I208" s="9">
        <v>3730</v>
      </c>
      <c r="J208" s="9">
        <v>5050</v>
      </c>
      <c r="K208" s="9">
        <v>4560</v>
      </c>
      <c r="L208" s="9">
        <v>5060</v>
      </c>
      <c r="M208" s="9">
        <v>5400</v>
      </c>
      <c r="N208" s="9">
        <v>5006</v>
      </c>
    </row>
    <row r="209" spans="1:14" x14ac:dyDescent="0.25">
      <c r="A209" t="s">
        <v>40</v>
      </c>
      <c r="B209" s="10">
        <v>11177504</v>
      </c>
      <c r="C209" s="9">
        <v>2384</v>
      </c>
      <c r="D209" s="9">
        <v>3540</v>
      </c>
      <c r="E209" s="9">
        <v>3270</v>
      </c>
      <c r="F209" s="9">
        <v>3380</v>
      </c>
      <c r="G209" s="9">
        <v>5960</v>
      </c>
      <c r="H209" s="9">
        <v>5000</v>
      </c>
      <c r="I209" s="9">
        <v>5240</v>
      </c>
      <c r="J209" s="9">
        <v>4970</v>
      </c>
      <c r="K209" s="9">
        <v>3150</v>
      </c>
      <c r="L209" s="9">
        <v>4540</v>
      </c>
      <c r="M209" s="9">
        <v>7060</v>
      </c>
      <c r="N209" s="9">
        <v>4916</v>
      </c>
    </row>
    <row r="210" spans="1:14" x14ac:dyDescent="0.25">
      <c r="A210" t="s">
        <v>40</v>
      </c>
      <c r="B210" s="10">
        <v>1183003</v>
      </c>
      <c r="C210" s="9">
        <v>2384</v>
      </c>
      <c r="D210" s="9">
        <v>3300</v>
      </c>
      <c r="E210" s="9">
        <v>3220</v>
      </c>
      <c r="F210" s="9">
        <v>3080</v>
      </c>
      <c r="G210" s="9">
        <v>6860</v>
      </c>
      <c r="H210" s="9">
        <v>4170</v>
      </c>
      <c r="I210" s="9">
        <v>3430</v>
      </c>
      <c r="J210" s="9">
        <v>4450</v>
      </c>
      <c r="K210" s="9">
        <v>3090</v>
      </c>
      <c r="L210" s="9">
        <v>4650</v>
      </c>
      <c r="M210" s="9">
        <v>3880</v>
      </c>
      <c r="N210" s="9">
        <v>3873</v>
      </c>
    </row>
    <row r="211" spans="1:14" x14ac:dyDescent="0.25">
      <c r="A211" t="s">
        <v>40</v>
      </c>
      <c r="B211" s="10">
        <v>1088302</v>
      </c>
      <c r="C211" s="9">
        <v>2390</v>
      </c>
      <c r="D211" s="9">
        <v>3760</v>
      </c>
      <c r="E211" s="9">
        <v>3200</v>
      </c>
      <c r="F211" s="9">
        <v>2750</v>
      </c>
      <c r="G211" s="9">
        <v>4340</v>
      </c>
      <c r="H211" s="9">
        <v>3100</v>
      </c>
      <c r="I211" s="9">
        <v>3100</v>
      </c>
      <c r="J211" s="9">
        <v>3900</v>
      </c>
      <c r="K211" s="9">
        <v>2980</v>
      </c>
      <c r="L211" s="9">
        <v>3330</v>
      </c>
      <c r="M211" s="9">
        <v>3660</v>
      </c>
      <c r="N211" s="9">
        <v>3323</v>
      </c>
    </row>
    <row r="212" spans="1:14" x14ac:dyDescent="0.25">
      <c r="A212" t="s">
        <v>40</v>
      </c>
      <c r="B212" s="10">
        <v>1083105</v>
      </c>
      <c r="C212" s="9">
        <v>2404</v>
      </c>
      <c r="D212" s="9">
        <v>3150</v>
      </c>
      <c r="E212" s="9">
        <v>2560</v>
      </c>
      <c r="F212" s="9">
        <v>2300</v>
      </c>
      <c r="G212" s="9">
        <v>3190</v>
      </c>
      <c r="H212" s="9">
        <v>2730</v>
      </c>
      <c r="I212" s="9">
        <v>2940</v>
      </c>
      <c r="J212" s="9">
        <v>3690</v>
      </c>
      <c r="K212" s="9">
        <v>2740</v>
      </c>
      <c r="L212" s="9">
        <v>2720</v>
      </c>
      <c r="M212" s="9">
        <v>3120</v>
      </c>
      <c r="N212" s="9">
        <v>2860</v>
      </c>
    </row>
    <row r="213" spans="1:14" x14ac:dyDescent="0.25">
      <c r="A213" t="s">
        <v>40</v>
      </c>
      <c r="B213" s="10">
        <v>50013507</v>
      </c>
      <c r="C213" s="9">
        <v>2404</v>
      </c>
      <c r="D213" s="9">
        <v>4440</v>
      </c>
      <c r="E213" s="9">
        <v>4630</v>
      </c>
      <c r="F213" s="9">
        <v>4350</v>
      </c>
      <c r="G213" s="9">
        <v>4470</v>
      </c>
      <c r="H213" s="9">
        <v>5910</v>
      </c>
      <c r="I213" s="9">
        <v>3310</v>
      </c>
      <c r="J213" s="9">
        <v>2460</v>
      </c>
      <c r="K213" s="9">
        <v>6390</v>
      </c>
      <c r="L213" s="9">
        <v>5530</v>
      </c>
      <c r="M213" s="9">
        <v>5740</v>
      </c>
      <c r="N213" s="9">
        <v>5886</v>
      </c>
    </row>
    <row r="214" spans="1:14" x14ac:dyDescent="0.25">
      <c r="A214" t="s">
        <v>40</v>
      </c>
      <c r="B214" s="10">
        <v>1413407</v>
      </c>
      <c r="C214" s="9">
        <v>2407</v>
      </c>
      <c r="D214" s="9">
        <v>2180</v>
      </c>
      <c r="E214" s="9">
        <v>2100</v>
      </c>
      <c r="F214" s="9">
        <v>1860</v>
      </c>
      <c r="G214" s="9">
        <v>2250</v>
      </c>
      <c r="H214" s="9">
        <v>2410</v>
      </c>
      <c r="I214" s="9">
        <v>1950</v>
      </c>
      <c r="J214" s="9">
        <v>2730</v>
      </c>
      <c r="K214" s="9">
        <v>1620</v>
      </c>
      <c r="L214" s="9">
        <v>1710</v>
      </c>
      <c r="M214" s="9">
        <v>1870</v>
      </c>
      <c r="N214" s="9">
        <v>1733</v>
      </c>
    </row>
    <row r="215" spans="1:14" x14ac:dyDescent="0.25">
      <c r="A215" t="s">
        <v>40</v>
      </c>
      <c r="B215" s="10">
        <v>222305</v>
      </c>
      <c r="C215" s="9">
        <v>2430</v>
      </c>
      <c r="D215" s="9">
        <v>7120</v>
      </c>
      <c r="E215" s="9">
        <v>7600</v>
      </c>
      <c r="F215" s="9">
        <v>8820</v>
      </c>
      <c r="G215" s="9">
        <v>11700</v>
      </c>
      <c r="H215" s="9">
        <v>11210</v>
      </c>
      <c r="I215" s="9">
        <v>8040</v>
      </c>
      <c r="J215" s="9">
        <v>8960</v>
      </c>
      <c r="K215" s="9">
        <v>5650</v>
      </c>
      <c r="L215" s="9">
        <v>4830</v>
      </c>
      <c r="M215" s="9">
        <v>6570</v>
      </c>
      <c r="N215" s="9">
        <v>5683</v>
      </c>
    </row>
    <row r="216" spans="1:14" x14ac:dyDescent="0.25">
      <c r="A216" t="s">
        <v>40</v>
      </c>
      <c r="B216" s="10">
        <v>1316215</v>
      </c>
      <c r="C216" s="9">
        <v>2434</v>
      </c>
      <c r="D216" s="9">
        <v>3230</v>
      </c>
      <c r="E216" s="9">
        <v>2690</v>
      </c>
      <c r="F216" s="9">
        <v>1620</v>
      </c>
      <c r="G216" s="9">
        <v>2650</v>
      </c>
      <c r="H216" s="9">
        <v>2290</v>
      </c>
      <c r="I216" s="9">
        <v>2460</v>
      </c>
      <c r="J216" s="9">
        <v>2470</v>
      </c>
      <c r="K216" s="9">
        <v>2210</v>
      </c>
      <c r="L216" s="9">
        <v>1610</v>
      </c>
      <c r="M216" s="9">
        <v>2900</v>
      </c>
      <c r="N216" s="9">
        <v>2240</v>
      </c>
    </row>
    <row r="217" spans="1:14" x14ac:dyDescent="0.25">
      <c r="A217" t="s">
        <v>40</v>
      </c>
      <c r="B217" s="10">
        <v>1316616</v>
      </c>
      <c r="C217" s="9">
        <v>2447</v>
      </c>
      <c r="D217" s="9">
        <v>2690</v>
      </c>
      <c r="E217" s="9">
        <v>2220</v>
      </c>
      <c r="F217" s="9">
        <v>2230</v>
      </c>
      <c r="G217" s="9">
        <v>2310</v>
      </c>
      <c r="H217" s="9">
        <v>1730</v>
      </c>
      <c r="I217" s="9">
        <v>2290</v>
      </c>
      <c r="J217" s="9">
        <v>2800</v>
      </c>
      <c r="K217" s="9">
        <v>2240</v>
      </c>
      <c r="L217" s="9">
        <v>2110</v>
      </c>
      <c r="M217" s="9">
        <v>2450</v>
      </c>
      <c r="N217" s="9">
        <v>2266</v>
      </c>
    </row>
    <row r="218" spans="1:14" x14ac:dyDescent="0.25">
      <c r="A218" t="s">
        <v>40</v>
      </c>
      <c r="B218" s="10">
        <v>22272502</v>
      </c>
      <c r="C218" s="9">
        <v>2464</v>
      </c>
      <c r="D218" s="9">
        <v>3850</v>
      </c>
      <c r="E218" s="9">
        <v>3040</v>
      </c>
      <c r="F218" s="9">
        <v>2780</v>
      </c>
      <c r="G218" s="9">
        <v>3630</v>
      </c>
      <c r="H218" s="9">
        <v>7190</v>
      </c>
      <c r="I218" s="9">
        <v>3240</v>
      </c>
      <c r="J218" s="9">
        <v>5140</v>
      </c>
      <c r="K218" s="9">
        <v>4650</v>
      </c>
      <c r="L218" s="9">
        <v>3690</v>
      </c>
      <c r="M218" s="9">
        <v>3930</v>
      </c>
      <c r="N218" s="9">
        <v>4090</v>
      </c>
    </row>
    <row r="219" spans="1:14" x14ac:dyDescent="0.25">
      <c r="A219" t="s">
        <v>40</v>
      </c>
      <c r="B219" s="10">
        <v>80091003</v>
      </c>
      <c r="C219" s="9">
        <v>2470</v>
      </c>
      <c r="D219" s="9">
        <v>3970</v>
      </c>
      <c r="E219" s="9">
        <v>3640</v>
      </c>
      <c r="F219" s="9">
        <v>12020</v>
      </c>
      <c r="G219" s="9">
        <v>12500</v>
      </c>
      <c r="H219" s="9">
        <v>3860</v>
      </c>
      <c r="I219" s="9">
        <v>5690</v>
      </c>
      <c r="J219" s="9">
        <v>4040</v>
      </c>
      <c r="K219" s="9">
        <v>2470</v>
      </c>
      <c r="L219" s="9">
        <v>1900</v>
      </c>
      <c r="M219" s="9">
        <v>1830</v>
      </c>
      <c r="N219" s="9">
        <v>2066</v>
      </c>
    </row>
    <row r="220" spans="1:14" x14ac:dyDescent="0.25">
      <c r="A220" t="s">
        <v>40</v>
      </c>
      <c r="B220" s="10">
        <v>50013705</v>
      </c>
      <c r="C220" s="9">
        <v>2477</v>
      </c>
      <c r="D220" s="9">
        <v>4090</v>
      </c>
      <c r="E220" s="9">
        <v>4480</v>
      </c>
      <c r="F220" s="9">
        <v>2080</v>
      </c>
      <c r="G220" s="9">
        <v>3600</v>
      </c>
      <c r="H220" s="9">
        <v>2750</v>
      </c>
      <c r="I220" s="9">
        <v>3070</v>
      </c>
      <c r="J220" s="9">
        <v>2920</v>
      </c>
      <c r="K220" s="9">
        <v>2220</v>
      </c>
      <c r="L220" s="9">
        <v>1620</v>
      </c>
      <c r="M220" s="9">
        <v>2640</v>
      </c>
      <c r="N220" s="9">
        <v>2160</v>
      </c>
    </row>
    <row r="221" spans="1:14" x14ac:dyDescent="0.25">
      <c r="A221" t="s">
        <v>40</v>
      </c>
      <c r="B221" s="10">
        <v>5008815</v>
      </c>
      <c r="C221" s="9">
        <v>2500</v>
      </c>
      <c r="D221" s="9">
        <v>2740</v>
      </c>
      <c r="E221" s="9">
        <v>2390</v>
      </c>
      <c r="F221" s="9">
        <v>2660</v>
      </c>
      <c r="G221" s="9">
        <v>2410</v>
      </c>
      <c r="H221" s="9">
        <v>2730</v>
      </c>
      <c r="I221" s="9">
        <v>2300</v>
      </c>
      <c r="J221" s="9">
        <v>2830</v>
      </c>
      <c r="K221" s="9">
        <v>2290</v>
      </c>
      <c r="L221" s="9">
        <v>2520</v>
      </c>
      <c r="M221" s="9">
        <v>2920</v>
      </c>
      <c r="N221" s="9">
        <v>2576</v>
      </c>
    </row>
    <row r="222" spans="1:14" x14ac:dyDescent="0.25">
      <c r="A222" t="s">
        <v>40</v>
      </c>
      <c r="B222" s="10">
        <v>60087020</v>
      </c>
      <c r="C222" s="9">
        <v>2500</v>
      </c>
      <c r="D222" s="9">
        <v>2590</v>
      </c>
      <c r="E222" s="9">
        <v>1570</v>
      </c>
      <c r="F222" s="9">
        <v>2440</v>
      </c>
      <c r="G222" s="9">
        <v>4810</v>
      </c>
      <c r="H222" s="9">
        <v>11540</v>
      </c>
      <c r="I222" s="9">
        <v>7850</v>
      </c>
      <c r="J222" s="9">
        <v>3830</v>
      </c>
      <c r="K222" s="9">
        <v>2530</v>
      </c>
      <c r="L222" s="9">
        <v>3800</v>
      </c>
      <c r="M222" s="9">
        <v>2560</v>
      </c>
      <c r="N222" s="9">
        <v>2963</v>
      </c>
    </row>
    <row r="223" spans="1:14" x14ac:dyDescent="0.25">
      <c r="A223" t="s">
        <v>40</v>
      </c>
      <c r="B223" s="10">
        <v>50013903</v>
      </c>
      <c r="C223" s="9">
        <v>2507</v>
      </c>
      <c r="D223" s="9">
        <v>3170</v>
      </c>
      <c r="E223" s="9">
        <v>2490</v>
      </c>
      <c r="F223" s="9">
        <v>1540</v>
      </c>
      <c r="G223" s="9">
        <v>3170</v>
      </c>
      <c r="H223" s="9">
        <v>2920</v>
      </c>
      <c r="I223" s="9">
        <v>2660</v>
      </c>
      <c r="J223" s="9">
        <v>3350</v>
      </c>
      <c r="K223" s="9">
        <v>2030</v>
      </c>
      <c r="L223" s="9">
        <v>2580</v>
      </c>
      <c r="M223" s="9">
        <v>2680</v>
      </c>
      <c r="N223" s="9">
        <v>2430</v>
      </c>
    </row>
    <row r="224" spans="1:14" x14ac:dyDescent="0.25">
      <c r="A224" t="s">
        <v>40</v>
      </c>
      <c r="B224" s="10">
        <v>1184403</v>
      </c>
      <c r="C224" s="9">
        <v>2510</v>
      </c>
      <c r="D224" s="9">
        <v>3940</v>
      </c>
      <c r="E224" s="9">
        <v>4460</v>
      </c>
      <c r="F224" s="9">
        <v>3080</v>
      </c>
      <c r="G224" s="9">
        <v>4780</v>
      </c>
      <c r="H224" s="9">
        <v>4000</v>
      </c>
      <c r="I224" s="9">
        <v>3870</v>
      </c>
      <c r="J224" s="9">
        <v>3550</v>
      </c>
      <c r="K224" s="9">
        <v>2790</v>
      </c>
      <c r="L224" s="9">
        <v>3200</v>
      </c>
      <c r="M224" s="9">
        <v>3180</v>
      </c>
      <c r="N224" s="9">
        <v>3056</v>
      </c>
    </row>
    <row r="225" spans="1:14" x14ac:dyDescent="0.25">
      <c r="A225" t="s">
        <v>40</v>
      </c>
      <c r="B225" s="10">
        <v>50081313</v>
      </c>
      <c r="C225" s="9">
        <v>2514</v>
      </c>
      <c r="D225" s="9">
        <v>4730</v>
      </c>
      <c r="E225" s="9">
        <v>4110</v>
      </c>
      <c r="F225" s="9">
        <v>7870</v>
      </c>
      <c r="G225" s="9">
        <v>10640</v>
      </c>
      <c r="H225" s="9">
        <v>5940</v>
      </c>
      <c r="I225" s="9">
        <v>8390</v>
      </c>
      <c r="J225" s="9">
        <v>9610</v>
      </c>
      <c r="K225" s="9">
        <v>6340</v>
      </c>
      <c r="L225" s="9">
        <v>5160</v>
      </c>
      <c r="M225" s="9">
        <v>5550</v>
      </c>
      <c r="N225" s="9">
        <v>5683</v>
      </c>
    </row>
    <row r="226" spans="1:14" x14ac:dyDescent="0.25">
      <c r="A226" t="s">
        <v>40</v>
      </c>
      <c r="B226" s="10">
        <v>1413118</v>
      </c>
      <c r="C226" s="9">
        <v>2517</v>
      </c>
      <c r="D226" s="9">
        <v>3890</v>
      </c>
      <c r="E226" s="9">
        <v>2990</v>
      </c>
      <c r="F226" s="9">
        <v>3490</v>
      </c>
      <c r="G226" s="9">
        <v>2680</v>
      </c>
      <c r="H226" s="9">
        <v>4400</v>
      </c>
      <c r="I226" s="9">
        <v>3660</v>
      </c>
      <c r="J226" s="9">
        <v>5820</v>
      </c>
      <c r="K226" s="9">
        <v>3490</v>
      </c>
      <c r="L226" s="9">
        <v>3650</v>
      </c>
      <c r="M226" s="9">
        <v>3550</v>
      </c>
      <c r="N226" s="9">
        <v>3563</v>
      </c>
    </row>
    <row r="227" spans="1:14" x14ac:dyDescent="0.25">
      <c r="A227" t="s">
        <v>40</v>
      </c>
      <c r="B227" s="10">
        <v>10015703</v>
      </c>
      <c r="C227" s="9">
        <v>2524</v>
      </c>
      <c r="D227" s="9">
        <v>5870</v>
      </c>
      <c r="E227" s="9">
        <v>5360</v>
      </c>
      <c r="F227" s="9">
        <v>50560</v>
      </c>
      <c r="G227" s="9">
        <v>16920</v>
      </c>
      <c r="H227" s="9">
        <v>7060</v>
      </c>
      <c r="I227" s="9">
        <v>5700</v>
      </c>
      <c r="J227" s="9">
        <v>6080</v>
      </c>
      <c r="K227" s="9">
        <v>7420</v>
      </c>
      <c r="L227" s="9">
        <v>7200</v>
      </c>
      <c r="M227" s="9">
        <v>6440</v>
      </c>
      <c r="N227" s="9">
        <v>7020</v>
      </c>
    </row>
    <row r="228" spans="1:14" x14ac:dyDescent="0.25">
      <c r="A228" t="s">
        <v>40</v>
      </c>
      <c r="B228" s="10">
        <v>1086202</v>
      </c>
      <c r="C228" s="9">
        <v>2544</v>
      </c>
      <c r="D228" s="9">
        <v>2990</v>
      </c>
      <c r="E228" s="9">
        <v>2690</v>
      </c>
      <c r="F228" s="9">
        <v>2440</v>
      </c>
      <c r="G228" s="9">
        <v>2450</v>
      </c>
      <c r="H228" s="9">
        <v>2750</v>
      </c>
      <c r="I228" s="9">
        <v>1930</v>
      </c>
      <c r="J228" s="9">
        <v>2950</v>
      </c>
      <c r="K228" s="9">
        <v>2410</v>
      </c>
      <c r="L228" s="9">
        <v>2350</v>
      </c>
      <c r="M228" s="9">
        <v>3020</v>
      </c>
      <c r="N228" s="9">
        <v>2593</v>
      </c>
    </row>
    <row r="229" spans="1:14" x14ac:dyDescent="0.25">
      <c r="A229" t="s">
        <v>40</v>
      </c>
      <c r="B229" s="10">
        <v>1084504</v>
      </c>
      <c r="C229" s="9">
        <v>2557</v>
      </c>
      <c r="D229" s="9">
        <v>4290</v>
      </c>
      <c r="E229" s="9">
        <v>3050</v>
      </c>
      <c r="F229" s="9">
        <v>2890</v>
      </c>
      <c r="G229" s="9">
        <v>2830</v>
      </c>
      <c r="H229" s="9">
        <v>3430</v>
      </c>
      <c r="I229" s="9">
        <v>2640</v>
      </c>
      <c r="J229" s="9">
        <v>3020</v>
      </c>
      <c r="K229" s="9">
        <v>2770</v>
      </c>
      <c r="L229" s="9">
        <v>3050</v>
      </c>
      <c r="M229" s="9">
        <v>4060</v>
      </c>
      <c r="N229" s="9">
        <v>3293</v>
      </c>
    </row>
    <row r="230" spans="1:14" x14ac:dyDescent="0.25">
      <c r="A230" t="s">
        <v>40</v>
      </c>
      <c r="B230" s="10">
        <v>90010304</v>
      </c>
      <c r="C230" s="9">
        <v>2564</v>
      </c>
      <c r="D230" s="9">
        <v>3520</v>
      </c>
      <c r="E230" s="9">
        <v>2050</v>
      </c>
      <c r="F230" s="9">
        <v>2720</v>
      </c>
      <c r="G230" s="9">
        <v>3560</v>
      </c>
      <c r="H230" s="9">
        <v>3000</v>
      </c>
      <c r="I230" s="9">
        <v>2400</v>
      </c>
      <c r="J230" s="9">
        <v>2810</v>
      </c>
      <c r="K230" s="9">
        <v>1970</v>
      </c>
      <c r="L230" s="9">
        <v>2650</v>
      </c>
      <c r="M230" s="9">
        <v>2760</v>
      </c>
      <c r="N230" s="9">
        <v>2460</v>
      </c>
    </row>
    <row r="231" spans="1:14" x14ac:dyDescent="0.25">
      <c r="A231" t="s">
        <v>40</v>
      </c>
      <c r="B231" s="10">
        <v>1010603</v>
      </c>
      <c r="C231" s="9">
        <v>2567</v>
      </c>
      <c r="D231" s="9">
        <v>2890</v>
      </c>
      <c r="E231" s="9">
        <v>2340</v>
      </c>
      <c r="F231" s="9">
        <v>2560</v>
      </c>
      <c r="G231" s="9">
        <v>2690</v>
      </c>
      <c r="H231" s="9">
        <v>2870</v>
      </c>
      <c r="I231" s="9">
        <v>2300</v>
      </c>
      <c r="J231" s="9">
        <v>3830</v>
      </c>
      <c r="K231" s="9">
        <v>2910</v>
      </c>
      <c r="L231" s="9">
        <v>3190</v>
      </c>
      <c r="M231" s="9">
        <v>2960</v>
      </c>
      <c r="N231" s="9">
        <v>3020</v>
      </c>
    </row>
    <row r="232" spans="1:14" x14ac:dyDescent="0.25">
      <c r="A232" t="s">
        <v>40</v>
      </c>
      <c r="B232" s="10">
        <v>1410960</v>
      </c>
      <c r="C232" s="9">
        <v>2570</v>
      </c>
      <c r="D232" s="9">
        <v>2940</v>
      </c>
      <c r="E232" s="9">
        <v>2870</v>
      </c>
      <c r="F232" s="9">
        <v>3300</v>
      </c>
      <c r="G232" s="9">
        <v>3620</v>
      </c>
      <c r="H232" s="9">
        <v>3360</v>
      </c>
      <c r="I232" s="9">
        <v>2810</v>
      </c>
      <c r="J232" s="9">
        <v>3840</v>
      </c>
      <c r="K232" s="9">
        <v>2590</v>
      </c>
      <c r="L232" s="9">
        <v>3640</v>
      </c>
      <c r="M232" s="9">
        <v>3170</v>
      </c>
      <c r="N232" s="9">
        <v>3133</v>
      </c>
    </row>
    <row r="233" spans="1:14" x14ac:dyDescent="0.25">
      <c r="A233" t="s">
        <v>40</v>
      </c>
      <c r="B233" s="10" t="s">
        <v>412</v>
      </c>
      <c r="C233" s="9">
        <v>2577</v>
      </c>
      <c r="D233" s="9">
        <v>4510</v>
      </c>
      <c r="E233" s="9">
        <v>3890</v>
      </c>
      <c r="F233" s="9">
        <v>4670</v>
      </c>
      <c r="G233" s="9">
        <v>29180</v>
      </c>
      <c r="H233" s="9">
        <v>12440</v>
      </c>
      <c r="I233" s="9">
        <v>11340</v>
      </c>
      <c r="J233" s="9">
        <v>8300</v>
      </c>
      <c r="K233" s="9">
        <v>4370</v>
      </c>
      <c r="L233" s="9">
        <v>5280</v>
      </c>
      <c r="M233" s="9">
        <v>4680</v>
      </c>
      <c r="N233" s="9">
        <v>4776</v>
      </c>
    </row>
    <row r="234" spans="1:14" x14ac:dyDescent="0.25">
      <c r="A234" t="s">
        <v>40</v>
      </c>
      <c r="B234" s="10">
        <v>22272103</v>
      </c>
      <c r="C234" s="9">
        <v>2600</v>
      </c>
      <c r="D234" s="9">
        <v>4520</v>
      </c>
      <c r="E234" s="9">
        <v>4050</v>
      </c>
      <c r="F234" s="9">
        <v>4150</v>
      </c>
      <c r="G234" s="9">
        <v>4860</v>
      </c>
      <c r="H234" s="9">
        <v>4410</v>
      </c>
      <c r="I234" s="9">
        <v>3180</v>
      </c>
      <c r="J234" s="9">
        <v>7080</v>
      </c>
      <c r="K234" s="9">
        <v>9870</v>
      </c>
      <c r="L234" s="9">
        <v>2650</v>
      </c>
      <c r="M234" s="9">
        <v>6870</v>
      </c>
      <c r="N234" s="9">
        <v>6463</v>
      </c>
    </row>
    <row r="235" spans="1:14" x14ac:dyDescent="0.25">
      <c r="A235" t="s">
        <v>40</v>
      </c>
      <c r="B235" s="10">
        <v>3333304</v>
      </c>
      <c r="C235" s="9">
        <v>2600</v>
      </c>
      <c r="D235" s="9">
        <v>3640</v>
      </c>
      <c r="E235" s="9">
        <v>3730</v>
      </c>
      <c r="F235" s="9">
        <v>3940</v>
      </c>
      <c r="G235" s="9">
        <v>4210</v>
      </c>
      <c r="H235" s="9">
        <v>4780</v>
      </c>
      <c r="I235" s="9">
        <v>5420</v>
      </c>
      <c r="J235" s="9">
        <v>4990</v>
      </c>
      <c r="K235" s="9">
        <v>3810</v>
      </c>
      <c r="L235" s="9">
        <v>4490</v>
      </c>
      <c r="M235" s="9">
        <v>4790</v>
      </c>
      <c r="N235" s="9">
        <v>4363</v>
      </c>
    </row>
    <row r="236" spans="1:14" x14ac:dyDescent="0.25">
      <c r="A236" t="s">
        <v>40</v>
      </c>
      <c r="B236" s="10">
        <v>80090778</v>
      </c>
      <c r="C236" s="9">
        <v>2600</v>
      </c>
      <c r="D236" s="9">
        <v>3070</v>
      </c>
      <c r="E236" s="9">
        <v>2660</v>
      </c>
      <c r="F236" s="9">
        <v>2230</v>
      </c>
      <c r="G236" s="9">
        <v>2440</v>
      </c>
      <c r="H236" s="9">
        <v>2800</v>
      </c>
      <c r="I236" s="9">
        <v>2400</v>
      </c>
      <c r="J236" s="9">
        <v>4000</v>
      </c>
      <c r="K236" s="9">
        <v>2150</v>
      </c>
      <c r="L236" s="9">
        <v>2770</v>
      </c>
      <c r="M236" s="9">
        <v>2780</v>
      </c>
      <c r="N236" s="9">
        <v>2566</v>
      </c>
    </row>
    <row r="237" spans="1:14" x14ac:dyDescent="0.25">
      <c r="A237" t="s">
        <v>40</v>
      </c>
      <c r="B237" s="10">
        <v>1411808</v>
      </c>
      <c r="C237" s="9">
        <v>2607</v>
      </c>
      <c r="D237" s="9">
        <v>3100</v>
      </c>
      <c r="E237" s="9">
        <v>2930</v>
      </c>
      <c r="F237" s="9">
        <v>3250</v>
      </c>
      <c r="G237" s="9">
        <v>2900</v>
      </c>
      <c r="H237" s="9">
        <v>3570</v>
      </c>
      <c r="I237" s="9">
        <v>2650</v>
      </c>
      <c r="J237" s="9">
        <v>3240</v>
      </c>
      <c r="K237" s="9">
        <v>2590</v>
      </c>
      <c r="L237" s="9">
        <v>3020</v>
      </c>
      <c r="M237" s="9">
        <v>2980</v>
      </c>
      <c r="N237" s="9">
        <v>2863</v>
      </c>
    </row>
    <row r="238" spans="1:14" x14ac:dyDescent="0.25">
      <c r="A238" t="s">
        <v>40</v>
      </c>
      <c r="B238" s="10">
        <v>10015606</v>
      </c>
      <c r="C238" s="9">
        <v>2617</v>
      </c>
      <c r="D238" s="9">
        <v>3600</v>
      </c>
      <c r="E238" s="9">
        <v>2550</v>
      </c>
      <c r="F238" s="9">
        <v>2610</v>
      </c>
      <c r="G238" s="9">
        <v>1290</v>
      </c>
      <c r="H238" s="9">
        <v>4220</v>
      </c>
      <c r="I238" s="9">
        <v>2720</v>
      </c>
      <c r="J238" s="9">
        <v>3080</v>
      </c>
      <c r="K238" s="9">
        <v>2710</v>
      </c>
      <c r="L238" s="9">
        <v>2440</v>
      </c>
      <c r="M238" s="9">
        <v>3290</v>
      </c>
      <c r="N238" s="9">
        <v>2813</v>
      </c>
    </row>
    <row r="239" spans="1:14" x14ac:dyDescent="0.25">
      <c r="A239" t="s">
        <v>40</v>
      </c>
      <c r="B239" s="10">
        <v>22272305</v>
      </c>
      <c r="C239" s="9">
        <v>2627</v>
      </c>
      <c r="D239" s="9">
        <v>4140</v>
      </c>
      <c r="E239" s="9">
        <v>2300</v>
      </c>
      <c r="F239" s="9">
        <v>2330</v>
      </c>
      <c r="G239" s="9">
        <v>5140</v>
      </c>
      <c r="H239" s="9">
        <v>6620</v>
      </c>
      <c r="I239" s="9">
        <v>3010</v>
      </c>
      <c r="J239" s="9">
        <v>4230</v>
      </c>
      <c r="K239" s="9">
        <v>3680</v>
      </c>
      <c r="L239" s="9">
        <v>4190</v>
      </c>
      <c r="M239" s="9">
        <v>4670</v>
      </c>
      <c r="N239" s="9">
        <v>4180</v>
      </c>
    </row>
    <row r="240" spans="1:14" x14ac:dyDescent="0.25">
      <c r="A240" t="s">
        <v>40</v>
      </c>
      <c r="B240" s="10">
        <v>1113703</v>
      </c>
      <c r="C240" s="9">
        <v>2637</v>
      </c>
      <c r="D240" s="9">
        <v>3280</v>
      </c>
      <c r="E240" s="9">
        <v>2640</v>
      </c>
      <c r="F240" s="9">
        <v>2500</v>
      </c>
      <c r="G240" s="9">
        <v>2910</v>
      </c>
      <c r="H240" s="9">
        <v>920</v>
      </c>
      <c r="I240" s="9">
        <v>4360</v>
      </c>
      <c r="J240" s="9">
        <v>2530</v>
      </c>
      <c r="K240" s="9">
        <v>2540</v>
      </c>
      <c r="L240" s="9">
        <v>2820</v>
      </c>
      <c r="M240" s="9">
        <v>3020</v>
      </c>
      <c r="N240" s="9">
        <v>2793</v>
      </c>
    </row>
    <row r="241" spans="1:14" x14ac:dyDescent="0.25">
      <c r="A241" t="s">
        <v>40</v>
      </c>
      <c r="B241" s="10">
        <v>50015210</v>
      </c>
      <c r="C241" s="9">
        <v>2640</v>
      </c>
      <c r="D241" s="9">
        <v>5260</v>
      </c>
      <c r="E241" s="9">
        <v>4510</v>
      </c>
      <c r="F241" s="9">
        <v>4220</v>
      </c>
      <c r="G241" s="9">
        <v>4740</v>
      </c>
      <c r="H241" s="9">
        <v>5490</v>
      </c>
      <c r="I241" s="9">
        <v>5780</v>
      </c>
      <c r="J241" s="9">
        <v>8450</v>
      </c>
      <c r="K241" s="9">
        <v>7110</v>
      </c>
      <c r="L241" s="9">
        <v>4140</v>
      </c>
      <c r="M241" s="9">
        <v>5410</v>
      </c>
      <c r="N241" s="9">
        <v>5553</v>
      </c>
    </row>
    <row r="242" spans="1:14" x14ac:dyDescent="0.25">
      <c r="A242" t="s">
        <v>40</v>
      </c>
      <c r="B242" s="10">
        <v>11176101</v>
      </c>
      <c r="C242" s="9">
        <v>2647</v>
      </c>
      <c r="D242" s="9">
        <v>4770</v>
      </c>
      <c r="E242" s="9">
        <v>4470</v>
      </c>
      <c r="F242" s="9">
        <v>4790</v>
      </c>
      <c r="G242" s="9">
        <v>5010</v>
      </c>
      <c r="H242" s="9">
        <v>6720</v>
      </c>
      <c r="I242" s="9">
        <v>10320</v>
      </c>
      <c r="J242" s="9">
        <v>5360</v>
      </c>
      <c r="K242" s="9">
        <v>4180</v>
      </c>
      <c r="L242" s="9">
        <v>4970</v>
      </c>
      <c r="M242" s="9">
        <v>4220</v>
      </c>
      <c r="N242" s="9">
        <v>4456</v>
      </c>
    </row>
    <row r="243" spans="1:14" x14ac:dyDescent="0.25">
      <c r="A243" t="s">
        <v>40</v>
      </c>
      <c r="B243" s="10">
        <v>40085026</v>
      </c>
      <c r="C243" s="9">
        <v>2650</v>
      </c>
      <c r="D243" s="9">
        <v>3300</v>
      </c>
      <c r="E243" s="9">
        <v>3110</v>
      </c>
      <c r="F243" s="9">
        <v>3530</v>
      </c>
      <c r="G243" s="9">
        <v>5300</v>
      </c>
      <c r="H243" s="9">
        <v>3250</v>
      </c>
      <c r="I243" s="9">
        <v>5080</v>
      </c>
      <c r="J243" s="9">
        <v>6530</v>
      </c>
      <c r="K243" s="9">
        <v>2470</v>
      </c>
      <c r="L243" s="9">
        <v>2450</v>
      </c>
      <c r="M243" s="9">
        <v>3490</v>
      </c>
      <c r="N243" s="9">
        <v>2803</v>
      </c>
    </row>
    <row r="244" spans="1:14" x14ac:dyDescent="0.25">
      <c r="A244" t="s">
        <v>40</v>
      </c>
      <c r="B244" s="10">
        <v>40086104</v>
      </c>
      <c r="C244" s="9">
        <v>2654</v>
      </c>
      <c r="D244" s="9">
        <v>3870</v>
      </c>
      <c r="E244" s="9">
        <v>3020</v>
      </c>
      <c r="F244" s="9">
        <v>3270</v>
      </c>
      <c r="G244" s="9">
        <v>3390</v>
      </c>
      <c r="H244" s="9">
        <v>3320</v>
      </c>
      <c r="I244" s="9">
        <v>3140</v>
      </c>
      <c r="J244" s="9">
        <v>4050</v>
      </c>
      <c r="K244" s="9">
        <v>2950</v>
      </c>
      <c r="L244" s="9">
        <v>3160</v>
      </c>
      <c r="M244" s="9">
        <v>3800</v>
      </c>
      <c r="N244" s="9">
        <v>3303</v>
      </c>
    </row>
    <row r="245" spans="1:14" x14ac:dyDescent="0.25">
      <c r="A245" t="s">
        <v>40</v>
      </c>
      <c r="B245" s="10">
        <v>1084903</v>
      </c>
      <c r="C245" s="9">
        <v>2660</v>
      </c>
      <c r="D245" s="9">
        <v>2900</v>
      </c>
      <c r="E245" s="9">
        <v>2110</v>
      </c>
      <c r="F245" s="9">
        <v>2050</v>
      </c>
      <c r="G245" s="9">
        <v>1020</v>
      </c>
      <c r="H245" s="9">
        <v>1720</v>
      </c>
      <c r="I245" s="9">
        <v>500</v>
      </c>
      <c r="J245" s="9">
        <v>2660</v>
      </c>
      <c r="K245" s="9">
        <v>2020</v>
      </c>
      <c r="L245" s="9">
        <v>2380</v>
      </c>
      <c r="M245" s="9">
        <v>2820</v>
      </c>
      <c r="N245" s="9">
        <v>2406</v>
      </c>
    </row>
    <row r="246" spans="1:14" x14ac:dyDescent="0.25">
      <c r="A246" t="s">
        <v>40</v>
      </c>
      <c r="B246" s="10">
        <v>1083405</v>
      </c>
      <c r="C246" s="9">
        <v>2670</v>
      </c>
      <c r="D246" s="9">
        <v>4890</v>
      </c>
      <c r="E246" s="9">
        <v>3890</v>
      </c>
      <c r="F246" s="9">
        <v>4200</v>
      </c>
      <c r="G246" s="9">
        <v>3760</v>
      </c>
      <c r="H246" s="9">
        <v>5950</v>
      </c>
      <c r="I246" s="9">
        <v>2970</v>
      </c>
      <c r="J246" s="9">
        <v>4930</v>
      </c>
      <c r="K246" s="9">
        <v>3770</v>
      </c>
      <c r="L246" s="9">
        <v>4190</v>
      </c>
      <c r="M246" s="9">
        <v>4570</v>
      </c>
      <c r="N246" s="9">
        <v>4176</v>
      </c>
    </row>
    <row r="247" spans="1:14" x14ac:dyDescent="0.25">
      <c r="A247" t="s">
        <v>40</v>
      </c>
      <c r="B247" s="10">
        <v>5009912</v>
      </c>
      <c r="C247" s="9">
        <v>2670</v>
      </c>
      <c r="D247" s="9">
        <v>3400</v>
      </c>
      <c r="E247" s="9">
        <v>1910</v>
      </c>
      <c r="F247" s="9">
        <v>2160</v>
      </c>
      <c r="G247" s="9">
        <v>2590</v>
      </c>
      <c r="H247" s="9">
        <v>3420</v>
      </c>
      <c r="I247" s="9">
        <v>3720</v>
      </c>
      <c r="J247" s="9">
        <v>3090</v>
      </c>
      <c r="K247" s="9">
        <v>2370</v>
      </c>
      <c r="L247" s="9">
        <v>2490</v>
      </c>
      <c r="M247" s="9">
        <v>11160</v>
      </c>
      <c r="N247" s="9">
        <v>5340</v>
      </c>
    </row>
    <row r="248" spans="1:14" x14ac:dyDescent="0.25">
      <c r="A248" t="s">
        <v>40</v>
      </c>
      <c r="B248" s="10">
        <v>1414648</v>
      </c>
      <c r="C248" s="9">
        <v>2680</v>
      </c>
      <c r="D248" s="9">
        <v>4510</v>
      </c>
      <c r="E248" s="9">
        <v>4130</v>
      </c>
      <c r="F248" s="9">
        <v>4090</v>
      </c>
      <c r="G248" s="9">
        <v>11080</v>
      </c>
      <c r="H248" s="9">
        <v>4630</v>
      </c>
      <c r="I248" s="9">
        <v>4270</v>
      </c>
      <c r="J248" s="9">
        <v>4040</v>
      </c>
      <c r="K248" s="9">
        <v>4190</v>
      </c>
      <c r="L248" s="9">
        <v>5040</v>
      </c>
      <c r="M248" s="9">
        <v>3650</v>
      </c>
      <c r="N248" s="9">
        <v>4293</v>
      </c>
    </row>
    <row r="249" spans="1:14" x14ac:dyDescent="0.25">
      <c r="A249" t="s">
        <v>40</v>
      </c>
      <c r="B249" s="10">
        <v>50012904</v>
      </c>
      <c r="C249" s="9">
        <v>2694</v>
      </c>
      <c r="D249" s="9">
        <v>4610</v>
      </c>
      <c r="E249" s="9">
        <v>3760</v>
      </c>
      <c r="F249" s="9">
        <v>4750</v>
      </c>
      <c r="G249" s="9">
        <v>9580</v>
      </c>
      <c r="H249" s="9">
        <v>8160</v>
      </c>
      <c r="I249" s="9">
        <v>4720</v>
      </c>
      <c r="J249" s="9">
        <v>4960</v>
      </c>
      <c r="K249" s="9">
        <v>4270</v>
      </c>
      <c r="L249" s="9">
        <v>2470</v>
      </c>
      <c r="M249" s="9">
        <v>5380</v>
      </c>
      <c r="N249" s="9">
        <v>4040</v>
      </c>
    </row>
    <row r="250" spans="1:14" x14ac:dyDescent="0.25">
      <c r="A250" t="s">
        <v>40</v>
      </c>
      <c r="B250" s="10">
        <v>70090131</v>
      </c>
      <c r="C250" s="9">
        <v>2700</v>
      </c>
      <c r="D250" s="9">
        <v>9950</v>
      </c>
      <c r="E250" s="9">
        <v>5620</v>
      </c>
      <c r="F250" s="9">
        <v>2350</v>
      </c>
      <c r="G250" s="9">
        <v>3510</v>
      </c>
      <c r="H250" s="9">
        <v>3450</v>
      </c>
      <c r="I250" s="9">
        <v>3470</v>
      </c>
      <c r="J250" s="9">
        <v>4560</v>
      </c>
      <c r="K250" s="9">
        <v>3510</v>
      </c>
      <c r="L250" s="9">
        <v>3860</v>
      </c>
      <c r="M250" s="9">
        <v>4650</v>
      </c>
      <c r="N250" s="9">
        <v>4006</v>
      </c>
    </row>
    <row r="251" spans="1:14" x14ac:dyDescent="0.25">
      <c r="A251" t="s">
        <v>40</v>
      </c>
      <c r="B251" s="10">
        <v>1087602</v>
      </c>
      <c r="C251" s="9">
        <v>2704</v>
      </c>
      <c r="D251" s="9">
        <v>3730</v>
      </c>
      <c r="E251" s="9">
        <v>840</v>
      </c>
      <c r="F251" s="9">
        <v>4930</v>
      </c>
      <c r="G251" s="9">
        <v>2880</v>
      </c>
      <c r="H251" s="9">
        <v>3300</v>
      </c>
      <c r="I251" s="9">
        <v>2870</v>
      </c>
      <c r="J251" s="9">
        <v>3490</v>
      </c>
      <c r="K251" s="9">
        <v>2950</v>
      </c>
      <c r="L251" s="9">
        <v>3250</v>
      </c>
      <c r="M251" s="9">
        <v>2600</v>
      </c>
      <c r="N251" s="9">
        <v>2933</v>
      </c>
    </row>
    <row r="252" spans="1:14" x14ac:dyDescent="0.25">
      <c r="A252" t="s">
        <v>40</v>
      </c>
      <c r="B252" s="10">
        <v>1412030</v>
      </c>
      <c r="C252" s="9">
        <v>2707</v>
      </c>
      <c r="D252" s="9">
        <v>3330</v>
      </c>
      <c r="E252" s="9">
        <v>3730</v>
      </c>
      <c r="F252" s="9">
        <v>3820</v>
      </c>
      <c r="G252" s="9">
        <v>7260</v>
      </c>
      <c r="H252" s="9">
        <v>3340</v>
      </c>
      <c r="I252" s="9">
        <v>2920</v>
      </c>
      <c r="J252" s="9">
        <v>2960</v>
      </c>
      <c r="K252" s="9">
        <v>3420</v>
      </c>
      <c r="L252" s="9">
        <v>3810</v>
      </c>
      <c r="M252" s="9">
        <v>4150</v>
      </c>
      <c r="N252" s="9">
        <v>3793</v>
      </c>
    </row>
    <row r="253" spans="1:14" x14ac:dyDescent="0.25">
      <c r="A253" t="s">
        <v>40</v>
      </c>
      <c r="B253" s="10">
        <v>80090810</v>
      </c>
      <c r="C253" s="9">
        <v>2707</v>
      </c>
      <c r="D253" s="9">
        <v>9480</v>
      </c>
      <c r="E253" s="9">
        <v>9420</v>
      </c>
      <c r="F253" s="9">
        <v>8770</v>
      </c>
      <c r="G253" s="9">
        <v>15770</v>
      </c>
      <c r="H253" s="9">
        <v>17280</v>
      </c>
      <c r="I253" s="9">
        <v>17980</v>
      </c>
      <c r="J253" s="9">
        <v>19450</v>
      </c>
      <c r="K253" s="9">
        <v>15830</v>
      </c>
      <c r="L253" s="9">
        <v>13800</v>
      </c>
      <c r="M253" s="9">
        <v>12950</v>
      </c>
      <c r="N253" s="9">
        <v>14193</v>
      </c>
    </row>
    <row r="254" spans="1:14" x14ac:dyDescent="0.25">
      <c r="A254" t="s">
        <v>40</v>
      </c>
      <c r="B254" s="10">
        <v>1184506</v>
      </c>
      <c r="C254" s="9">
        <v>2747</v>
      </c>
      <c r="D254" s="9">
        <v>5060</v>
      </c>
      <c r="E254" s="9">
        <v>3670</v>
      </c>
      <c r="F254" s="9">
        <v>4420</v>
      </c>
      <c r="G254" s="9">
        <v>5260</v>
      </c>
      <c r="H254" s="9">
        <v>6290</v>
      </c>
      <c r="I254" s="9">
        <v>4440</v>
      </c>
      <c r="J254" s="9">
        <v>5630</v>
      </c>
      <c r="K254" s="9">
        <v>4630</v>
      </c>
      <c r="L254" s="9">
        <v>6130</v>
      </c>
      <c r="M254" s="9">
        <v>5280</v>
      </c>
      <c r="N254" s="9">
        <v>5346</v>
      </c>
    </row>
    <row r="255" spans="1:14" x14ac:dyDescent="0.25">
      <c r="A255" t="s">
        <v>40</v>
      </c>
      <c r="B255" s="10">
        <v>22273605</v>
      </c>
      <c r="C255" s="9">
        <v>2747</v>
      </c>
      <c r="D255" s="9">
        <v>4530</v>
      </c>
      <c r="E255" s="9">
        <v>3930</v>
      </c>
      <c r="F255" s="9">
        <v>4990</v>
      </c>
      <c r="G255" s="9">
        <v>6060</v>
      </c>
      <c r="H255" s="9">
        <v>6390</v>
      </c>
      <c r="I255" s="9">
        <v>7210</v>
      </c>
      <c r="J255" s="9">
        <v>8960</v>
      </c>
      <c r="K255" s="9">
        <v>5480</v>
      </c>
      <c r="L255" s="9">
        <v>12460</v>
      </c>
      <c r="M255" s="9">
        <v>16630</v>
      </c>
      <c r="N255" s="9">
        <v>11523</v>
      </c>
    </row>
    <row r="256" spans="1:14" x14ac:dyDescent="0.25">
      <c r="A256" t="s">
        <v>40</v>
      </c>
      <c r="B256" s="10">
        <v>44472205</v>
      </c>
      <c r="C256" s="9">
        <v>2754</v>
      </c>
      <c r="D256" s="9">
        <v>1870</v>
      </c>
      <c r="E256" s="9">
        <v>2070</v>
      </c>
      <c r="F256" s="9">
        <v>1990</v>
      </c>
      <c r="G256" s="9">
        <v>2320</v>
      </c>
      <c r="H256" s="9">
        <v>2750</v>
      </c>
      <c r="I256" s="9">
        <v>2580</v>
      </c>
      <c r="J256" s="9">
        <v>2840</v>
      </c>
      <c r="K256" s="9">
        <v>2100</v>
      </c>
      <c r="L256" s="9">
        <v>1680</v>
      </c>
      <c r="M256" s="9">
        <v>2790</v>
      </c>
      <c r="N256" s="9">
        <v>2190</v>
      </c>
    </row>
    <row r="257" spans="1:14" x14ac:dyDescent="0.25">
      <c r="A257" t="s">
        <v>40</v>
      </c>
      <c r="B257" s="10">
        <v>1412915</v>
      </c>
      <c r="C257" s="9">
        <v>2760</v>
      </c>
      <c r="D257" s="9">
        <v>3590</v>
      </c>
      <c r="E257" s="9">
        <v>3140</v>
      </c>
      <c r="F257" s="9">
        <v>3400</v>
      </c>
      <c r="G257" s="9">
        <v>5980</v>
      </c>
      <c r="H257" s="9">
        <v>5420</v>
      </c>
      <c r="I257" s="9">
        <v>3490</v>
      </c>
      <c r="J257" s="9">
        <v>4410</v>
      </c>
      <c r="K257" s="9">
        <v>4020</v>
      </c>
      <c r="L257" s="9">
        <v>4160</v>
      </c>
      <c r="M257" s="9">
        <v>3970</v>
      </c>
      <c r="N257" s="9">
        <v>4050</v>
      </c>
    </row>
    <row r="258" spans="1:14" x14ac:dyDescent="0.25">
      <c r="A258" t="s">
        <v>40</v>
      </c>
      <c r="B258" s="10">
        <v>40083611</v>
      </c>
      <c r="C258" s="9">
        <v>2764</v>
      </c>
      <c r="D258" s="9">
        <v>2430</v>
      </c>
      <c r="E258" s="9">
        <v>2400</v>
      </c>
      <c r="F258" s="9">
        <v>2350</v>
      </c>
      <c r="G258" s="9">
        <v>3400</v>
      </c>
      <c r="H258" s="9">
        <v>4530</v>
      </c>
      <c r="I258" s="9">
        <v>4080</v>
      </c>
      <c r="J258" s="9">
        <v>3980</v>
      </c>
      <c r="K258" s="9">
        <v>2070</v>
      </c>
      <c r="L258" s="9">
        <v>2330</v>
      </c>
      <c r="M258" s="9">
        <v>2760</v>
      </c>
      <c r="N258" s="9">
        <v>2386</v>
      </c>
    </row>
    <row r="259" spans="1:14" x14ac:dyDescent="0.25">
      <c r="A259" t="s">
        <v>40</v>
      </c>
      <c r="B259" s="10">
        <v>60086714</v>
      </c>
      <c r="C259" s="9">
        <v>2770</v>
      </c>
      <c r="D259" s="9">
        <v>1540</v>
      </c>
      <c r="E259" s="9">
        <v>1560</v>
      </c>
      <c r="F259" s="9">
        <v>1750</v>
      </c>
      <c r="G259" s="9">
        <v>3250</v>
      </c>
      <c r="H259" s="9">
        <v>3320</v>
      </c>
      <c r="I259" s="9">
        <v>3000</v>
      </c>
      <c r="J259" s="9">
        <v>2950</v>
      </c>
      <c r="K259" s="9">
        <v>2170</v>
      </c>
      <c r="L259" s="9">
        <v>2250</v>
      </c>
      <c r="M259" s="9">
        <v>2950</v>
      </c>
      <c r="N259" s="9">
        <v>2456</v>
      </c>
    </row>
    <row r="260" spans="1:14" x14ac:dyDescent="0.25">
      <c r="A260" t="s">
        <v>40</v>
      </c>
      <c r="B260" s="10">
        <v>1085105</v>
      </c>
      <c r="C260" s="9">
        <v>2774</v>
      </c>
      <c r="D260" s="9">
        <v>3340</v>
      </c>
      <c r="E260" s="9">
        <v>2550</v>
      </c>
      <c r="F260" s="9">
        <v>2680</v>
      </c>
      <c r="G260" s="9">
        <v>2760</v>
      </c>
      <c r="H260" s="9">
        <v>2920</v>
      </c>
      <c r="I260" s="9">
        <v>3430</v>
      </c>
      <c r="J260" s="9">
        <v>3440</v>
      </c>
      <c r="K260" s="9">
        <v>2800</v>
      </c>
      <c r="L260" s="9">
        <v>2590</v>
      </c>
      <c r="M260" s="9">
        <v>2810</v>
      </c>
      <c r="N260" s="9">
        <v>2733</v>
      </c>
    </row>
    <row r="261" spans="1:14" x14ac:dyDescent="0.25">
      <c r="A261" t="s">
        <v>40</v>
      </c>
      <c r="B261" s="10">
        <v>90090002</v>
      </c>
      <c r="C261" s="9">
        <v>2777</v>
      </c>
      <c r="D261" s="9">
        <v>4240</v>
      </c>
      <c r="E261" s="9">
        <v>3270</v>
      </c>
      <c r="F261" s="9">
        <v>3660</v>
      </c>
      <c r="G261" s="9">
        <v>3450</v>
      </c>
      <c r="H261" s="9">
        <v>3640</v>
      </c>
      <c r="I261" s="9">
        <v>3450</v>
      </c>
      <c r="J261" s="9">
        <v>2640</v>
      </c>
      <c r="K261" s="9">
        <v>3550</v>
      </c>
      <c r="L261" s="9">
        <v>3480</v>
      </c>
      <c r="M261" s="9">
        <v>3890</v>
      </c>
      <c r="N261" s="9">
        <v>3640</v>
      </c>
    </row>
    <row r="262" spans="1:14" x14ac:dyDescent="0.25">
      <c r="A262" t="s">
        <v>40</v>
      </c>
      <c r="B262" s="10">
        <v>1116503</v>
      </c>
      <c r="C262" s="9">
        <v>2787</v>
      </c>
      <c r="D262" s="9">
        <v>4370</v>
      </c>
      <c r="E262" s="9">
        <v>3440</v>
      </c>
      <c r="F262" s="9">
        <v>3820</v>
      </c>
      <c r="G262" s="9">
        <v>4720</v>
      </c>
      <c r="H262" s="9">
        <v>5430</v>
      </c>
      <c r="I262" s="9">
        <v>4580</v>
      </c>
      <c r="J262" s="9">
        <v>6570</v>
      </c>
      <c r="K262" s="9">
        <v>4200</v>
      </c>
      <c r="L262" s="9">
        <v>4030</v>
      </c>
      <c r="M262" s="9">
        <v>5140</v>
      </c>
      <c r="N262" s="9">
        <v>4456</v>
      </c>
    </row>
    <row r="263" spans="1:14" x14ac:dyDescent="0.25">
      <c r="A263" t="s">
        <v>40</v>
      </c>
      <c r="B263" s="10">
        <v>50010110</v>
      </c>
      <c r="C263" s="9">
        <v>2787</v>
      </c>
      <c r="D263" s="9">
        <v>4540</v>
      </c>
      <c r="E263" s="9">
        <v>4460</v>
      </c>
      <c r="F263" s="9">
        <v>3940</v>
      </c>
      <c r="G263" s="9">
        <v>8440</v>
      </c>
      <c r="H263" s="9">
        <v>6810</v>
      </c>
      <c r="I263" s="9">
        <v>9230</v>
      </c>
      <c r="J263" s="9">
        <v>8690</v>
      </c>
      <c r="K263" s="9">
        <v>6190</v>
      </c>
      <c r="L263" s="9">
        <v>5310</v>
      </c>
      <c r="M263" s="9">
        <v>4920</v>
      </c>
      <c r="N263" s="9">
        <v>5473</v>
      </c>
    </row>
    <row r="264" spans="1:14" x14ac:dyDescent="0.25">
      <c r="A264" t="s">
        <v>40</v>
      </c>
      <c r="B264" s="10">
        <v>1412815</v>
      </c>
      <c r="C264" s="9">
        <v>2790</v>
      </c>
      <c r="D264" s="9">
        <v>5650</v>
      </c>
      <c r="E264" s="9">
        <v>4470</v>
      </c>
      <c r="F264" s="9">
        <v>4730</v>
      </c>
      <c r="G264" s="9">
        <v>5450</v>
      </c>
      <c r="H264" s="9">
        <v>4300</v>
      </c>
      <c r="I264" s="9">
        <v>4460</v>
      </c>
      <c r="J264" s="9">
        <v>4760</v>
      </c>
      <c r="K264" s="9">
        <v>4730</v>
      </c>
      <c r="L264" s="9">
        <v>4510</v>
      </c>
      <c r="M264" s="9">
        <v>5370</v>
      </c>
      <c r="N264" s="9">
        <v>4870</v>
      </c>
    </row>
    <row r="265" spans="1:14" x14ac:dyDescent="0.25">
      <c r="A265" t="s">
        <v>40</v>
      </c>
      <c r="B265" s="10">
        <v>3334801</v>
      </c>
      <c r="C265" s="9">
        <v>2810</v>
      </c>
      <c r="D265" s="9">
        <v>5540</v>
      </c>
      <c r="E265" s="9">
        <v>4320</v>
      </c>
      <c r="F265" s="9">
        <v>5920</v>
      </c>
      <c r="G265" s="9">
        <v>13500</v>
      </c>
      <c r="H265" s="9">
        <v>15600</v>
      </c>
      <c r="I265" s="9">
        <v>16500</v>
      </c>
      <c r="J265" s="9">
        <v>20010</v>
      </c>
      <c r="K265" s="9">
        <v>13760</v>
      </c>
      <c r="L265" s="9">
        <v>8670</v>
      </c>
      <c r="M265" s="9">
        <v>6270</v>
      </c>
      <c r="N265" s="9">
        <v>9566</v>
      </c>
    </row>
    <row r="266" spans="1:14" x14ac:dyDescent="0.25">
      <c r="A266" t="s">
        <v>40</v>
      </c>
      <c r="B266" s="10">
        <v>1314805</v>
      </c>
      <c r="C266" s="9">
        <v>2824</v>
      </c>
      <c r="D266" s="9">
        <v>3050</v>
      </c>
      <c r="E266" s="9">
        <v>2570</v>
      </c>
      <c r="F266" s="9">
        <v>3020</v>
      </c>
      <c r="G266" s="9">
        <v>2910</v>
      </c>
      <c r="H266" s="9">
        <v>3500</v>
      </c>
      <c r="I266" s="9">
        <v>3130</v>
      </c>
      <c r="J266" s="9">
        <v>3660</v>
      </c>
      <c r="K266" s="9">
        <v>3510</v>
      </c>
      <c r="L266" s="9">
        <v>3220</v>
      </c>
      <c r="M266" s="9">
        <v>2700</v>
      </c>
      <c r="N266" s="9">
        <v>3143</v>
      </c>
    </row>
    <row r="267" spans="1:14" x14ac:dyDescent="0.25">
      <c r="A267" t="s">
        <v>40</v>
      </c>
      <c r="B267" s="10">
        <v>22272903</v>
      </c>
      <c r="C267" s="9">
        <v>2827</v>
      </c>
      <c r="D267" s="9">
        <v>3480</v>
      </c>
      <c r="E267" s="9">
        <v>2610</v>
      </c>
      <c r="F267" s="9">
        <v>3150</v>
      </c>
      <c r="G267" s="9">
        <v>6040</v>
      </c>
      <c r="H267" s="9">
        <v>5580</v>
      </c>
      <c r="I267" s="9">
        <v>6380</v>
      </c>
      <c r="J267" s="9">
        <v>5560</v>
      </c>
      <c r="K267" s="9">
        <v>3220</v>
      </c>
      <c r="L267" s="9">
        <v>2970</v>
      </c>
      <c r="M267" s="9">
        <v>2360</v>
      </c>
      <c r="N267" s="9">
        <v>2850</v>
      </c>
    </row>
    <row r="268" spans="1:14" x14ac:dyDescent="0.25">
      <c r="A268" t="s">
        <v>40</v>
      </c>
      <c r="B268" s="10">
        <v>1084503</v>
      </c>
      <c r="C268" s="9">
        <v>2834</v>
      </c>
      <c r="D268" s="9">
        <v>5000</v>
      </c>
      <c r="E268" s="9">
        <v>4900</v>
      </c>
      <c r="F268" s="9">
        <v>4220</v>
      </c>
      <c r="G268" s="9">
        <v>5610</v>
      </c>
      <c r="H268" s="9">
        <v>5770</v>
      </c>
      <c r="I268" s="9">
        <v>6610</v>
      </c>
      <c r="J268" s="9">
        <v>9180</v>
      </c>
      <c r="K268" s="9">
        <v>11530</v>
      </c>
      <c r="L268" s="9">
        <v>6770</v>
      </c>
      <c r="M268" s="9">
        <v>7380</v>
      </c>
      <c r="N268" s="9">
        <v>8560</v>
      </c>
    </row>
    <row r="269" spans="1:14" x14ac:dyDescent="0.25">
      <c r="A269" t="s">
        <v>40</v>
      </c>
      <c r="B269" s="10">
        <v>44475002</v>
      </c>
      <c r="C269" s="9">
        <v>2837</v>
      </c>
      <c r="D269" s="9">
        <v>3310</v>
      </c>
      <c r="E269" s="9">
        <v>2680</v>
      </c>
      <c r="F269" s="9">
        <v>9020</v>
      </c>
      <c r="G269" s="9">
        <v>4570</v>
      </c>
      <c r="H269" s="9">
        <v>6660</v>
      </c>
      <c r="I269" s="9">
        <v>4780</v>
      </c>
      <c r="J269" s="9">
        <v>8670</v>
      </c>
      <c r="K269" s="9">
        <v>6340</v>
      </c>
      <c r="L269" s="9">
        <v>6860</v>
      </c>
      <c r="M269" s="9">
        <v>5480</v>
      </c>
      <c r="N269" s="9">
        <v>6226</v>
      </c>
    </row>
    <row r="270" spans="1:14" x14ac:dyDescent="0.25">
      <c r="A270" t="s">
        <v>40</v>
      </c>
      <c r="B270" s="10">
        <v>1414443</v>
      </c>
      <c r="C270" s="9">
        <v>2844</v>
      </c>
      <c r="D270" s="9">
        <v>3720</v>
      </c>
      <c r="E270" s="9">
        <v>2820</v>
      </c>
      <c r="F270" s="9">
        <v>4040</v>
      </c>
      <c r="G270" s="9">
        <v>4980</v>
      </c>
      <c r="H270" s="9">
        <v>5160</v>
      </c>
      <c r="I270" s="9">
        <v>4080</v>
      </c>
      <c r="J270" s="9">
        <v>9120</v>
      </c>
      <c r="K270" s="9">
        <v>4020</v>
      </c>
      <c r="L270" s="9">
        <v>3930</v>
      </c>
      <c r="M270" s="9">
        <v>2420</v>
      </c>
      <c r="N270" s="9">
        <v>3456</v>
      </c>
    </row>
    <row r="271" spans="1:14" x14ac:dyDescent="0.25">
      <c r="A271" t="s">
        <v>40</v>
      </c>
      <c r="B271" s="10">
        <v>70090233</v>
      </c>
      <c r="C271" s="9">
        <v>2844</v>
      </c>
      <c r="D271" s="9">
        <v>3160</v>
      </c>
      <c r="E271" s="9">
        <v>2450</v>
      </c>
      <c r="F271" s="9">
        <v>2800</v>
      </c>
      <c r="G271" s="9">
        <v>1590</v>
      </c>
      <c r="H271" s="9">
        <v>3480</v>
      </c>
      <c r="I271" s="9">
        <v>2910</v>
      </c>
      <c r="J271" s="9">
        <v>3350</v>
      </c>
      <c r="K271" s="9">
        <v>2670</v>
      </c>
      <c r="L271" s="9">
        <v>2390</v>
      </c>
      <c r="M271" s="9">
        <v>2710</v>
      </c>
      <c r="N271" s="9">
        <v>2590</v>
      </c>
    </row>
    <row r="272" spans="1:14" x14ac:dyDescent="0.25">
      <c r="A272" t="s">
        <v>40</v>
      </c>
      <c r="B272" s="10">
        <v>1184906</v>
      </c>
      <c r="C272" s="9">
        <v>2867</v>
      </c>
      <c r="D272" s="9">
        <v>3490</v>
      </c>
      <c r="E272" s="9">
        <v>3570</v>
      </c>
      <c r="F272" s="9">
        <v>3330</v>
      </c>
      <c r="G272" s="9">
        <v>3840</v>
      </c>
      <c r="H272" s="9">
        <v>3890</v>
      </c>
      <c r="I272" s="9">
        <v>3080</v>
      </c>
      <c r="J272" s="9">
        <v>3910</v>
      </c>
      <c r="K272" s="9">
        <v>3670</v>
      </c>
      <c r="L272" s="9">
        <v>4350</v>
      </c>
      <c r="M272" s="9">
        <v>3580</v>
      </c>
      <c r="N272" s="9">
        <v>3866</v>
      </c>
    </row>
    <row r="273" spans="1:14" x14ac:dyDescent="0.25">
      <c r="A273" t="s">
        <v>40</v>
      </c>
      <c r="B273" s="10">
        <v>1088705</v>
      </c>
      <c r="C273" s="9">
        <v>2870</v>
      </c>
      <c r="D273" s="9">
        <v>4090</v>
      </c>
      <c r="E273" s="9">
        <v>3150</v>
      </c>
      <c r="F273" s="9">
        <v>3180</v>
      </c>
      <c r="G273" s="9">
        <v>3470</v>
      </c>
      <c r="H273" s="9">
        <v>4010</v>
      </c>
      <c r="I273" s="9">
        <v>2930</v>
      </c>
      <c r="J273" s="9">
        <v>3920</v>
      </c>
      <c r="K273" s="9">
        <v>3580</v>
      </c>
      <c r="L273" s="9">
        <v>3370</v>
      </c>
      <c r="M273" s="9">
        <v>3770</v>
      </c>
      <c r="N273" s="9">
        <v>3573</v>
      </c>
    </row>
    <row r="274" spans="1:14" x14ac:dyDescent="0.25">
      <c r="A274" t="s">
        <v>40</v>
      </c>
      <c r="B274" s="10">
        <v>1088604</v>
      </c>
      <c r="C274" s="9">
        <v>2874</v>
      </c>
      <c r="D274" s="9">
        <v>3760</v>
      </c>
      <c r="E274" s="9">
        <v>3000</v>
      </c>
      <c r="F274" s="9">
        <v>3130</v>
      </c>
      <c r="G274" s="9">
        <v>3080</v>
      </c>
      <c r="H274" s="9">
        <v>4290</v>
      </c>
      <c r="I274" s="9">
        <v>9530</v>
      </c>
      <c r="J274" s="9">
        <v>6680</v>
      </c>
      <c r="K274" s="9">
        <v>3100</v>
      </c>
      <c r="L274" s="9">
        <v>3480</v>
      </c>
      <c r="M274" s="9">
        <v>3600</v>
      </c>
      <c r="N274" s="9">
        <v>3393</v>
      </c>
    </row>
    <row r="275" spans="1:14" x14ac:dyDescent="0.25">
      <c r="A275" t="s">
        <v>40</v>
      </c>
      <c r="B275" s="10">
        <v>1088104</v>
      </c>
      <c r="C275" s="9">
        <v>2880</v>
      </c>
      <c r="D275" s="9">
        <v>4080</v>
      </c>
      <c r="E275" s="9">
        <v>3620</v>
      </c>
      <c r="F275" s="9">
        <v>5150</v>
      </c>
      <c r="G275" s="9">
        <v>9120</v>
      </c>
      <c r="H275" s="9">
        <v>8890</v>
      </c>
      <c r="I275" s="9">
        <v>8360</v>
      </c>
      <c r="J275" s="9">
        <v>11120</v>
      </c>
      <c r="K275" s="9">
        <v>4670</v>
      </c>
      <c r="L275" s="9">
        <v>4000</v>
      </c>
      <c r="M275" s="9">
        <v>4360</v>
      </c>
      <c r="N275" s="9">
        <v>4343</v>
      </c>
    </row>
    <row r="276" spans="1:14" x14ac:dyDescent="0.25">
      <c r="A276" t="s">
        <v>40</v>
      </c>
      <c r="B276" s="10">
        <v>5009208</v>
      </c>
      <c r="C276" s="9">
        <v>2887</v>
      </c>
      <c r="D276" s="9">
        <v>2370</v>
      </c>
      <c r="E276" s="9">
        <v>2050</v>
      </c>
      <c r="F276" s="9">
        <v>1960</v>
      </c>
      <c r="G276" s="9">
        <v>2140</v>
      </c>
      <c r="H276" s="9">
        <v>3120</v>
      </c>
      <c r="I276" s="9">
        <v>2820</v>
      </c>
      <c r="J276" s="9">
        <v>1500</v>
      </c>
      <c r="K276" s="9">
        <v>2700</v>
      </c>
      <c r="L276" s="9">
        <v>1610</v>
      </c>
      <c r="M276" s="9">
        <v>2430</v>
      </c>
      <c r="N276" s="9">
        <v>2246</v>
      </c>
    </row>
    <row r="277" spans="1:14" x14ac:dyDescent="0.25">
      <c r="A277" t="s">
        <v>40</v>
      </c>
      <c r="B277" s="10">
        <v>40015416</v>
      </c>
      <c r="C277" s="9">
        <v>2896</v>
      </c>
      <c r="D277" s="9">
        <v>7530</v>
      </c>
      <c r="E277" s="9">
        <v>5660</v>
      </c>
      <c r="F277" s="9">
        <v>5870</v>
      </c>
      <c r="G277" s="9">
        <v>7300</v>
      </c>
      <c r="H277" s="9">
        <v>7810</v>
      </c>
      <c r="I277" s="9">
        <v>23270</v>
      </c>
      <c r="J277" s="9">
        <v>5520</v>
      </c>
      <c r="K277" s="9">
        <v>3020</v>
      </c>
      <c r="L277" s="9">
        <v>3350</v>
      </c>
      <c r="M277" s="9">
        <v>4040</v>
      </c>
      <c r="N277" s="9">
        <v>3470</v>
      </c>
    </row>
    <row r="278" spans="1:14" x14ac:dyDescent="0.25">
      <c r="A278" t="s">
        <v>40</v>
      </c>
      <c r="B278" s="10">
        <v>2225601</v>
      </c>
      <c r="C278" s="9">
        <v>2897</v>
      </c>
      <c r="D278" s="9">
        <v>5930</v>
      </c>
      <c r="E278" s="9">
        <v>3150</v>
      </c>
      <c r="F278" s="9">
        <v>3390</v>
      </c>
      <c r="G278" s="9">
        <v>3640</v>
      </c>
      <c r="H278" s="9">
        <v>5740</v>
      </c>
      <c r="I278" s="9">
        <v>2910</v>
      </c>
      <c r="J278" s="9">
        <v>3530</v>
      </c>
      <c r="K278" s="9">
        <v>3020</v>
      </c>
      <c r="L278" s="9">
        <v>3550</v>
      </c>
      <c r="M278" s="9">
        <v>4170</v>
      </c>
      <c r="N278" s="9">
        <v>3580</v>
      </c>
    </row>
    <row r="279" spans="1:14" x14ac:dyDescent="0.25">
      <c r="A279" t="s">
        <v>40</v>
      </c>
      <c r="B279" s="10">
        <v>1082805</v>
      </c>
      <c r="C279" s="9">
        <v>2904</v>
      </c>
      <c r="D279" s="9">
        <v>5150</v>
      </c>
      <c r="E279" s="9">
        <v>4110</v>
      </c>
      <c r="F279" s="9">
        <v>3970</v>
      </c>
      <c r="G279" s="9">
        <v>3930</v>
      </c>
      <c r="H279" s="9">
        <v>3570</v>
      </c>
      <c r="I279" s="9">
        <v>3470</v>
      </c>
      <c r="J279" s="9">
        <v>5020</v>
      </c>
      <c r="K279" s="9">
        <v>2750</v>
      </c>
      <c r="L279" s="9">
        <v>4230</v>
      </c>
      <c r="M279" s="9">
        <v>3980</v>
      </c>
      <c r="N279" s="9">
        <v>3653</v>
      </c>
    </row>
    <row r="280" spans="1:14" x14ac:dyDescent="0.25">
      <c r="A280" t="s">
        <v>40</v>
      </c>
      <c r="B280" s="10">
        <v>50010507</v>
      </c>
      <c r="C280" s="9">
        <v>2907</v>
      </c>
      <c r="D280" s="9">
        <v>4440</v>
      </c>
      <c r="E280" s="9">
        <v>3360</v>
      </c>
      <c r="F280" s="9">
        <v>3710</v>
      </c>
      <c r="G280" s="9">
        <v>5610</v>
      </c>
      <c r="H280" s="9">
        <v>7870</v>
      </c>
      <c r="I280" s="9">
        <v>9300</v>
      </c>
      <c r="J280" s="9">
        <v>8030</v>
      </c>
      <c r="K280" s="9">
        <v>5960</v>
      </c>
      <c r="L280" s="9">
        <v>3650</v>
      </c>
      <c r="M280" s="9">
        <v>5360</v>
      </c>
      <c r="N280" s="9">
        <v>4990</v>
      </c>
    </row>
    <row r="281" spans="1:14" x14ac:dyDescent="0.25">
      <c r="A281" t="s">
        <v>40</v>
      </c>
      <c r="B281" s="10">
        <v>40015211</v>
      </c>
      <c r="C281" s="9">
        <v>2910</v>
      </c>
      <c r="D281" s="9">
        <v>5050</v>
      </c>
      <c r="E281" s="9">
        <v>4170</v>
      </c>
      <c r="F281" s="9">
        <v>4310</v>
      </c>
      <c r="G281" s="9">
        <v>3900</v>
      </c>
      <c r="H281" s="9">
        <v>3030</v>
      </c>
      <c r="I281" s="9">
        <v>4780</v>
      </c>
      <c r="J281" s="9">
        <v>4830</v>
      </c>
      <c r="K281" s="9">
        <v>4300</v>
      </c>
      <c r="L281" s="9">
        <v>5570</v>
      </c>
      <c r="M281" s="9">
        <v>3530</v>
      </c>
      <c r="N281" s="9">
        <v>4466</v>
      </c>
    </row>
    <row r="282" spans="1:14" x14ac:dyDescent="0.25">
      <c r="A282" t="s">
        <v>40</v>
      </c>
      <c r="B282" s="10">
        <v>80090711</v>
      </c>
      <c r="C282" s="9">
        <v>2910</v>
      </c>
      <c r="D282" s="9">
        <v>4550</v>
      </c>
      <c r="E282" s="9">
        <v>4080</v>
      </c>
      <c r="F282" s="9">
        <v>3790</v>
      </c>
      <c r="G282" s="9">
        <v>4880</v>
      </c>
      <c r="H282" s="9">
        <v>4500</v>
      </c>
      <c r="I282" s="9">
        <v>6520</v>
      </c>
      <c r="J282" s="9">
        <v>5110</v>
      </c>
      <c r="K282" s="9">
        <v>3650</v>
      </c>
      <c r="L282" s="9">
        <v>3780</v>
      </c>
      <c r="M282" s="9">
        <v>4950</v>
      </c>
      <c r="N282" s="9">
        <v>4126</v>
      </c>
    </row>
    <row r="283" spans="1:14" x14ac:dyDescent="0.25">
      <c r="A283" t="s">
        <v>40</v>
      </c>
      <c r="B283" s="10">
        <v>10016102</v>
      </c>
      <c r="C283" s="9">
        <v>2924</v>
      </c>
      <c r="D283" s="9">
        <v>6850</v>
      </c>
      <c r="E283" s="9">
        <v>6930</v>
      </c>
      <c r="F283" s="9">
        <v>8290</v>
      </c>
      <c r="G283" s="9">
        <v>8560</v>
      </c>
      <c r="H283" s="9">
        <v>11050</v>
      </c>
      <c r="I283" s="9">
        <v>7810</v>
      </c>
      <c r="J283" s="9">
        <v>100</v>
      </c>
      <c r="K283" s="9">
        <v>10</v>
      </c>
      <c r="L283" s="9">
        <v>10</v>
      </c>
      <c r="M283" s="9">
        <v>8000</v>
      </c>
      <c r="N283" s="9">
        <v>2673</v>
      </c>
    </row>
    <row r="284" spans="1:14" x14ac:dyDescent="0.25">
      <c r="A284" t="s">
        <v>40</v>
      </c>
      <c r="B284" s="10">
        <v>1183503</v>
      </c>
      <c r="C284" s="9">
        <v>2930</v>
      </c>
      <c r="D284" s="9">
        <v>4380</v>
      </c>
      <c r="E284" s="9">
        <v>3430</v>
      </c>
      <c r="F284" s="9">
        <v>2080</v>
      </c>
      <c r="G284" s="9">
        <v>3110</v>
      </c>
      <c r="H284" s="9">
        <v>3470</v>
      </c>
      <c r="I284" s="9">
        <v>3260</v>
      </c>
      <c r="J284" s="9">
        <v>2370</v>
      </c>
      <c r="K284" s="9">
        <v>2630</v>
      </c>
      <c r="L284" s="9">
        <v>3110</v>
      </c>
      <c r="M284" s="9">
        <v>4970</v>
      </c>
      <c r="N284" s="9">
        <v>3570</v>
      </c>
    </row>
    <row r="285" spans="1:14" x14ac:dyDescent="0.25">
      <c r="A285" t="s">
        <v>40</v>
      </c>
      <c r="B285" s="10">
        <v>70090130</v>
      </c>
      <c r="C285" s="9">
        <v>2944</v>
      </c>
      <c r="D285" s="9">
        <v>4370</v>
      </c>
      <c r="E285" s="9">
        <v>10010</v>
      </c>
      <c r="F285" s="9">
        <v>6660</v>
      </c>
      <c r="G285" s="9">
        <v>4120</v>
      </c>
      <c r="H285" s="9">
        <v>4650</v>
      </c>
      <c r="I285" s="9">
        <v>3960</v>
      </c>
      <c r="J285" s="9">
        <v>5230</v>
      </c>
      <c r="K285" s="9">
        <v>3290</v>
      </c>
      <c r="L285" s="9">
        <v>3680</v>
      </c>
      <c r="M285" s="9">
        <v>4200</v>
      </c>
      <c r="N285" s="9">
        <v>3723</v>
      </c>
    </row>
    <row r="286" spans="1:14" x14ac:dyDescent="0.25">
      <c r="A286" t="s">
        <v>40</v>
      </c>
      <c r="B286" s="10">
        <v>3334002</v>
      </c>
      <c r="C286" s="9">
        <v>2947</v>
      </c>
      <c r="D286" s="9">
        <v>2950</v>
      </c>
      <c r="E286" s="9">
        <v>2430</v>
      </c>
      <c r="F286" s="9">
        <v>2040</v>
      </c>
      <c r="G286" s="9">
        <v>2390</v>
      </c>
      <c r="H286" s="9">
        <v>1950</v>
      </c>
      <c r="I286" s="9">
        <v>2320</v>
      </c>
      <c r="J286" s="9">
        <v>2890</v>
      </c>
      <c r="K286" s="9">
        <v>2010</v>
      </c>
      <c r="L286" s="9">
        <v>2280</v>
      </c>
      <c r="M286" s="9">
        <v>2030</v>
      </c>
      <c r="N286" s="9">
        <v>2106</v>
      </c>
    </row>
    <row r="287" spans="1:14" x14ac:dyDescent="0.25">
      <c r="A287" t="s">
        <v>40</v>
      </c>
      <c r="B287" s="10">
        <v>1083302</v>
      </c>
      <c r="C287" s="9">
        <v>2974</v>
      </c>
      <c r="D287" s="9">
        <v>2940</v>
      </c>
      <c r="E287" s="9">
        <v>2510</v>
      </c>
      <c r="F287" s="9">
        <v>2730</v>
      </c>
      <c r="G287" s="9">
        <v>2590</v>
      </c>
      <c r="H287" s="9">
        <v>2530</v>
      </c>
      <c r="I287" s="9">
        <v>2090</v>
      </c>
      <c r="J287" s="9">
        <v>2800</v>
      </c>
      <c r="K287" s="9">
        <v>1760</v>
      </c>
      <c r="L287" s="9">
        <v>2580</v>
      </c>
      <c r="M287" s="9">
        <v>2640</v>
      </c>
      <c r="N287" s="9">
        <v>2326</v>
      </c>
    </row>
    <row r="288" spans="1:14" x14ac:dyDescent="0.25">
      <c r="A288" t="s">
        <v>40</v>
      </c>
      <c r="B288" s="10">
        <v>11177004</v>
      </c>
      <c r="C288" s="9">
        <v>2984</v>
      </c>
      <c r="D288" s="9">
        <v>5730</v>
      </c>
      <c r="E288" s="9">
        <v>5140</v>
      </c>
      <c r="F288" s="9">
        <v>4770</v>
      </c>
      <c r="G288" s="9">
        <v>4790</v>
      </c>
      <c r="H288" s="9">
        <v>4970</v>
      </c>
      <c r="I288" s="9">
        <v>4790</v>
      </c>
      <c r="J288" s="9">
        <v>5130</v>
      </c>
      <c r="K288" s="9">
        <v>3920</v>
      </c>
      <c r="L288" s="9">
        <v>4930</v>
      </c>
      <c r="M288" s="9">
        <v>4250</v>
      </c>
      <c r="N288" s="9">
        <v>4366</v>
      </c>
    </row>
    <row r="289" spans="1:14" x14ac:dyDescent="0.25">
      <c r="A289" t="s">
        <v>40</v>
      </c>
      <c r="B289" s="10">
        <v>70090028</v>
      </c>
      <c r="C289" s="9">
        <v>2987</v>
      </c>
      <c r="D289" s="9">
        <v>3370</v>
      </c>
      <c r="E289" s="9">
        <v>2670</v>
      </c>
      <c r="F289" s="9">
        <v>2200</v>
      </c>
      <c r="G289" s="9">
        <v>2840</v>
      </c>
      <c r="H289" s="9">
        <v>3330</v>
      </c>
      <c r="I289" s="9">
        <v>2380</v>
      </c>
      <c r="J289" s="9">
        <v>3010</v>
      </c>
      <c r="K289" s="9">
        <v>2610</v>
      </c>
      <c r="L289" s="9">
        <v>2890</v>
      </c>
      <c r="M289" s="9">
        <v>2780</v>
      </c>
      <c r="N289" s="9">
        <v>2760</v>
      </c>
    </row>
    <row r="290" spans="1:14" x14ac:dyDescent="0.25">
      <c r="A290" t="s">
        <v>40</v>
      </c>
      <c r="B290" s="10">
        <v>10015103</v>
      </c>
      <c r="C290" s="9">
        <v>2994</v>
      </c>
      <c r="D290" s="9">
        <v>3710</v>
      </c>
      <c r="E290" s="9">
        <v>2590</v>
      </c>
      <c r="F290" s="9">
        <v>3200</v>
      </c>
      <c r="G290" s="9">
        <v>2970</v>
      </c>
      <c r="H290" s="9">
        <v>4630</v>
      </c>
      <c r="I290" s="9">
        <v>3640</v>
      </c>
      <c r="J290" s="9">
        <v>5850</v>
      </c>
      <c r="K290" s="9">
        <v>2680</v>
      </c>
      <c r="L290" s="9">
        <v>3050</v>
      </c>
      <c r="M290" s="9">
        <v>3610</v>
      </c>
      <c r="N290" s="9">
        <v>3113</v>
      </c>
    </row>
    <row r="291" spans="1:14" x14ac:dyDescent="0.25">
      <c r="A291" t="s">
        <v>40</v>
      </c>
      <c r="B291" s="10">
        <v>80090678</v>
      </c>
      <c r="C291" s="9">
        <v>2997</v>
      </c>
      <c r="D291" s="9">
        <v>4120</v>
      </c>
      <c r="E291" s="9">
        <v>3370</v>
      </c>
      <c r="F291" s="9">
        <v>3680</v>
      </c>
      <c r="G291" s="9">
        <v>6100</v>
      </c>
      <c r="H291" s="9">
        <v>5280</v>
      </c>
      <c r="I291" s="9">
        <v>1</v>
      </c>
      <c r="J291" s="9">
        <v>5970</v>
      </c>
      <c r="K291" s="9">
        <v>6110</v>
      </c>
      <c r="L291" s="9">
        <v>8090</v>
      </c>
      <c r="M291" s="9">
        <v>10880</v>
      </c>
      <c r="N291" s="9">
        <v>8360</v>
      </c>
    </row>
    <row r="292" spans="1:14" x14ac:dyDescent="0.25">
      <c r="A292" t="s">
        <v>40</v>
      </c>
      <c r="B292" s="10">
        <v>3332302</v>
      </c>
      <c r="C292" s="9">
        <v>3010</v>
      </c>
      <c r="D292" s="9">
        <v>3040</v>
      </c>
      <c r="E292" s="9">
        <v>2270</v>
      </c>
      <c r="F292" s="9">
        <v>2080</v>
      </c>
      <c r="G292" s="9">
        <v>2170</v>
      </c>
      <c r="H292" s="9">
        <v>2520</v>
      </c>
      <c r="I292" s="9">
        <v>4220</v>
      </c>
      <c r="J292" s="9">
        <v>3100</v>
      </c>
      <c r="K292" s="9">
        <v>2370</v>
      </c>
      <c r="L292" s="9">
        <v>2820</v>
      </c>
      <c r="M292" s="9">
        <v>3030</v>
      </c>
      <c r="N292" s="9">
        <v>2740</v>
      </c>
    </row>
    <row r="293" spans="1:14" x14ac:dyDescent="0.25">
      <c r="A293" t="s">
        <v>40</v>
      </c>
      <c r="B293" s="10">
        <v>44472705</v>
      </c>
      <c r="C293" s="9">
        <v>3010</v>
      </c>
      <c r="D293" s="9">
        <v>3610</v>
      </c>
      <c r="E293" s="9">
        <v>3390</v>
      </c>
      <c r="F293" s="9">
        <v>1710</v>
      </c>
      <c r="G293" s="9">
        <v>3000</v>
      </c>
      <c r="H293" s="9">
        <v>2780</v>
      </c>
      <c r="I293" s="9">
        <v>4330</v>
      </c>
      <c r="J293" s="9">
        <v>5120</v>
      </c>
      <c r="K293" s="9">
        <v>2350</v>
      </c>
      <c r="L293" s="9">
        <v>2830</v>
      </c>
      <c r="M293" s="9">
        <v>3250</v>
      </c>
      <c r="N293" s="9">
        <v>2810</v>
      </c>
    </row>
    <row r="294" spans="1:14" x14ac:dyDescent="0.25">
      <c r="A294" t="s">
        <v>40</v>
      </c>
      <c r="B294" s="10">
        <v>1087905</v>
      </c>
      <c r="C294" s="9">
        <v>3017</v>
      </c>
      <c r="D294" s="9">
        <v>3990</v>
      </c>
      <c r="E294" s="9">
        <v>2460</v>
      </c>
      <c r="F294" s="9">
        <v>3190</v>
      </c>
      <c r="G294" s="9">
        <v>2510</v>
      </c>
      <c r="H294" s="9">
        <v>2980</v>
      </c>
      <c r="I294" s="9">
        <v>2330</v>
      </c>
      <c r="J294" s="9">
        <v>2860</v>
      </c>
      <c r="K294" s="9">
        <v>2760</v>
      </c>
      <c r="L294" s="9">
        <v>2730</v>
      </c>
      <c r="M294" s="9">
        <v>3310</v>
      </c>
      <c r="N294" s="9">
        <v>2933</v>
      </c>
    </row>
    <row r="295" spans="1:14" x14ac:dyDescent="0.25">
      <c r="A295" t="s">
        <v>40</v>
      </c>
      <c r="B295" s="10">
        <v>70090344</v>
      </c>
      <c r="C295" s="9">
        <v>3017</v>
      </c>
      <c r="D295" s="9">
        <v>4670</v>
      </c>
      <c r="E295" s="9">
        <v>2970</v>
      </c>
      <c r="F295" s="9">
        <v>4570</v>
      </c>
      <c r="G295" s="9">
        <v>4210</v>
      </c>
      <c r="H295" s="9">
        <v>5340</v>
      </c>
      <c r="I295" s="9">
        <v>3770</v>
      </c>
      <c r="J295" s="9">
        <v>5320</v>
      </c>
      <c r="K295" s="9">
        <v>3520</v>
      </c>
      <c r="L295" s="9">
        <v>3580</v>
      </c>
      <c r="M295" s="9">
        <v>4160</v>
      </c>
      <c r="N295" s="9">
        <v>3753</v>
      </c>
    </row>
    <row r="296" spans="1:14" x14ac:dyDescent="0.25">
      <c r="A296" t="s">
        <v>40</v>
      </c>
      <c r="B296" s="10">
        <v>1415371</v>
      </c>
      <c r="C296" s="9">
        <v>3037</v>
      </c>
      <c r="D296" s="9">
        <v>3520</v>
      </c>
      <c r="E296" s="9">
        <v>3320</v>
      </c>
      <c r="F296" s="9">
        <v>3240</v>
      </c>
      <c r="G296" s="9">
        <v>3120</v>
      </c>
      <c r="H296" s="9">
        <v>3990</v>
      </c>
      <c r="I296" s="9">
        <v>4730</v>
      </c>
      <c r="J296" s="9">
        <v>3850</v>
      </c>
      <c r="K296" s="9">
        <v>3170</v>
      </c>
      <c r="L296" s="9">
        <v>3580</v>
      </c>
      <c r="M296" s="9">
        <v>3080</v>
      </c>
      <c r="N296" s="9">
        <v>3276</v>
      </c>
    </row>
    <row r="297" spans="1:14" x14ac:dyDescent="0.25">
      <c r="A297" t="s">
        <v>40</v>
      </c>
      <c r="B297" s="10">
        <v>3334703</v>
      </c>
      <c r="C297" s="9">
        <v>3040</v>
      </c>
      <c r="D297" s="9">
        <v>5380</v>
      </c>
      <c r="E297" s="9">
        <v>3930</v>
      </c>
      <c r="F297" s="9">
        <v>4180</v>
      </c>
      <c r="G297" s="9">
        <v>6700</v>
      </c>
      <c r="H297" s="9">
        <v>6720</v>
      </c>
      <c r="I297" s="9">
        <v>7020</v>
      </c>
      <c r="J297" s="9">
        <v>6420</v>
      </c>
      <c r="K297" s="9">
        <v>3120</v>
      </c>
      <c r="L297" s="9">
        <v>4060</v>
      </c>
      <c r="M297" s="9">
        <v>4630</v>
      </c>
      <c r="N297" s="9">
        <v>3936</v>
      </c>
    </row>
    <row r="298" spans="1:14" x14ac:dyDescent="0.25">
      <c r="A298" t="s">
        <v>40</v>
      </c>
      <c r="B298" s="10">
        <v>44473804</v>
      </c>
      <c r="C298" s="9">
        <v>3040</v>
      </c>
      <c r="D298" s="9">
        <v>2990</v>
      </c>
      <c r="E298" s="9">
        <v>2610</v>
      </c>
      <c r="F298" s="9">
        <v>2570</v>
      </c>
      <c r="G298" s="9">
        <v>2570</v>
      </c>
      <c r="H298" s="9">
        <v>3080</v>
      </c>
      <c r="I298" s="9">
        <v>2610</v>
      </c>
      <c r="J298" s="9">
        <v>3340</v>
      </c>
      <c r="K298" s="9">
        <v>2710</v>
      </c>
      <c r="L298" s="9">
        <v>2670</v>
      </c>
      <c r="M298" s="9">
        <v>2730</v>
      </c>
      <c r="N298" s="9">
        <v>2703</v>
      </c>
    </row>
    <row r="299" spans="1:14" x14ac:dyDescent="0.25">
      <c r="A299" t="s">
        <v>40</v>
      </c>
      <c r="B299" s="10">
        <v>50013003</v>
      </c>
      <c r="C299" s="9">
        <v>3040</v>
      </c>
      <c r="D299" s="9">
        <v>3170</v>
      </c>
      <c r="E299" s="9">
        <v>5400</v>
      </c>
      <c r="F299" s="9">
        <v>3920</v>
      </c>
      <c r="G299" s="9">
        <v>4300</v>
      </c>
      <c r="H299" s="9">
        <v>10500</v>
      </c>
      <c r="I299" s="9">
        <v>5060</v>
      </c>
      <c r="J299" s="9">
        <v>7090</v>
      </c>
      <c r="K299" s="9">
        <v>3740</v>
      </c>
      <c r="L299" s="9">
        <v>4240</v>
      </c>
      <c r="M299" s="9">
        <v>5510</v>
      </c>
      <c r="N299" s="9">
        <v>4496</v>
      </c>
    </row>
    <row r="300" spans="1:14" x14ac:dyDescent="0.25">
      <c r="A300" t="s">
        <v>40</v>
      </c>
      <c r="B300" s="10">
        <v>2224903</v>
      </c>
      <c r="C300" s="9">
        <v>3050</v>
      </c>
      <c r="D300" s="9">
        <v>4820</v>
      </c>
      <c r="E300" s="9">
        <v>3920</v>
      </c>
      <c r="F300" s="9">
        <v>4840</v>
      </c>
      <c r="G300" s="9">
        <v>4670</v>
      </c>
      <c r="H300" s="9">
        <v>5290</v>
      </c>
      <c r="I300" s="9">
        <v>4640</v>
      </c>
      <c r="J300" s="9">
        <v>5460</v>
      </c>
      <c r="K300" s="9">
        <v>4660</v>
      </c>
      <c r="L300" s="9">
        <v>4420</v>
      </c>
      <c r="M300" s="9">
        <v>3320</v>
      </c>
      <c r="N300" s="9">
        <v>4133</v>
      </c>
    </row>
    <row r="301" spans="1:14" x14ac:dyDescent="0.25">
      <c r="A301" t="s">
        <v>40</v>
      </c>
      <c r="B301" s="10">
        <v>40015822</v>
      </c>
      <c r="C301" s="9">
        <v>3077</v>
      </c>
      <c r="D301" s="9">
        <v>5300</v>
      </c>
      <c r="E301" s="9">
        <v>4750</v>
      </c>
      <c r="F301" s="9">
        <v>4290</v>
      </c>
      <c r="G301" s="9">
        <v>4050</v>
      </c>
      <c r="H301" s="9">
        <v>5430</v>
      </c>
      <c r="I301" s="9">
        <v>6030</v>
      </c>
      <c r="J301" s="9">
        <v>5650</v>
      </c>
      <c r="K301" s="9">
        <v>4960</v>
      </c>
      <c r="L301" s="9">
        <v>5700</v>
      </c>
      <c r="M301" s="9">
        <v>6760</v>
      </c>
      <c r="N301" s="9">
        <v>5806</v>
      </c>
    </row>
    <row r="302" spans="1:14" x14ac:dyDescent="0.25">
      <c r="A302" t="s">
        <v>40</v>
      </c>
      <c r="B302" s="10">
        <v>60016006</v>
      </c>
      <c r="C302" s="9">
        <v>3077</v>
      </c>
      <c r="D302" s="9">
        <v>2850</v>
      </c>
      <c r="E302" s="9">
        <v>2480</v>
      </c>
      <c r="F302" s="9">
        <v>2490</v>
      </c>
      <c r="G302" s="9">
        <v>2330</v>
      </c>
      <c r="H302" s="9">
        <v>5450</v>
      </c>
      <c r="I302" s="9">
        <v>3230</v>
      </c>
      <c r="J302" s="9">
        <v>3030</v>
      </c>
      <c r="K302" s="9">
        <v>4410</v>
      </c>
      <c r="L302" s="9">
        <v>2320</v>
      </c>
      <c r="M302" s="9">
        <v>3090</v>
      </c>
      <c r="N302" s="9">
        <v>3273</v>
      </c>
    </row>
    <row r="303" spans="1:14" x14ac:dyDescent="0.25">
      <c r="A303" t="s">
        <v>40</v>
      </c>
      <c r="B303" s="10">
        <v>40084016</v>
      </c>
      <c r="C303" s="9">
        <v>3080</v>
      </c>
      <c r="D303" s="9">
        <v>3220</v>
      </c>
      <c r="E303" s="9">
        <v>2480</v>
      </c>
      <c r="F303" s="9">
        <v>3050</v>
      </c>
      <c r="G303" s="9">
        <v>3380</v>
      </c>
      <c r="H303" s="9">
        <v>3140</v>
      </c>
      <c r="I303" s="9">
        <v>3100</v>
      </c>
      <c r="J303" s="9">
        <v>4290</v>
      </c>
      <c r="K303" s="9">
        <v>3340</v>
      </c>
      <c r="L303" s="9">
        <v>3070</v>
      </c>
      <c r="M303" s="9">
        <v>3960</v>
      </c>
      <c r="N303" s="9">
        <v>3456</v>
      </c>
    </row>
    <row r="304" spans="1:14" x14ac:dyDescent="0.25">
      <c r="A304" t="s">
        <v>40</v>
      </c>
      <c r="B304" s="10">
        <v>44473905</v>
      </c>
      <c r="C304" s="9">
        <v>3080</v>
      </c>
      <c r="D304" s="9">
        <v>4730</v>
      </c>
      <c r="E304" s="9">
        <v>5830</v>
      </c>
      <c r="F304" s="9">
        <v>4310</v>
      </c>
      <c r="G304" s="9">
        <v>6160</v>
      </c>
      <c r="H304" s="9">
        <v>4640</v>
      </c>
      <c r="I304" s="9">
        <v>4250</v>
      </c>
      <c r="J304" s="9">
        <v>5850</v>
      </c>
      <c r="K304" s="9">
        <v>5900</v>
      </c>
      <c r="L304" s="9">
        <v>5980</v>
      </c>
      <c r="M304" s="9">
        <v>4510</v>
      </c>
      <c r="N304" s="9">
        <v>5463</v>
      </c>
    </row>
    <row r="305" spans="1:14" x14ac:dyDescent="0.25">
      <c r="A305" t="s">
        <v>40</v>
      </c>
      <c r="B305" s="10">
        <v>1411056</v>
      </c>
      <c r="C305" s="9">
        <v>3084</v>
      </c>
      <c r="D305" s="9">
        <v>3230</v>
      </c>
      <c r="E305" s="9">
        <v>3050</v>
      </c>
      <c r="F305" s="9">
        <v>3990</v>
      </c>
      <c r="G305" s="9">
        <v>3720</v>
      </c>
      <c r="H305" s="9">
        <v>3600</v>
      </c>
      <c r="I305" s="9">
        <v>2540</v>
      </c>
      <c r="J305" s="9">
        <v>3970</v>
      </c>
      <c r="K305" s="9">
        <v>3380</v>
      </c>
      <c r="L305" s="9">
        <v>2200</v>
      </c>
      <c r="M305" s="9">
        <v>3110</v>
      </c>
      <c r="N305" s="9">
        <v>2896</v>
      </c>
    </row>
    <row r="306" spans="1:14" x14ac:dyDescent="0.25">
      <c r="A306" t="s">
        <v>40</v>
      </c>
      <c r="B306" s="10">
        <v>1088205</v>
      </c>
      <c r="C306" s="9">
        <v>3094</v>
      </c>
      <c r="D306" s="9">
        <v>3210</v>
      </c>
      <c r="E306" s="9">
        <v>2570</v>
      </c>
      <c r="F306" s="9">
        <v>2950</v>
      </c>
      <c r="G306" s="9">
        <v>3550</v>
      </c>
      <c r="H306" s="9">
        <v>3870</v>
      </c>
      <c r="I306" s="9">
        <v>2870</v>
      </c>
      <c r="J306" s="9">
        <v>4560</v>
      </c>
      <c r="K306" s="9">
        <v>2730</v>
      </c>
      <c r="L306" s="9">
        <v>3010</v>
      </c>
      <c r="M306" s="9">
        <v>3190</v>
      </c>
      <c r="N306" s="9">
        <v>2976</v>
      </c>
    </row>
    <row r="307" spans="1:14" x14ac:dyDescent="0.25">
      <c r="A307" t="s">
        <v>40</v>
      </c>
      <c r="B307" s="10">
        <v>20015003</v>
      </c>
      <c r="C307" s="9">
        <v>3100</v>
      </c>
      <c r="D307" s="9">
        <v>4660</v>
      </c>
      <c r="E307" s="9">
        <v>4110</v>
      </c>
      <c r="F307" s="9">
        <v>4000</v>
      </c>
      <c r="G307" s="9">
        <v>4630</v>
      </c>
      <c r="H307" s="9">
        <v>4890</v>
      </c>
      <c r="I307" s="9">
        <v>3060</v>
      </c>
      <c r="J307" s="9">
        <v>3950</v>
      </c>
      <c r="K307" s="9">
        <v>5580</v>
      </c>
      <c r="L307" s="9">
        <v>3770</v>
      </c>
      <c r="M307" s="9">
        <v>4490</v>
      </c>
      <c r="N307" s="9">
        <v>4613</v>
      </c>
    </row>
    <row r="308" spans="1:14" x14ac:dyDescent="0.25">
      <c r="A308" t="s">
        <v>40</v>
      </c>
      <c r="B308" s="10">
        <v>1183903</v>
      </c>
      <c r="C308" s="9">
        <v>3107</v>
      </c>
      <c r="D308" s="9">
        <v>4270</v>
      </c>
      <c r="E308" s="9">
        <v>3230</v>
      </c>
      <c r="F308" s="9">
        <v>2250</v>
      </c>
      <c r="G308" s="9">
        <v>7020</v>
      </c>
      <c r="H308" s="9">
        <v>10700</v>
      </c>
      <c r="I308" s="9">
        <v>6160</v>
      </c>
      <c r="J308" s="9">
        <v>15640</v>
      </c>
      <c r="K308" s="9">
        <v>1130</v>
      </c>
      <c r="L308" s="9">
        <v>3230</v>
      </c>
      <c r="M308" s="9">
        <v>2520</v>
      </c>
      <c r="N308" s="9">
        <v>2293</v>
      </c>
    </row>
    <row r="309" spans="1:14" x14ac:dyDescent="0.25">
      <c r="A309" t="s">
        <v>40</v>
      </c>
      <c r="B309" s="10">
        <v>60087122</v>
      </c>
      <c r="C309" s="9">
        <v>3110</v>
      </c>
      <c r="D309" s="9">
        <v>3180</v>
      </c>
      <c r="E309" s="9">
        <v>2920</v>
      </c>
      <c r="F309" s="9">
        <v>2580</v>
      </c>
      <c r="G309" s="9">
        <v>2940</v>
      </c>
      <c r="H309" s="9">
        <v>4120</v>
      </c>
      <c r="I309" s="9">
        <v>4370</v>
      </c>
      <c r="J309" s="9">
        <v>4540</v>
      </c>
      <c r="K309" s="9">
        <v>3560</v>
      </c>
      <c r="L309" s="9">
        <v>3140</v>
      </c>
      <c r="M309" s="9">
        <v>3590</v>
      </c>
      <c r="N309" s="9">
        <v>3430</v>
      </c>
    </row>
    <row r="310" spans="1:14" x14ac:dyDescent="0.25">
      <c r="A310" t="s">
        <v>40</v>
      </c>
      <c r="B310" s="10">
        <v>1489454</v>
      </c>
      <c r="C310" s="9">
        <v>3124</v>
      </c>
      <c r="D310" s="9">
        <v>4830</v>
      </c>
      <c r="E310" s="9">
        <v>6490</v>
      </c>
      <c r="F310" s="9">
        <v>5250</v>
      </c>
      <c r="G310" s="9">
        <v>5980</v>
      </c>
      <c r="H310" s="9">
        <v>3820</v>
      </c>
      <c r="I310" s="9">
        <v>4140</v>
      </c>
      <c r="J310" s="9">
        <v>6860</v>
      </c>
      <c r="K310" s="9">
        <v>5150</v>
      </c>
      <c r="L310" s="9">
        <v>5820</v>
      </c>
      <c r="M310" s="9">
        <v>7930</v>
      </c>
      <c r="N310" s="9">
        <v>6300</v>
      </c>
    </row>
    <row r="311" spans="1:14" x14ac:dyDescent="0.25">
      <c r="A311" t="s">
        <v>40</v>
      </c>
      <c r="B311" s="10">
        <v>4441103</v>
      </c>
      <c r="C311" s="9">
        <v>3124</v>
      </c>
      <c r="D311" s="9">
        <v>2680</v>
      </c>
      <c r="E311" s="9">
        <v>1370</v>
      </c>
      <c r="F311" s="9">
        <v>2180</v>
      </c>
      <c r="G311" s="9">
        <v>4220</v>
      </c>
      <c r="H311" s="9">
        <v>6200</v>
      </c>
      <c r="I311" s="9">
        <v>5150</v>
      </c>
      <c r="J311" s="9">
        <v>4840</v>
      </c>
      <c r="K311" s="9">
        <v>2900</v>
      </c>
      <c r="L311" s="9">
        <v>1950</v>
      </c>
      <c r="M311" s="9">
        <v>1510</v>
      </c>
      <c r="N311" s="9">
        <v>2120</v>
      </c>
    </row>
    <row r="312" spans="1:14" x14ac:dyDescent="0.25">
      <c r="A312" t="s">
        <v>40</v>
      </c>
      <c r="B312" s="10">
        <v>44472803</v>
      </c>
      <c r="C312" s="9">
        <v>3134</v>
      </c>
      <c r="D312" s="9">
        <v>3970</v>
      </c>
      <c r="E312" s="9">
        <v>3380</v>
      </c>
      <c r="F312" s="9">
        <v>4440</v>
      </c>
      <c r="G312" s="9">
        <v>4200</v>
      </c>
      <c r="H312" s="9">
        <v>4530</v>
      </c>
      <c r="I312" s="9">
        <v>4820</v>
      </c>
      <c r="J312" s="9">
        <v>5980</v>
      </c>
      <c r="K312" s="9">
        <v>1470</v>
      </c>
      <c r="L312" s="9">
        <v>4440</v>
      </c>
      <c r="M312" s="9">
        <v>4220</v>
      </c>
      <c r="N312" s="9">
        <v>3376</v>
      </c>
    </row>
    <row r="313" spans="1:14" x14ac:dyDescent="0.25">
      <c r="A313" t="s">
        <v>40</v>
      </c>
      <c r="B313" s="10">
        <v>1113205</v>
      </c>
      <c r="C313" s="9">
        <v>3150</v>
      </c>
      <c r="D313" s="9">
        <v>3830</v>
      </c>
      <c r="E313" s="9">
        <v>3120</v>
      </c>
      <c r="F313" s="9">
        <v>3220</v>
      </c>
      <c r="G313" s="9">
        <v>3320</v>
      </c>
      <c r="H313" s="9">
        <v>2190</v>
      </c>
      <c r="I313" s="9">
        <v>3780</v>
      </c>
      <c r="J313" s="9">
        <v>3720</v>
      </c>
      <c r="K313" s="9">
        <v>2420</v>
      </c>
      <c r="L313" s="9">
        <v>3800</v>
      </c>
      <c r="M313" s="9">
        <v>3230</v>
      </c>
      <c r="N313" s="9">
        <v>3150</v>
      </c>
    </row>
    <row r="314" spans="1:14" x14ac:dyDescent="0.25">
      <c r="A314" t="s">
        <v>40</v>
      </c>
      <c r="B314" s="10">
        <v>5009406</v>
      </c>
      <c r="C314" s="9">
        <v>3160</v>
      </c>
      <c r="D314" s="9">
        <v>3900</v>
      </c>
      <c r="E314" s="9">
        <v>2450</v>
      </c>
      <c r="F314" s="9">
        <v>2260</v>
      </c>
      <c r="G314" s="9">
        <v>5310</v>
      </c>
      <c r="H314" s="9">
        <v>3090</v>
      </c>
      <c r="I314" s="9">
        <v>2370</v>
      </c>
      <c r="J314" s="9">
        <v>3090</v>
      </c>
      <c r="K314" s="9">
        <v>1590</v>
      </c>
      <c r="L314" s="9">
        <v>2940</v>
      </c>
      <c r="M314" s="9">
        <v>2940</v>
      </c>
      <c r="N314" s="9">
        <v>2490</v>
      </c>
    </row>
    <row r="315" spans="1:14" x14ac:dyDescent="0.25">
      <c r="A315" t="s">
        <v>40</v>
      </c>
      <c r="B315" s="10">
        <v>1084003</v>
      </c>
      <c r="C315" s="9">
        <v>3167</v>
      </c>
      <c r="D315" s="9">
        <v>4610</v>
      </c>
      <c r="E315" s="9">
        <v>4380</v>
      </c>
      <c r="F315" s="9">
        <v>4680</v>
      </c>
      <c r="G315" s="9">
        <v>4460</v>
      </c>
      <c r="H315" s="9">
        <v>4580</v>
      </c>
      <c r="I315" s="9">
        <v>4890</v>
      </c>
      <c r="J315" s="9">
        <v>4660</v>
      </c>
      <c r="K315" s="9">
        <v>4140</v>
      </c>
      <c r="L315" s="9">
        <v>3520</v>
      </c>
      <c r="M315" s="9">
        <v>3910</v>
      </c>
      <c r="N315" s="9">
        <v>3856</v>
      </c>
    </row>
    <row r="316" spans="1:14" x14ac:dyDescent="0.25">
      <c r="A316" t="s">
        <v>40</v>
      </c>
      <c r="B316" s="10">
        <v>70090502</v>
      </c>
      <c r="C316" s="9">
        <v>3174</v>
      </c>
      <c r="D316" s="9">
        <v>4320</v>
      </c>
      <c r="E316" s="9">
        <v>3560</v>
      </c>
      <c r="F316" s="9">
        <v>3890</v>
      </c>
      <c r="G316" s="9">
        <v>4440</v>
      </c>
      <c r="H316" s="9">
        <v>9050</v>
      </c>
      <c r="I316" s="9">
        <v>10</v>
      </c>
      <c r="J316" s="9">
        <v>4370</v>
      </c>
      <c r="K316" s="9">
        <v>3220</v>
      </c>
      <c r="L316" s="9">
        <v>9470</v>
      </c>
      <c r="M316" s="9">
        <v>2350</v>
      </c>
      <c r="N316" s="9">
        <v>3314</v>
      </c>
    </row>
    <row r="317" spans="1:14" x14ac:dyDescent="0.25">
      <c r="A317" t="s">
        <v>40</v>
      </c>
      <c r="B317" s="10">
        <v>222304</v>
      </c>
      <c r="C317" s="9">
        <v>3180</v>
      </c>
      <c r="D317" s="9">
        <v>3090</v>
      </c>
      <c r="E317" s="9">
        <v>2850</v>
      </c>
      <c r="F317" s="9">
        <v>2550</v>
      </c>
      <c r="G317" s="9">
        <v>3870</v>
      </c>
      <c r="H317" s="9">
        <v>5670</v>
      </c>
      <c r="I317" s="9">
        <v>39760</v>
      </c>
      <c r="J317" s="9">
        <v>4620</v>
      </c>
      <c r="K317" s="9">
        <v>3570</v>
      </c>
      <c r="L317" s="9">
        <v>4770</v>
      </c>
      <c r="M317" s="9">
        <v>4050</v>
      </c>
      <c r="N317" s="9">
        <v>4130</v>
      </c>
    </row>
    <row r="318" spans="1:14" x14ac:dyDescent="0.25">
      <c r="A318" t="s">
        <v>40</v>
      </c>
      <c r="B318" s="10">
        <v>1088003</v>
      </c>
      <c r="C318" s="9">
        <v>3187</v>
      </c>
      <c r="D318" s="9">
        <v>5450</v>
      </c>
      <c r="E318" s="9">
        <v>5290</v>
      </c>
      <c r="F318" s="9">
        <v>5750</v>
      </c>
      <c r="G318" s="9">
        <v>5330</v>
      </c>
      <c r="H318" s="9">
        <v>8010</v>
      </c>
      <c r="I318" s="9">
        <v>5770</v>
      </c>
      <c r="J318" s="9">
        <v>6740</v>
      </c>
      <c r="K318" s="9">
        <v>4900</v>
      </c>
      <c r="L318" s="9">
        <v>4760</v>
      </c>
      <c r="M318" s="9">
        <v>5200</v>
      </c>
      <c r="N318" s="9">
        <v>4953</v>
      </c>
    </row>
    <row r="319" spans="1:14" x14ac:dyDescent="0.25">
      <c r="A319" t="s">
        <v>40</v>
      </c>
      <c r="B319" s="10">
        <v>11177302</v>
      </c>
      <c r="C319" s="9">
        <v>3190</v>
      </c>
      <c r="D319" s="9">
        <v>6840</v>
      </c>
      <c r="E319" s="9">
        <v>6030</v>
      </c>
      <c r="F319" s="9">
        <v>3770</v>
      </c>
      <c r="G319" s="9">
        <v>8050</v>
      </c>
      <c r="H319" s="9">
        <v>11310</v>
      </c>
      <c r="I319" s="9">
        <v>12730</v>
      </c>
      <c r="J319" s="9">
        <v>5730</v>
      </c>
      <c r="K319" s="9">
        <v>4220</v>
      </c>
      <c r="L319" s="9">
        <v>4470</v>
      </c>
      <c r="M319" s="9">
        <v>4720</v>
      </c>
      <c r="N319" s="9">
        <v>4470</v>
      </c>
    </row>
    <row r="320" spans="1:14" x14ac:dyDescent="0.25">
      <c r="A320" t="s">
        <v>40</v>
      </c>
      <c r="B320" s="10">
        <v>50012508</v>
      </c>
      <c r="C320" s="9">
        <v>3190</v>
      </c>
      <c r="D320" s="9">
        <v>2830</v>
      </c>
      <c r="E320" s="9">
        <v>2770</v>
      </c>
      <c r="F320" s="9">
        <v>2720</v>
      </c>
      <c r="G320" s="9">
        <v>2530</v>
      </c>
      <c r="H320" s="9">
        <v>3930</v>
      </c>
      <c r="I320" s="9">
        <v>2920</v>
      </c>
      <c r="J320" s="9">
        <v>4090</v>
      </c>
      <c r="K320" s="9">
        <v>2300</v>
      </c>
      <c r="L320" s="9">
        <v>2840</v>
      </c>
      <c r="M320" s="9">
        <v>3210</v>
      </c>
      <c r="N320" s="9">
        <v>2783</v>
      </c>
    </row>
    <row r="321" spans="1:14" x14ac:dyDescent="0.25">
      <c r="A321" t="s">
        <v>40</v>
      </c>
      <c r="B321" s="10">
        <v>50010903</v>
      </c>
      <c r="C321" s="9">
        <v>3194</v>
      </c>
      <c r="D321" s="9">
        <v>4050</v>
      </c>
      <c r="E321" s="9">
        <v>3860</v>
      </c>
      <c r="F321" s="9">
        <v>4730</v>
      </c>
      <c r="G321" s="9">
        <v>4180</v>
      </c>
      <c r="H321" s="9">
        <v>4400</v>
      </c>
      <c r="I321" s="9">
        <v>4280</v>
      </c>
      <c r="J321" s="9">
        <v>5210</v>
      </c>
      <c r="K321" s="9">
        <v>3050</v>
      </c>
      <c r="L321" s="9">
        <v>4050</v>
      </c>
      <c r="M321" s="9">
        <v>5600</v>
      </c>
      <c r="N321" s="9">
        <v>4233</v>
      </c>
    </row>
    <row r="322" spans="1:14" x14ac:dyDescent="0.25">
      <c r="A322" t="s">
        <v>40</v>
      </c>
      <c r="B322" s="10">
        <v>1415683</v>
      </c>
      <c r="C322" s="9">
        <v>3210</v>
      </c>
      <c r="D322" s="9">
        <v>4020</v>
      </c>
      <c r="E322" s="9">
        <v>3140</v>
      </c>
      <c r="F322" s="9">
        <v>3660</v>
      </c>
      <c r="G322" s="9">
        <v>8260</v>
      </c>
      <c r="H322" s="9">
        <v>9770</v>
      </c>
      <c r="I322" s="9">
        <v>6880</v>
      </c>
      <c r="J322" s="9">
        <v>4220</v>
      </c>
      <c r="K322" s="9">
        <v>3740</v>
      </c>
      <c r="L322" s="9">
        <v>4340</v>
      </c>
      <c r="M322" s="9">
        <v>4890</v>
      </c>
      <c r="N322" s="9">
        <v>4323</v>
      </c>
    </row>
    <row r="323" spans="1:14" x14ac:dyDescent="0.25">
      <c r="A323" t="s">
        <v>40</v>
      </c>
      <c r="B323" s="10">
        <v>1117001</v>
      </c>
      <c r="C323" s="9">
        <v>3224</v>
      </c>
      <c r="D323" s="9">
        <v>3180</v>
      </c>
      <c r="E323" s="9">
        <v>2620</v>
      </c>
      <c r="F323" s="9">
        <v>3320</v>
      </c>
      <c r="G323" s="9">
        <v>2800</v>
      </c>
      <c r="H323" s="9">
        <v>2450</v>
      </c>
      <c r="I323" s="9">
        <v>2740</v>
      </c>
      <c r="J323" s="9">
        <v>2150</v>
      </c>
      <c r="K323" s="9">
        <v>2070</v>
      </c>
      <c r="L323" s="9">
        <v>2520</v>
      </c>
      <c r="M323" s="9">
        <v>3450</v>
      </c>
      <c r="N323" s="9">
        <v>2680</v>
      </c>
    </row>
    <row r="324" spans="1:14" x14ac:dyDescent="0.25">
      <c r="A324" t="s">
        <v>40</v>
      </c>
      <c r="B324" s="10">
        <v>1487118</v>
      </c>
      <c r="C324" s="9">
        <v>3230</v>
      </c>
      <c r="D324" s="9">
        <v>5180</v>
      </c>
      <c r="E324" s="9">
        <v>3800</v>
      </c>
      <c r="F324" s="9">
        <v>3410</v>
      </c>
      <c r="G324" s="9">
        <v>4600</v>
      </c>
      <c r="H324" s="9">
        <v>6230</v>
      </c>
      <c r="I324" s="9">
        <v>3210</v>
      </c>
      <c r="J324" s="9">
        <v>12600</v>
      </c>
      <c r="K324" s="9">
        <v>3670</v>
      </c>
      <c r="L324" s="9">
        <v>3710</v>
      </c>
      <c r="M324" s="9">
        <v>3680</v>
      </c>
      <c r="N324" s="9">
        <v>3686</v>
      </c>
    </row>
    <row r="325" spans="1:14" x14ac:dyDescent="0.25">
      <c r="A325" t="s">
        <v>40</v>
      </c>
      <c r="B325" s="10">
        <v>22272503</v>
      </c>
      <c r="C325" s="9">
        <v>3237</v>
      </c>
      <c r="D325" s="9">
        <v>4620</v>
      </c>
      <c r="E325" s="9">
        <v>3240</v>
      </c>
      <c r="F325" s="9">
        <v>2370</v>
      </c>
      <c r="G325" s="9">
        <v>7050</v>
      </c>
      <c r="H325" s="9">
        <v>3710</v>
      </c>
      <c r="I325" s="9">
        <v>2720</v>
      </c>
      <c r="J325" s="9">
        <v>4060</v>
      </c>
      <c r="K325" s="9">
        <v>3960</v>
      </c>
      <c r="L325" s="9">
        <v>4660</v>
      </c>
      <c r="M325" s="9">
        <v>4270</v>
      </c>
      <c r="N325" s="9">
        <v>4296</v>
      </c>
    </row>
    <row r="326" spans="1:14" x14ac:dyDescent="0.25">
      <c r="A326" t="s">
        <v>40</v>
      </c>
      <c r="B326" s="10">
        <v>1489153</v>
      </c>
      <c r="C326" s="9">
        <v>3240</v>
      </c>
      <c r="D326" s="9">
        <v>3970</v>
      </c>
      <c r="E326" s="9">
        <v>4710</v>
      </c>
      <c r="F326" s="9">
        <v>5270</v>
      </c>
      <c r="G326" s="9">
        <v>3650</v>
      </c>
      <c r="H326" s="9">
        <v>3860</v>
      </c>
      <c r="I326" s="9">
        <v>2060</v>
      </c>
      <c r="J326" s="9">
        <v>2950</v>
      </c>
      <c r="K326" s="9">
        <v>4730</v>
      </c>
      <c r="L326" s="9">
        <v>3730</v>
      </c>
      <c r="M326" s="9">
        <v>4280</v>
      </c>
      <c r="N326" s="9">
        <v>4246</v>
      </c>
    </row>
    <row r="327" spans="1:14" x14ac:dyDescent="0.25">
      <c r="A327" t="s">
        <v>40</v>
      </c>
      <c r="B327" s="10">
        <v>1488438</v>
      </c>
      <c r="C327" s="9">
        <v>3254</v>
      </c>
      <c r="D327" s="9">
        <v>1700</v>
      </c>
      <c r="E327" s="9">
        <v>2370</v>
      </c>
      <c r="F327" s="9">
        <v>6510</v>
      </c>
      <c r="G327" s="9">
        <v>7140</v>
      </c>
      <c r="H327" s="9">
        <v>9170</v>
      </c>
      <c r="I327" s="9">
        <v>8120</v>
      </c>
      <c r="J327" s="9">
        <v>5770</v>
      </c>
      <c r="K327" s="9">
        <v>6560</v>
      </c>
      <c r="L327" s="9">
        <v>3050</v>
      </c>
      <c r="M327" s="9">
        <v>2590</v>
      </c>
      <c r="N327" s="9">
        <v>4066</v>
      </c>
    </row>
    <row r="328" spans="1:14" x14ac:dyDescent="0.25">
      <c r="A328" t="s">
        <v>40</v>
      </c>
      <c r="B328" s="10">
        <v>22272805</v>
      </c>
      <c r="C328" s="9">
        <v>3254</v>
      </c>
      <c r="D328" s="9">
        <v>5360</v>
      </c>
      <c r="E328" s="9">
        <v>4430</v>
      </c>
      <c r="F328" s="9">
        <v>4670</v>
      </c>
      <c r="G328" s="9">
        <v>4600</v>
      </c>
      <c r="H328" s="9">
        <v>5490</v>
      </c>
      <c r="I328" s="9">
        <v>4310</v>
      </c>
      <c r="J328" s="9">
        <v>6170</v>
      </c>
      <c r="K328" s="9">
        <v>4230</v>
      </c>
      <c r="L328" s="9">
        <v>5040</v>
      </c>
      <c r="M328" s="9">
        <v>4320</v>
      </c>
      <c r="N328" s="9">
        <v>4530</v>
      </c>
    </row>
    <row r="329" spans="1:14" x14ac:dyDescent="0.25">
      <c r="A329" t="s">
        <v>40</v>
      </c>
      <c r="B329" s="10">
        <v>44474704</v>
      </c>
      <c r="C329" s="9">
        <v>3254</v>
      </c>
      <c r="D329" s="9">
        <v>5630</v>
      </c>
      <c r="E329" s="9">
        <v>2650</v>
      </c>
      <c r="F329" s="9">
        <v>5440</v>
      </c>
      <c r="G329" s="9">
        <v>3930</v>
      </c>
      <c r="H329" s="9">
        <v>8950</v>
      </c>
      <c r="I329" s="9">
        <v>4630</v>
      </c>
      <c r="J329" s="9">
        <v>4440</v>
      </c>
      <c r="K329" s="9">
        <v>3920</v>
      </c>
      <c r="L329" s="9">
        <v>4200</v>
      </c>
      <c r="M329" s="9">
        <v>5560</v>
      </c>
      <c r="N329" s="9">
        <v>4560</v>
      </c>
    </row>
    <row r="330" spans="1:14" x14ac:dyDescent="0.25">
      <c r="A330" t="s">
        <v>40</v>
      </c>
      <c r="B330" s="10">
        <v>1185306</v>
      </c>
      <c r="C330" s="9">
        <v>3257</v>
      </c>
      <c r="D330" s="9">
        <v>4410</v>
      </c>
      <c r="E330" s="9">
        <v>3270</v>
      </c>
      <c r="F330" s="9">
        <v>2990</v>
      </c>
      <c r="G330" s="9">
        <v>3330</v>
      </c>
      <c r="H330" s="9">
        <v>3710</v>
      </c>
      <c r="I330" s="9">
        <v>3360</v>
      </c>
      <c r="J330" s="9">
        <v>3990</v>
      </c>
      <c r="K330" s="9">
        <v>3770</v>
      </c>
      <c r="L330" s="9">
        <v>3990</v>
      </c>
      <c r="M330" s="9">
        <v>3950</v>
      </c>
      <c r="N330" s="9">
        <v>3903</v>
      </c>
    </row>
    <row r="331" spans="1:14" x14ac:dyDescent="0.25">
      <c r="A331" t="s">
        <v>40</v>
      </c>
      <c r="B331" s="10">
        <v>22271803</v>
      </c>
      <c r="C331" s="9">
        <v>3260</v>
      </c>
      <c r="D331" s="9">
        <v>3510</v>
      </c>
      <c r="E331" s="9">
        <v>2600</v>
      </c>
      <c r="F331" s="9">
        <v>3440</v>
      </c>
      <c r="G331" s="9">
        <v>3270</v>
      </c>
      <c r="H331" s="9">
        <v>3760</v>
      </c>
      <c r="I331" s="9">
        <v>2800</v>
      </c>
      <c r="J331" s="9">
        <v>3150</v>
      </c>
      <c r="K331" s="9">
        <v>2930</v>
      </c>
      <c r="L331" s="9">
        <v>3250</v>
      </c>
      <c r="M331" s="9">
        <v>2900</v>
      </c>
      <c r="N331" s="9">
        <v>3026</v>
      </c>
    </row>
    <row r="332" spans="1:14" x14ac:dyDescent="0.25">
      <c r="A332" t="s">
        <v>40</v>
      </c>
      <c r="B332" s="10">
        <v>1185103</v>
      </c>
      <c r="C332" s="9">
        <v>3267</v>
      </c>
      <c r="D332" s="9">
        <v>2980</v>
      </c>
      <c r="E332" s="9">
        <v>2440</v>
      </c>
      <c r="F332" s="9">
        <v>3250</v>
      </c>
      <c r="G332" s="9">
        <v>4430</v>
      </c>
      <c r="H332" s="9">
        <v>5160</v>
      </c>
      <c r="I332" s="9">
        <v>5060</v>
      </c>
      <c r="J332" s="9">
        <v>5140</v>
      </c>
      <c r="K332" s="9">
        <v>3080</v>
      </c>
      <c r="L332" s="9">
        <v>3900</v>
      </c>
      <c r="M332" s="9">
        <v>1410</v>
      </c>
      <c r="N332" s="9">
        <v>2796</v>
      </c>
    </row>
    <row r="333" spans="1:14" x14ac:dyDescent="0.25">
      <c r="A333" t="s">
        <v>40</v>
      </c>
      <c r="B333" s="10">
        <v>1085902</v>
      </c>
      <c r="C333" s="9">
        <v>3277</v>
      </c>
      <c r="D333" s="9">
        <v>3350</v>
      </c>
      <c r="E333" s="9">
        <v>2960</v>
      </c>
      <c r="F333" s="9">
        <v>3300</v>
      </c>
      <c r="G333" s="9">
        <v>2950</v>
      </c>
      <c r="H333" s="9">
        <v>3280</v>
      </c>
      <c r="I333" s="9">
        <v>2240</v>
      </c>
      <c r="J333" s="9">
        <v>3260</v>
      </c>
      <c r="K333" s="9">
        <v>3430</v>
      </c>
      <c r="L333" s="9">
        <v>3740</v>
      </c>
      <c r="M333" s="9">
        <v>4770</v>
      </c>
      <c r="N333" s="9">
        <v>3980</v>
      </c>
    </row>
    <row r="334" spans="1:14" x14ac:dyDescent="0.25">
      <c r="A334" t="s">
        <v>40</v>
      </c>
      <c r="B334" s="10">
        <v>60015702</v>
      </c>
      <c r="C334" s="9">
        <v>3290</v>
      </c>
      <c r="D334" s="9">
        <v>3660</v>
      </c>
      <c r="E334" s="9">
        <v>3930</v>
      </c>
      <c r="F334" s="9">
        <v>2760</v>
      </c>
      <c r="G334" s="9">
        <v>5610</v>
      </c>
      <c r="H334" s="9">
        <v>8840</v>
      </c>
      <c r="I334" s="9">
        <v>4480</v>
      </c>
      <c r="J334" s="9">
        <v>6490</v>
      </c>
      <c r="K334" s="9">
        <v>9330</v>
      </c>
      <c r="L334" s="9">
        <v>5140</v>
      </c>
      <c r="M334" s="9">
        <v>4310</v>
      </c>
      <c r="N334" s="9">
        <v>6260</v>
      </c>
    </row>
    <row r="335" spans="1:14" x14ac:dyDescent="0.25">
      <c r="A335" t="s">
        <v>40</v>
      </c>
      <c r="B335" s="10">
        <v>1113003</v>
      </c>
      <c r="C335" s="9">
        <v>3304</v>
      </c>
      <c r="D335" s="9">
        <v>4720</v>
      </c>
      <c r="E335" s="9">
        <v>3820</v>
      </c>
      <c r="F335" s="9">
        <v>3320</v>
      </c>
      <c r="G335" s="9">
        <v>4000</v>
      </c>
      <c r="H335" s="9">
        <v>4750</v>
      </c>
      <c r="I335" s="9">
        <v>3760</v>
      </c>
      <c r="J335" s="9">
        <v>5000</v>
      </c>
      <c r="K335" s="9">
        <v>4260</v>
      </c>
      <c r="L335" s="9">
        <v>4110</v>
      </c>
      <c r="M335" s="9">
        <v>4100</v>
      </c>
      <c r="N335" s="9">
        <v>4156</v>
      </c>
    </row>
    <row r="336" spans="1:14" x14ac:dyDescent="0.25">
      <c r="A336" t="s">
        <v>40</v>
      </c>
      <c r="B336" s="10">
        <v>1488849</v>
      </c>
      <c r="C336" s="9">
        <v>3304</v>
      </c>
      <c r="D336" s="9">
        <v>6850</v>
      </c>
      <c r="E336" s="9">
        <v>4500</v>
      </c>
      <c r="F336" s="9">
        <v>5130</v>
      </c>
      <c r="G336" s="9">
        <v>5600</v>
      </c>
      <c r="H336" s="9">
        <v>10980</v>
      </c>
      <c r="I336" s="9">
        <v>4310</v>
      </c>
      <c r="J336" s="9">
        <v>10660</v>
      </c>
      <c r="K336" s="9">
        <v>21920</v>
      </c>
      <c r="L336" s="9">
        <v>5410</v>
      </c>
      <c r="M336" s="9">
        <v>5100</v>
      </c>
      <c r="N336" s="9">
        <v>7056</v>
      </c>
    </row>
    <row r="337" spans="1:14" x14ac:dyDescent="0.25">
      <c r="A337" t="s">
        <v>40</v>
      </c>
      <c r="B337" s="10">
        <v>2225203</v>
      </c>
      <c r="C337" s="9">
        <v>3307</v>
      </c>
      <c r="D337" s="9">
        <v>3540</v>
      </c>
      <c r="E337" s="9">
        <v>4720</v>
      </c>
      <c r="F337" s="9">
        <v>3790</v>
      </c>
      <c r="G337" s="9">
        <v>5210</v>
      </c>
      <c r="H337" s="9">
        <v>6970</v>
      </c>
      <c r="I337" s="9">
        <v>5740</v>
      </c>
      <c r="J337" s="9">
        <v>6220</v>
      </c>
      <c r="K337" s="9">
        <v>4270</v>
      </c>
      <c r="L337" s="9">
        <v>5730</v>
      </c>
      <c r="M337" s="9">
        <v>5300</v>
      </c>
      <c r="N337" s="9">
        <v>5100</v>
      </c>
    </row>
    <row r="338" spans="1:14" x14ac:dyDescent="0.25">
      <c r="A338" t="s">
        <v>40</v>
      </c>
      <c r="B338" s="10">
        <v>44474402</v>
      </c>
      <c r="C338" s="9">
        <v>3314</v>
      </c>
      <c r="D338" s="9">
        <v>3780</v>
      </c>
      <c r="E338" s="9">
        <v>3150</v>
      </c>
      <c r="F338" s="9">
        <v>3290</v>
      </c>
      <c r="G338" s="9">
        <v>3540</v>
      </c>
      <c r="H338" s="9">
        <v>3940</v>
      </c>
      <c r="I338" s="9">
        <v>3680</v>
      </c>
      <c r="J338" s="9">
        <v>3660</v>
      </c>
      <c r="K338" s="9">
        <v>3050</v>
      </c>
      <c r="L338" s="9">
        <v>1300</v>
      </c>
      <c r="M338" s="9">
        <v>2820</v>
      </c>
      <c r="N338" s="9">
        <v>2390</v>
      </c>
    </row>
    <row r="339" spans="1:14" x14ac:dyDescent="0.25">
      <c r="A339" t="s">
        <v>40</v>
      </c>
      <c r="B339" s="10">
        <v>10016803</v>
      </c>
      <c r="C339" s="9">
        <v>3327</v>
      </c>
      <c r="D339" s="9">
        <v>3630</v>
      </c>
      <c r="E339" s="9">
        <v>2640</v>
      </c>
      <c r="F339" s="9">
        <v>2900</v>
      </c>
      <c r="G339" s="9">
        <v>3120</v>
      </c>
      <c r="H339" s="9">
        <v>3470</v>
      </c>
      <c r="I339" s="9">
        <v>3010</v>
      </c>
      <c r="J339" s="9">
        <v>10560</v>
      </c>
      <c r="K339" s="9">
        <v>10</v>
      </c>
      <c r="L339" s="9">
        <v>3310</v>
      </c>
      <c r="M339" s="9">
        <v>3580</v>
      </c>
      <c r="N339" s="9">
        <v>2300</v>
      </c>
    </row>
    <row r="340" spans="1:14" x14ac:dyDescent="0.25">
      <c r="A340" t="s">
        <v>40</v>
      </c>
      <c r="B340" s="10">
        <v>60087526</v>
      </c>
      <c r="C340" s="9">
        <v>3337</v>
      </c>
      <c r="D340" s="9">
        <v>4840</v>
      </c>
      <c r="E340" s="9">
        <v>4260</v>
      </c>
      <c r="F340" s="9">
        <v>3450</v>
      </c>
      <c r="G340" s="9">
        <v>3020</v>
      </c>
      <c r="H340" s="9">
        <v>3050</v>
      </c>
      <c r="I340" s="9">
        <v>3540</v>
      </c>
      <c r="J340" s="9">
        <v>3250</v>
      </c>
      <c r="K340" s="9">
        <v>3180</v>
      </c>
      <c r="L340" s="9">
        <v>3400</v>
      </c>
      <c r="M340" s="9">
        <v>2720</v>
      </c>
      <c r="N340" s="9">
        <v>3100</v>
      </c>
    </row>
    <row r="341" spans="1:14" x14ac:dyDescent="0.25">
      <c r="A341" t="s">
        <v>40</v>
      </c>
      <c r="B341" s="10">
        <v>1182805</v>
      </c>
      <c r="C341" s="9">
        <v>3344</v>
      </c>
      <c r="D341" s="9">
        <v>4170</v>
      </c>
      <c r="E341" s="9">
        <v>3420</v>
      </c>
      <c r="F341" s="9">
        <v>2980</v>
      </c>
      <c r="G341" s="9">
        <v>4680</v>
      </c>
      <c r="H341" s="9">
        <v>6280</v>
      </c>
      <c r="I341" s="9">
        <v>3620</v>
      </c>
      <c r="J341" s="9">
        <v>4610</v>
      </c>
      <c r="K341" s="9">
        <v>3290</v>
      </c>
      <c r="L341" s="9">
        <v>4010</v>
      </c>
      <c r="M341" s="9">
        <v>4190</v>
      </c>
      <c r="N341" s="9">
        <v>3830</v>
      </c>
    </row>
    <row r="342" spans="1:14" x14ac:dyDescent="0.25">
      <c r="A342" t="s">
        <v>40</v>
      </c>
      <c r="B342" s="10">
        <v>40086407</v>
      </c>
      <c r="C342" s="9">
        <v>3344</v>
      </c>
      <c r="D342" s="9">
        <v>4510</v>
      </c>
      <c r="E342" s="9">
        <v>1950</v>
      </c>
      <c r="F342" s="9">
        <v>6140</v>
      </c>
      <c r="G342" s="9">
        <v>4340</v>
      </c>
      <c r="H342" s="9">
        <v>5590</v>
      </c>
      <c r="I342" s="9">
        <v>5880</v>
      </c>
      <c r="J342" s="9">
        <v>2370</v>
      </c>
      <c r="K342" s="9">
        <v>3110</v>
      </c>
      <c r="L342" s="9">
        <v>3010</v>
      </c>
      <c r="M342" s="9">
        <v>2630</v>
      </c>
      <c r="N342" s="9">
        <v>2916</v>
      </c>
    </row>
    <row r="343" spans="1:14" x14ac:dyDescent="0.25">
      <c r="A343" t="s">
        <v>40</v>
      </c>
      <c r="B343" s="10">
        <v>1183306</v>
      </c>
      <c r="C343" s="9">
        <v>3347</v>
      </c>
      <c r="D343" s="9">
        <v>4960</v>
      </c>
      <c r="E343" s="9">
        <v>3430</v>
      </c>
      <c r="F343" s="9">
        <v>3300</v>
      </c>
      <c r="G343" s="9">
        <v>4110</v>
      </c>
      <c r="H343" s="9">
        <v>4330</v>
      </c>
      <c r="I343" s="9">
        <v>5500</v>
      </c>
      <c r="J343" s="9">
        <v>3200</v>
      </c>
      <c r="K343" s="9">
        <v>2380</v>
      </c>
      <c r="L343" s="9">
        <v>3460</v>
      </c>
      <c r="M343" s="9">
        <v>3170</v>
      </c>
      <c r="N343" s="9">
        <v>3003</v>
      </c>
    </row>
    <row r="344" spans="1:14" x14ac:dyDescent="0.25">
      <c r="A344" t="s">
        <v>40</v>
      </c>
      <c r="B344" s="10">
        <v>1086104</v>
      </c>
      <c r="C344" s="9">
        <v>3354</v>
      </c>
      <c r="D344" s="9">
        <v>2660</v>
      </c>
      <c r="E344" s="9">
        <v>3630</v>
      </c>
      <c r="F344" s="9">
        <v>2920</v>
      </c>
      <c r="G344" s="9">
        <v>4440</v>
      </c>
      <c r="H344" s="9">
        <v>2300</v>
      </c>
      <c r="I344" s="9">
        <v>2960</v>
      </c>
      <c r="J344" s="9">
        <v>4920</v>
      </c>
      <c r="K344" s="9">
        <v>3870</v>
      </c>
      <c r="L344" s="9">
        <v>2760</v>
      </c>
      <c r="M344" s="9">
        <v>4260</v>
      </c>
      <c r="N344" s="9">
        <v>3630</v>
      </c>
    </row>
    <row r="345" spans="1:14" x14ac:dyDescent="0.25">
      <c r="A345" t="s">
        <v>40</v>
      </c>
      <c r="B345" s="10">
        <v>222602</v>
      </c>
      <c r="C345" s="9">
        <v>3360</v>
      </c>
      <c r="D345" s="9">
        <v>4010</v>
      </c>
      <c r="E345" s="9">
        <v>3070</v>
      </c>
      <c r="F345" s="9">
        <v>3100</v>
      </c>
      <c r="G345" s="9">
        <v>3420</v>
      </c>
      <c r="H345" s="9">
        <v>3920</v>
      </c>
      <c r="I345" s="9">
        <v>4040</v>
      </c>
      <c r="J345" s="9">
        <v>4170</v>
      </c>
      <c r="K345" s="9">
        <v>3310</v>
      </c>
      <c r="L345" s="9">
        <v>3500</v>
      </c>
      <c r="M345" s="9">
        <v>3140</v>
      </c>
      <c r="N345" s="9">
        <v>3316</v>
      </c>
    </row>
    <row r="346" spans="1:14" x14ac:dyDescent="0.25">
      <c r="A346" t="s">
        <v>40</v>
      </c>
      <c r="B346" s="10">
        <v>90010203</v>
      </c>
      <c r="C346" s="9">
        <v>3387</v>
      </c>
      <c r="D346" s="9">
        <v>5570</v>
      </c>
      <c r="E346" s="9">
        <v>4590</v>
      </c>
      <c r="F346" s="9">
        <v>3840</v>
      </c>
      <c r="G346" s="9">
        <v>4860</v>
      </c>
      <c r="H346" s="9">
        <v>7350</v>
      </c>
      <c r="I346" s="9">
        <v>3910</v>
      </c>
      <c r="J346" s="9">
        <v>5880</v>
      </c>
      <c r="K346" s="9">
        <v>5270</v>
      </c>
      <c r="L346" s="9">
        <v>5390</v>
      </c>
      <c r="M346" s="9">
        <v>6410</v>
      </c>
      <c r="N346" s="9">
        <v>5690</v>
      </c>
    </row>
    <row r="347" spans="1:14" x14ac:dyDescent="0.25">
      <c r="A347" t="s">
        <v>40</v>
      </c>
      <c r="B347" s="10">
        <v>50013704</v>
      </c>
      <c r="C347" s="9">
        <v>3394</v>
      </c>
      <c r="D347" s="9">
        <v>3350</v>
      </c>
      <c r="E347" s="9">
        <v>3240</v>
      </c>
      <c r="F347" s="9">
        <v>3280</v>
      </c>
      <c r="G347" s="9">
        <v>2670</v>
      </c>
      <c r="H347" s="9">
        <v>3330</v>
      </c>
      <c r="I347" s="9">
        <v>19150</v>
      </c>
      <c r="J347" s="9">
        <v>6950</v>
      </c>
      <c r="K347" s="9">
        <v>15620</v>
      </c>
      <c r="L347" s="9">
        <v>4290</v>
      </c>
      <c r="M347" s="9">
        <v>28640</v>
      </c>
      <c r="N347" s="9">
        <v>16183</v>
      </c>
    </row>
    <row r="348" spans="1:14" x14ac:dyDescent="0.25">
      <c r="A348" t="s">
        <v>40</v>
      </c>
      <c r="B348" s="10">
        <v>40015517</v>
      </c>
      <c r="C348" s="9">
        <v>3400</v>
      </c>
      <c r="D348" s="9">
        <v>4750</v>
      </c>
      <c r="E348" s="9">
        <v>3090</v>
      </c>
      <c r="F348" s="9">
        <v>3850</v>
      </c>
      <c r="G348" s="9">
        <v>3620</v>
      </c>
      <c r="H348" s="9">
        <v>3710</v>
      </c>
      <c r="I348" s="9">
        <v>3410</v>
      </c>
      <c r="J348" s="9">
        <v>5180</v>
      </c>
      <c r="K348" s="9">
        <v>2850</v>
      </c>
      <c r="L348" s="9">
        <v>4090</v>
      </c>
      <c r="M348" s="9">
        <v>4250</v>
      </c>
      <c r="N348" s="9">
        <v>3730</v>
      </c>
    </row>
    <row r="349" spans="1:14" x14ac:dyDescent="0.25">
      <c r="A349" t="s">
        <v>40</v>
      </c>
      <c r="B349" s="10">
        <v>70089416</v>
      </c>
      <c r="C349" s="9">
        <v>3410</v>
      </c>
      <c r="D349" s="9">
        <v>8330</v>
      </c>
      <c r="E349" s="9">
        <v>1570</v>
      </c>
      <c r="F349" s="9">
        <v>3680</v>
      </c>
      <c r="G349" s="9">
        <v>5570</v>
      </c>
      <c r="H349" s="9">
        <v>6040</v>
      </c>
      <c r="I349" s="9">
        <v>3960</v>
      </c>
      <c r="J349" s="9">
        <v>4730</v>
      </c>
      <c r="K349" s="9">
        <v>3200</v>
      </c>
      <c r="L349" s="9">
        <v>2740</v>
      </c>
      <c r="M349" s="9">
        <v>3080</v>
      </c>
      <c r="N349" s="9">
        <v>3006</v>
      </c>
    </row>
    <row r="350" spans="1:14" x14ac:dyDescent="0.25">
      <c r="A350" t="s">
        <v>40</v>
      </c>
      <c r="B350" s="10">
        <v>50081402</v>
      </c>
      <c r="C350" s="9">
        <v>3420</v>
      </c>
      <c r="D350" s="9">
        <v>4550</v>
      </c>
      <c r="E350" s="9">
        <v>3440</v>
      </c>
      <c r="F350" s="9">
        <v>3840</v>
      </c>
      <c r="G350" s="9">
        <v>4070</v>
      </c>
      <c r="H350" s="9">
        <v>4260</v>
      </c>
      <c r="I350" s="9">
        <v>3100</v>
      </c>
      <c r="J350" s="9">
        <v>3550</v>
      </c>
      <c r="K350" s="9">
        <v>3260</v>
      </c>
      <c r="L350" s="9">
        <v>3440</v>
      </c>
      <c r="M350" s="9">
        <v>3810</v>
      </c>
      <c r="N350" s="9">
        <v>3503</v>
      </c>
    </row>
    <row r="351" spans="1:14" x14ac:dyDescent="0.25">
      <c r="A351" t="s">
        <v>40</v>
      </c>
      <c r="B351" s="10">
        <v>90089905</v>
      </c>
      <c r="C351" s="9">
        <v>3434</v>
      </c>
      <c r="D351" s="9">
        <v>5270</v>
      </c>
      <c r="E351" s="9">
        <v>4370</v>
      </c>
      <c r="F351" s="9">
        <v>5450</v>
      </c>
      <c r="G351" s="9">
        <v>12830</v>
      </c>
      <c r="H351" s="9">
        <v>7420</v>
      </c>
      <c r="I351" s="9">
        <v>8110</v>
      </c>
      <c r="J351" s="9">
        <v>7490</v>
      </c>
      <c r="K351" s="9">
        <v>4500</v>
      </c>
      <c r="L351" s="9">
        <v>5220</v>
      </c>
      <c r="M351" s="9">
        <v>9420</v>
      </c>
      <c r="N351" s="9">
        <v>6380</v>
      </c>
    </row>
    <row r="352" spans="1:14" x14ac:dyDescent="0.25">
      <c r="A352" t="s">
        <v>40</v>
      </c>
      <c r="B352" s="10">
        <v>22273602</v>
      </c>
      <c r="C352" s="9">
        <v>3437</v>
      </c>
      <c r="D352" s="9">
        <v>4130</v>
      </c>
      <c r="E352" s="9">
        <v>2910</v>
      </c>
      <c r="F352" s="9">
        <v>3460</v>
      </c>
      <c r="G352" s="9">
        <v>3180</v>
      </c>
      <c r="H352" s="9">
        <v>7120</v>
      </c>
      <c r="I352" s="9">
        <v>3910</v>
      </c>
      <c r="J352" s="9">
        <v>4660</v>
      </c>
      <c r="K352" s="9">
        <v>3460</v>
      </c>
      <c r="L352" s="9">
        <v>3920</v>
      </c>
      <c r="M352" s="9">
        <v>3440</v>
      </c>
      <c r="N352" s="9">
        <v>3606</v>
      </c>
    </row>
    <row r="353" spans="1:14" x14ac:dyDescent="0.25">
      <c r="A353" t="s">
        <v>40</v>
      </c>
      <c r="B353" s="10">
        <v>50081704</v>
      </c>
      <c r="C353" s="9">
        <v>3474</v>
      </c>
      <c r="D353" s="9">
        <v>3290</v>
      </c>
      <c r="E353" s="9">
        <v>2620</v>
      </c>
      <c r="F353" s="9">
        <v>3190</v>
      </c>
      <c r="G353" s="9">
        <v>3300</v>
      </c>
      <c r="H353" s="9">
        <v>3600</v>
      </c>
      <c r="I353" s="9">
        <v>2570</v>
      </c>
      <c r="J353" s="9">
        <v>4080</v>
      </c>
      <c r="K353" s="9">
        <v>3200</v>
      </c>
      <c r="L353" s="9">
        <v>2930</v>
      </c>
      <c r="M353" s="9">
        <v>3200</v>
      </c>
      <c r="N353" s="9">
        <v>3110</v>
      </c>
    </row>
    <row r="354" spans="1:14" x14ac:dyDescent="0.25">
      <c r="A354" t="s">
        <v>40</v>
      </c>
      <c r="B354" s="10">
        <v>1185405</v>
      </c>
      <c r="C354" s="9">
        <v>3497</v>
      </c>
      <c r="D354" s="9">
        <v>4290</v>
      </c>
      <c r="E354" s="9">
        <v>3160</v>
      </c>
      <c r="F354" s="9">
        <v>4570</v>
      </c>
      <c r="G354" s="9">
        <v>14230</v>
      </c>
      <c r="H354" s="9">
        <v>1</v>
      </c>
      <c r="I354" s="9">
        <v>1</v>
      </c>
      <c r="J354" s="9">
        <v>70</v>
      </c>
      <c r="K354" s="9">
        <v>4030</v>
      </c>
      <c r="L354" s="9">
        <v>4820</v>
      </c>
      <c r="M354" s="9">
        <v>5040</v>
      </c>
      <c r="N354" s="9">
        <v>4630</v>
      </c>
    </row>
    <row r="355" spans="1:14" x14ac:dyDescent="0.25">
      <c r="A355" t="s">
        <v>40</v>
      </c>
      <c r="B355" s="10">
        <v>1412611</v>
      </c>
      <c r="C355" s="9">
        <v>3524</v>
      </c>
      <c r="D355" s="9">
        <v>8790</v>
      </c>
      <c r="E355" s="9">
        <v>10660</v>
      </c>
      <c r="F355" s="9">
        <v>6890</v>
      </c>
      <c r="G355" s="9">
        <v>7980</v>
      </c>
      <c r="H355" s="9">
        <v>6940</v>
      </c>
      <c r="I355" s="9">
        <v>34460</v>
      </c>
      <c r="J355" s="9">
        <v>15950</v>
      </c>
      <c r="K355" s="9">
        <v>8440</v>
      </c>
      <c r="L355" s="9">
        <v>8060</v>
      </c>
      <c r="M355" s="9">
        <v>6720</v>
      </c>
      <c r="N355" s="9">
        <v>7740</v>
      </c>
    </row>
    <row r="356" spans="1:14" x14ac:dyDescent="0.25">
      <c r="A356" t="s">
        <v>40</v>
      </c>
      <c r="B356" s="10">
        <v>1087004</v>
      </c>
      <c r="C356" s="9">
        <v>3554</v>
      </c>
      <c r="D356" s="9">
        <v>6280</v>
      </c>
      <c r="E356" s="9">
        <v>3970</v>
      </c>
      <c r="F356" s="9">
        <v>4770</v>
      </c>
      <c r="G356" s="9">
        <v>5160</v>
      </c>
      <c r="H356" s="9">
        <v>4280</v>
      </c>
      <c r="I356" s="9">
        <v>5720</v>
      </c>
      <c r="J356" s="9">
        <v>5110</v>
      </c>
      <c r="K356" s="9">
        <v>3790</v>
      </c>
      <c r="L356" s="9">
        <v>4820</v>
      </c>
      <c r="M356" s="9">
        <v>3840</v>
      </c>
      <c r="N356" s="9">
        <v>4150</v>
      </c>
    </row>
    <row r="357" spans="1:14" x14ac:dyDescent="0.25">
      <c r="A357" t="s">
        <v>40</v>
      </c>
      <c r="B357" s="10">
        <v>70089723</v>
      </c>
      <c r="C357" s="9">
        <v>3554</v>
      </c>
      <c r="D357" s="9">
        <v>8640</v>
      </c>
      <c r="E357" s="9">
        <v>5770</v>
      </c>
      <c r="F357" s="9">
        <v>5930</v>
      </c>
      <c r="G357" s="9">
        <v>8590</v>
      </c>
      <c r="H357" s="9">
        <v>8850</v>
      </c>
      <c r="I357" s="9">
        <v>5630</v>
      </c>
      <c r="J357" s="9">
        <v>9120</v>
      </c>
      <c r="K357" s="9">
        <v>10210</v>
      </c>
      <c r="L357" s="9">
        <v>7530</v>
      </c>
      <c r="M357" s="9">
        <v>7150</v>
      </c>
      <c r="N357" s="9">
        <v>8296</v>
      </c>
    </row>
    <row r="358" spans="1:14" x14ac:dyDescent="0.25">
      <c r="A358" t="s">
        <v>40</v>
      </c>
      <c r="B358" s="10">
        <v>1210415</v>
      </c>
      <c r="C358" s="9">
        <v>3564</v>
      </c>
      <c r="D358" s="9">
        <v>3150</v>
      </c>
      <c r="E358" s="9">
        <v>2570</v>
      </c>
      <c r="F358" s="9">
        <v>3640</v>
      </c>
      <c r="G358" s="9">
        <v>5140</v>
      </c>
      <c r="H358" s="9">
        <v>3000</v>
      </c>
      <c r="I358" s="9">
        <v>2820</v>
      </c>
      <c r="J358" s="9">
        <v>3330</v>
      </c>
      <c r="K358" s="9">
        <v>1930</v>
      </c>
      <c r="L358" s="9">
        <v>2370</v>
      </c>
      <c r="M358" s="9">
        <v>2740</v>
      </c>
      <c r="N358" s="9">
        <v>2346</v>
      </c>
    </row>
    <row r="359" spans="1:14" x14ac:dyDescent="0.25">
      <c r="A359" t="s">
        <v>40</v>
      </c>
      <c r="B359" s="10">
        <v>1487930</v>
      </c>
      <c r="C359" s="9">
        <v>3567</v>
      </c>
      <c r="D359" s="9">
        <v>5210</v>
      </c>
      <c r="E359" s="9">
        <v>4110</v>
      </c>
      <c r="F359" s="9">
        <v>4590</v>
      </c>
      <c r="G359" s="9">
        <v>6140</v>
      </c>
      <c r="H359" s="9">
        <v>6200</v>
      </c>
      <c r="I359" s="9">
        <v>3570</v>
      </c>
      <c r="J359" s="9">
        <v>4300</v>
      </c>
      <c r="K359" s="9">
        <v>4170</v>
      </c>
      <c r="L359" s="9">
        <v>3230</v>
      </c>
      <c r="M359" s="9">
        <v>5600</v>
      </c>
      <c r="N359" s="9">
        <v>4333</v>
      </c>
    </row>
    <row r="360" spans="1:14" x14ac:dyDescent="0.25">
      <c r="A360" t="s">
        <v>40</v>
      </c>
      <c r="B360" s="10">
        <v>70089110</v>
      </c>
      <c r="C360" s="9">
        <v>3574</v>
      </c>
      <c r="D360" s="9">
        <v>11890</v>
      </c>
      <c r="E360" s="9">
        <v>8420</v>
      </c>
      <c r="F360" s="9">
        <v>13020</v>
      </c>
      <c r="G360" s="9">
        <v>27860</v>
      </c>
      <c r="H360" s="9">
        <v>26180</v>
      </c>
      <c r="I360" s="9">
        <v>16080</v>
      </c>
      <c r="J360" s="9">
        <v>27040</v>
      </c>
      <c r="K360" s="9">
        <v>8390</v>
      </c>
      <c r="L360" s="9">
        <v>12550</v>
      </c>
      <c r="M360" s="9">
        <v>7300</v>
      </c>
      <c r="N360" s="9">
        <v>9413</v>
      </c>
    </row>
    <row r="361" spans="1:14" x14ac:dyDescent="0.25">
      <c r="A361" t="s">
        <v>40</v>
      </c>
      <c r="B361" s="10">
        <v>80090601</v>
      </c>
      <c r="C361" s="9">
        <v>3584</v>
      </c>
      <c r="D361" s="9">
        <v>3290</v>
      </c>
      <c r="E361" s="9">
        <v>2300</v>
      </c>
      <c r="F361" s="9">
        <v>2340</v>
      </c>
      <c r="G361" s="9">
        <v>2970</v>
      </c>
      <c r="H361" s="9">
        <v>3330</v>
      </c>
      <c r="I361" s="9">
        <v>3610</v>
      </c>
      <c r="J361" s="9">
        <v>3780</v>
      </c>
      <c r="K361" s="9">
        <v>2400</v>
      </c>
      <c r="L361" s="9">
        <v>1790</v>
      </c>
      <c r="M361" s="9">
        <v>3310</v>
      </c>
      <c r="N361" s="9">
        <v>2500</v>
      </c>
    </row>
    <row r="362" spans="1:14" x14ac:dyDescent="0.25">
      <c r="A362" t="s">
        <v>40</v>
      </c>
      <c r="B362" s="10">
        <v>1087505</v>
      </c>
      <c r="C362" s="9">
        <v>3590</v>
      </c>
      <c r="D362" s="9">
        <v>5600</v>
      </c>
      <c r="E362" s="9">
        <v>4580</v>
      </c>
      <c r="F362" s="9">
        <v>5100</v>
      </c>
      <c r="G362" s="9">
        <v>4570</v>
      </c>
      <c r="H362" s="9">
        <v>5170</v>
      </c>
      <c r="I362" s="9">
        <v>5580</v>
      </c>
      <c r="J362" s="9">
        <v>5150</v>
      </c>
      <c r="K362" s="9">
        <v>5030</v>
      </c>
      <c r="L362" s="9">
        <v>6250</v>
      </c>
      <c r="M362" s="9">
        <v>5260</v>
      </c>
      <c r="N362" s="9">
        <v>5513</v>
      </c>
    </row>
    <row r="363" spans="1:14" x14ac:dyDescent="0.25">
      <c r="A363" t="s">
        <v>40</v>
      </c>
      <c r="B363" s="10">
        <v>1116602</v>
      </c>
      <c r="C363" s="9">
        <v>3590</v>
      </c>
      <c r="D363" s="9">
        <v>2970</v>
      </c>
      <c r="E363" s="9">
        <v>2610</v>
      </c>
      <c r="F363" s="9">
        <v>2760</v>
      </c>
      <c r="G363" s="9">
        <v>4480</v>
      </c>
      <c r="H363" s="9">
        <v>3390</v>
      </c>
      <c r="I363" s="9">
        <v>2390</v>
      </c>
      <c r="J363" s="9">
        <v>2890</v>
      </c>
      <c r="K363" s="9">
        <v>2070</v>
      </c>
      <c r="L363" s="9">
        <v>2830</v>
      </c>
      <c r="M363" s="9">
        <v>2590</v>
      </c>
      <c r="N363" s="9">
        <v>2496</v>
      </c>
    </row>
    <row r="364" spans="1:14" x14ac:dyDescent="0.25">
      <c r="A364" t="s">
        <v>40</v>
      </c>
      <c r="B364" s="10">
        <v>3331002</v>
      </c>
      <c r="C364" s="9">
        <v>3597</v>
      </c>
      <c r="D364" s="9">
        <v>9400</v>
      </c>
      <c r="E364" s="9">
        <v>4890</v>
      </c>
      <c r="F364" s="9">
        <v>6590</v>
      </c>
      <c r="G364" s="9">
        <v>7630</v>
      </c>
      <c r="H364" s="9">
        <v>10100</v>
      </c>
      <c r="I364" s="9">
        <v>13500</v>
      </c>
      <c r="J364" s="9">
        <v>12940</v>
      </c>
      <c r="K364" s="9">
        <v>5330</v>
      </c>
      <c r="L364" s="9">
        <v>2650</v>
      </c>
      <c r="M364" s="9">
        <v>3510</v>
      </c>
      <c r="N364" s="9">
        <v>3830</v>
      </c>
    </row>
    <row r="365" spans="1:14" x14ac:dyDescent="0.25">
      <c r="A365" t="s">
        <v>40</v>
      </c>
      <c r="B365" s="10">
        <v>60017232</v>
      </c>
      <c r="C365" s="9">
        <v>3607</v>
      </c>
      <c r="D365" s="9">
        <v>4690</v>
      </c>
      <c r="E365" s="9">
        <v>3770</v>
      </c>
      <c r="F365" s="9">
        <v>3400</v>
      </c>
      <c r="G365" s="9">
        <v>9160</v>
      </c>
      <c r="H365" s="9">
        <v>6970</v>
      </c>
      <c r="I365" s="9">
        <v>7240</v>
      </c>
      <c r="J365" s="9">
        <v>5300</v>
      </c>
      <c r="K365" s="9">
        <v>6510</v>
      </c>
      <c r="L365" s="9">
        <v>5650</v>
      </c>
      <c r="M365" s="9">
        <v>4330</v>
      </c>
      <c r="N365" s="9">
        <v>5496</v>
      </c>
    </row>
    <row r="366" spans="1:14" x14ac:dyDescent="0.25">
      <c r="A366" t="s">
        <v>40</v>
      </c>
      <c r="B366" s="10">
        <v>50011418</v>
      </c>
      <c r="C366" s="9">
        <v>3617</v>
      </c>
      <c r="D366" s="9">
        <v>4810</v>
      </c>
      <c r="E366" s="9">
        <v>3440</v>
      </c>
      <c r="F366" s="9">
        <v>3390</v>
      </c>
      <c r="G366" s="9">
        <v>3820</v>
      </c>
      <c r="H366" s="9">
        <v>4330</v>
      </c>
      <c r="I366" s="9">
        <v>4280</v>
      </c>
      <c r="J366" s="9">
        <v>4630</v>
      </c>
      <c r="K366" s="9">
        <v>4190</v>
      </c>
      <c r="L366" s="9">
        <v>4690</v>
      </c>
      <c r="M366" s="9">
        <v>4690</v>
      </c>
      <c r="N366" s="9">
        <v>4523</v>
      </c>
    </row>
    <row r="367" spans="1:14" x14ac:dyDescent="0.25">
      <c r="A367" t="s">
        <v>40</v>
      </c>
      <c r="B367" s="10">
        <v>70088702</v>
      </c>
      <c r="C367" s="9">
        <v>3617</v>
      </c>
      <c r="D367" s="9">
        <v>4280</v>
      </c>
      <c r="E367" s="9">
        <v>3540</v>
      </c>
      <c r="F367" s="9">
        <v>3020</v>
      </c>
      <c r="G367" s="9">
        <v>4330</v>
      </c>
      <c r="H367" s="9">
        <v>4870</v>
      </c>
      <c r="I367" s="9">
        <v>4040</v>
      </c>
      <c r="J367" s="9">
        <v>4550</v>
      </c>
      <c r="K367" s="9">
        <v>2790</v>
      </c>
      <c r="L367" s="9">
        <v>3660</v>
      </c>
      <c r="M367" s="9">
        <v>4400</v>
      </c>
      <c r="N367" s="9">
        <v>3616</v>
      </c>
    </row>
    <row r="368" spans="1:14" x14ac:dyDescent="0.25">
      <c r="A368" t="s">
        <v>40</v>
      </c>
      <c r="B368" s="10">
        <v>90089703</v>
      </c>
      <c r="C368" s="9">
        <v>3620</v>
      </c>
      <c r="D368" s="9">
        <v>4570</v>
      </c>
      <c r="E368" s="9">
        <v>4170</v>
      </c>
      <c r="F368" s="9">
        <v>3940</v>
      </c>
      <c r="G368" s="9">
        <v>4330</v>
      </c>
      <c r="H368" s="9">
        <v>4880</v>
      </c>
      <c r="I368" s="9">
        <v>3060</v>
      </c>
      <c r="J368" s="9">
        <v>4120</v>
      </c>
      <c r="K368" s="9">
        <v>3120</v>
      </c>
      <c r="L368" s="9">
        <v>4180</v>
      </c>
      <c r="M368" s="9">
        <v>4520</v>
      </c>
      <c r="N368" s="9">
        <v>3940</v>
      </c>
    </row>
    <row r="369" spans="1:14" x14ac:dyDescent="0.25">
      <c r="A369" t="s">
        <v>40</v>
      </c>
      <c r="B369" s="10" t="s">
        <v>414</v>
      </c>
      <c r="C369" s="9">
        <v>3640</v>
      </c>
      <c r="D369" s="9">
        <v>5320</v>
      </c>
      <c r="E369" s="9">
        <v>4430</v>
      </c>
      <c r="F369" s="9">
        <v>5210</v>
      </c>
      <c r="G369" s="9">
        <v>6020</v>
      </c>
      <c r="H369" s="9">
        <v>10100</v>
      </c>
      <c r="I369" s="9">
        <v>9500</v>
      </c>
      <c r="J369" s="9">
        <v>10750</v>
      </c>
      <c r="K369" s="9">
        <v>5250</v>
      </c>
      <c r="L369" s="9">
        <v>5350</v>
      </c>
      <c r="M369" s="9">
        <v>3770</v>
      </c>
      <c r="N369" s="9">
        <v>4790</v>
      </c>
    </row>
    <row r="370" spans="1:14" x14ac:dyDescent="0.25">
      <c r="A370" t="s">
        <v>40</v>
      </c>
      <c r="B370" s="10">
        <v>2226304</v>
      </c>
      <c r="C370" s="9">
        <v>3657</v>
      </c>
      <c r="D370" s="9">
        <v>4370</v>
      </c>
      <c r="E370" s="9">
        <v>4280</v>
      </c>
      <c r="F370" s="9">
        <v>10970</v>
      </c>
      <c r="G370" s="9">
        <v>5710</v>
      </c>
      <c r="H370" s="9">
        <v>7550</v>
      </c>
      <c r="I370" s="9">
        <v>12990</v>
      </c>
      <c r="J370" s="9">
        <v>12080</v>
      </c>
      <c r="K370" s="9">
        <v>3520</v>
      </c>
      <c r="L370" s="9">
        <v>5330</v>
      </c>
      <c r="M370" s="9">
        <v>8420</v>
      </c>
      <c r="N370" s="9">
        <v>5756</v>
      </c>
    </row>
    <row r="371" spans="1:14" x14ac:dyDescent="0.25">
      <c r="A371" t="s">
        <v>40</v>
      </c>
      <c r="B371" s="10">
        <v>1183104</v>
      </c>
      <c r="C371" s="9">
        <v>3674</v>
      </c>
      <c r="D371" s="9">
        <v>4450</v>
      </c>
      <c r="E371" s="9">
        <v>3810</v>
      </c>
      <c r="F371" s="9">
        <v>9750</v>
      </c>
      <c r="G371" s="9">
        <v>5130</v>
      </c>
      <c r="H371" s="9">
        <v>4120</v>
      </c>
      <c r="I371" s="9">
        <v>4150</v>
      </c>
      <c r="J371" s="9">
        <v>6580</v>
      </c>
      <c r="K371" s="9">
        <v>5280</v>
      </c>
      <c r="L371" s="9">
        <v>5010</v>
      </c>
      <c r="M371" s="9">
        <v>4680</v>
      </c>
      <c r="N371" s="9">
        <v>4990</v>
      </c>
    </row>
    <row r="372" spans="1:14" x14ac:dyDescent="0.25">
      <c r="A372" t="s">
        <v>40</v>
      </c>
      <c r="B372" s="10">
        <v>50082000</v>
      </c>
      <c r="C372" s="9">
        <v>3687</v>
      </c>
      <c r="D372" s="9">
        <v>6070</v>
      </c>
      <c r="E372" s="9">
        <v>5940</v>
      </c>
      <c r="F372" s="9">
        <v>5830</v>
      </c>
      <c r="G372" s="9">
        <v>6070</v>
      </c>
      <c r="H372" s="9">
        <v>3620</v>
      </c>
      <c r="I372" s="9">
        <v>4620</v>
      </c>
      <c r="J372" s="9">
        <v>6370</v>
      </c>
      <c r="K372" s="9">
        <v>2730</v>
      </c>
      <c r="L372" s="9">
        <v>4340</v>
      </c>
      <c r="M372" s="9">
        <v>5980</v>
      </c>
      <c r="N372" s="9">
        <v>4350</v>
      </c>
    </row>
    <row r="373" spans="1:14" x14ac:dyDescent="0.25">
      <c r="A373" t="s">
        <v>40</v>
      </c>
      <c r="B373" s="10">
        <v>90090304</v>
      </c>
      <c r="C373" s="9">
        <v>3687</v>
      </c>
      <c r="D373" s="9">
        <v>4800</v>
      </c>
      <c r="E373" s="9">
        <v>3650</v>
      </c>
      <c r="F373" s="9">
        <v>4110</v>
      </c>
      <c r="G373" s="9">
        <v>3870</v>
      </c>
      <c r="H373" s="9">
        <v>5080</v>
      </c>
      <c r="I373" s="9">
        <v>3650</v>
      </c>
      <c r="J373" s="9">
        <v>3840</v>
      </c>
      <c r="K373" s="9">
        <v>3930</v>
      </c>
      <c r="L373" s="9">
        <v>4650</v>
      </c>
      <c r="M373" s="9">
        <v>4560</v>
      </c>
      <c r="N373" s="9">
        <v>4380</v>
      </c>
    </row>
    <row r="374" spans="1:14" x14ac:dyDescent="0.25">
      <c r="A374" t="s">
        <v>40</v>
      </c>
      <c r="B374" s="10">
        <v>11176202</v>
      </c>
      <c r="C374" s="9">
        <v>3690</v>
      </c>
      <c r="D374" s="9">
        <v>6310</v>
      </c>
      <c r="E374" s="9">
        <v>5710</v>
      </c>
      <c r="F374" s="9">
        <v>6250</v>
      </c>
      <c r="G374" s="9">
        <v>9750</v>
      </c>
      <c r="H374" s="9">
        <v>8400</v>
      </c>
      <c r="I374" s="9">
        <v>20890</v>
      </c>
      <c r="J374" s="9">
        <v>8180</v>
      </c>
      <c r="K374" s="9">
        <v>4900</v>
      </c>
      <c r="L374" s="9">
        <v>5700</v>
      </c>
      <c r="M374" s="9">
        <v>5350</v>
      </c>
      <c r="N374" s="9">
        <v>5316</v>
      </c>
    </row>
    <row r="375" spans="1:14" x14ac:dyDescent="0.25">
      <c r="A375" t="s">
        <v>40</v>
      </c>
      <c r="B375" s="10">
        <v>5009011</v>
      </c>
      <c r="C375" s="9">
        <v>3694</v>
      </c>
      <c r="D375" s="9">
        <v>4650</v>
      </c>
      <c r="E375" s="9">
        <v>3800</v>
      </c>
      <c r="F375" s="9">
        <v>4400</v>
      </c>
      <c r="G375" s="9">
        <v>4710</v>
      </c>
      <c r="H375" s="9">
        <v>4690</v>
      </c>
      <c r="I375" s="9">
        <v>4250</v>
      </c>
      <c r="J375" s="9">
        <v>4000</v>
      </c>
      <c r="K375" s="9">
        <v>6190</v>
      </c>
      <c r="L375" s="9">
        <v>3210</v>
      </c>
      <c r="M375" s="9">
        <v>4730</v>
      </c>
      <c r="N375" s="9">
        <v>4710</v>
      </c>
    </row>
    <row r="376" spans="1:14" x14ac:dyDescent="0.25">
      <c r="A376" t="s">
        <v>40</v>
      </c>
      <c r="B376" s="10">
        <v>1486914</v>
      </c>
      <c r="C376" s="9">
        <v>3700</v>
      </c>
      <c r="D376" s="9">
        <v>3340</v>
      </c>
      <c r="E376" s="9">
        <v>3660</v>
      </c>
      <c r="F376" s="9">
        <v>4340</v>
      </c>
      <c r="G376" s="9">
        <v>3880</v>
      </c>
      <c r="H376" s="9">
        <v>4280</v>
      </c>
      <c r="I376" s="9">
        <v>5710</v>
      </c>
      <c r="J376" s="9">
        <v>7040</v>
      </c>
      <c r="K376" s="9">
        <v>2700</v>
      </c>
      <c r="L376" s="9">
        <v>3740</v>
      </c>
      <c r="M376" s="9">
        <v>3860</v>
      </c>
      <c r="N376" s="9">
        <v>3433</v>
      </c>
    </row>
    <row r="377" spans="1:14" x14ac:dyDescent="0.25">
      <c r="A377" t="s">
        <v>40</v>
      </c>
      <c r="B377" s="10" t="s">
        <v>416</v>
      </c>
      <c r="C377" s="9">
        <v>3707</v>
      </c>
      <c r="D377" s="9">
        <v>3270</v>
      </c>
      <c r="E377" s="9">
        <v>2900</v>
      </c>
      <c r="F377" s="9">
        <v>3050</v>
      </c>
      <c r="G377" s="9">
        <v>3460</v>
      </c>
      <c r="H377" s="9">
        <v>3810</v>
      </c>
      <c r="I377" s="9">
        <v>3610</v>
      </c>
      <c r="J377" s="9">
        <v>5260</v>
      </c>
      <c r="K377" s="9">
        <v>3750</v>
      </c>
      <c r="L377" s="9">
        <v>3700</v>
      </c>
      <c r="M377" s="9">
        <v>5330</v>
      </c>
      <c r="N377" s="9">
        <v>4260</v>
      </c>
    </row>
    <row r="378" spans="1:14" x14ac:dyDescent="0.25">
      <c r="A378" t="s">
        <v>40</v>
      </c>
      <c r="B378" s="10">
        <v>1488746</v>
      </c>
      <c r="C378" s="9">
        <v>3720</v>
      </c>
      <c r="D378" s="9">
        <v>5180</v>
      </c>
      <c r="E378" s="9">
        <v>4060</v>
      </c>
      <c r="F378" s="9">
        <v>37550</v>
      </c>
      <c r="G378" s="9">
        <v>4610</v>
      </c>
      <c r="H378" s="9">
        <v>8580</v>
      </c>
      <c r="I378" s="9">
        <v>7120</v>
      </c>
      <c r="J378" s="9">
        <v>6950</v>
      </c>
      <c r="K378" s="9">
        <v>5120</v>
      </c>
      <c r="L378" s="9">
        <v>2240</v>
      </c>
      <c r="M378" s="9">
        <v>2670</v>
      </c>
      <c r="N378" s="9">
        <v>3343</v>
      </c>
    </row>
    <row r="379" spans="1:14" x14ac:dyDescent="0.25">
      <c r="A379" t="s">
        <v>40</v>
      </c>
      <c r="B379" s="10">
        <v>70089008</v>
      </c>
      <c r="C379" s="9">
        <v>3734</v>
      </c>
      <c r="D379" s="9">
        <v>6300</v>
      </c>
      <c r="E379" s="9">
        <v>5520</v>
      </c>
      <c r="F379" s="9">
        <v>6990</v>
      </c>
      <c r="G379" s="9">
        <v>13280</v>
      </c>
      <c r="H379" s="9">
        <v>9180</v>
      </c>
      <c r="I379" s="9">
        <v>10380</v>
      </c>
      <c r="J379" s="9">
        <v>10600</v>
      </c>
      <c r="K379" s="9">
        <v>7810</v>
      </c>
      <c r="L379" s="9">
        <v>7770</v>
      </c>
      <c r="M379" s="9">
        <v>8100</v>
      </c>
      <c r="N379" s="9">
        <v>7893</v>
      </c>
    </row>
    <row r="380" spans="1:14" x14ac:dyDescent="0.25">
      <c r="A380" t="s">
        <v>40</v>
      </c>
      <c r="B380" s="10">
        <v>1086905</v>
      </c>
      <c r="C380" s="9">
        <v>3737</v>
      </c>
      <c r="D380" s="9">
        <v>4700</v>
      </c>
      <c r="E380" s="9">
        <v>4230</v>
      </c>
      <c r="F380" s="9">
        <v>4490</v>
      </c>
      <c r="G380" s="9">
        <v>4620</v>
      </c>
      <c r="H380" s="9">
        <v>12330</v>
      </c>
      <c r="I380" s="9">
        <v>7220</v>
      </c>
      <c r="J380" s="9">
        <v>12230</v>
      </c>
      <c r="K380" s="9">
        <v>1070</v>
      </c>
      <c r="L380" s="9">
        <v>4100</v>
      </c>
      <c r="M380" s="9">
        <v>4540</v>
      </c>
      <c r="N380" s="9">
        <v>3236</v>
      </c>
    </row>
    <row r="381" spans="1:14" x14ac:dyDescent="0.25">
      <c r="A381" t="s">
        <v>40</v>
      </c>
      <c r="B381" s="10">
        <v>44474205</v>
      </c>
      <c r="C381" s="9">
        <v>3740</v>
      </c>
      <c r="D381" s="9">
        <v>6430</v>
      </c>
      <c r="E381" s="9">
        <v>4790</v>
      </c>
      <c r="F381" s="9">
        <v>4930</v>
      </c>
      <c r="G381" s="9">
        <v>6500</v>
      </c>
      <c r="H381" s="9">
        <v>13330</v>
      </c>
      <c r="I381" s="9">
        <v>8540</v>
      </c>
      <c r="J381" s="9">
        <v>8790</v>
      </c>
      <c r="K381" s="9">
        <v>5660</v>
      </c>
      <c r="L381" s="9">
        <v>6990</v>
      </c>
      <c r="M381" s="9">
        <v>5520</v>
      </c>
      <c r="N381" s="9">
        <v>6056</v>
      </c>
    </row>
    <row r="382" spans="1:14" x14ac:dyDescent="0.25">
      <c r="A382" t="s">
        <v>40</v>
      </c>
      <c r="B382" s="10">
        <v>50010506</v>
      </c>
      <c r="C382" s="9">
        <v>3747</v>
      </c>
      <c r="D382" s="9">
        <v>2260</v>
      </c>
      <c r="E382" s="9">
        <v>2000</v>
      </c>
      <c r="F382" s="9">
        <v>2260</v>
      </c>
      <c r="G382" s="9">
        <v>2230</v>
      </c>
      <c r="H382" s="9">
        <v>2520</v>
      </c>
      <c r="I382" s="9">
        <v>1900</v>
      </c>
      <c r="J382" s="9">
        <v>3300</v>
      </c>
      <c r="K382" s="9">
        <v>2130</v>
      </c>
      <c r="L382" s="9">
        <v>3290</v>
      </c>
      <c r="M382" s="9">
        <v>2680</v>
      </c>
      <c r="N382" s="9">
        <v>2700</v>
      </c>
    </row>
    <row r="383" spans="1:14" x14ac:dyDescent="0.25">
      <c r="A383" t="s">
        <v>40</v>
      </c>
      <c r="B383" s="10">
        <v>1411902</v>
      </c>
      <c r="C383" s="9">
        <v>3774</v>
      </c>
      <c r="D383" s="9">
        <v>4050</v>
      </c>
      <c r="E383" s="9">
        <v>4020</v>
      </c>
      <c r="F383" s="9">
        <v>3080</v>
      </c>
      <c r="G383" s="9">
        <v>5190</v>
      </c>
      <c r="H383" s="9">
        <v>1990</v>
      </c>
      <c r="I383" s="9">
        <v>2180</v>
      </c>
      <c r="J383" s="9">
        <v>2600</v>
      </c>
      <c r="K383" s="9">
        <v>2790</v>
      </c>
      <c r="L383" s="9">
        <v>4080</v>
      </c>
      <c r="M383" s="9">
        <v>3630</v>
      </c>
      <c r="N383" s="9">
        <v>3500</v>
      </c>
    </row>
    <row r="384" spans="1:14" x14ac:dyDescent="0.25">
      <c r="A384" t="s">
        <v>40</v>
      </c>
      <c r="B384" s="10">
        <v>3334505</v>
      </c>
      <c r="C384" s="9">
        <v>3777</v>
      </c>
      <c r="D384" s="9">
        <v>5180</v>
      </c>
      <c r="E384" s="9">
        <v>3690</v>
      </c>
      <c r="F384" s="9">
        <v>4340</v>
      </c>
      <c r="G384" s="9">
        <v>4130</v>
      </c>
      <c r="H384" s="9">
        <v>5270</v>
      </c>
      <c r="I384" s="9">
        <v>3650</v>
      </c>
      <c r="J384" s="9">
        <v>6070</v>
      </c>
      <c r="K384" s="9">
        <v>4360</v>
      </c>
      <c r="L384" s="9">
        <v>4430</v>
      </c>
      <c r="M384" s="9">
        <v>3470</v>
      </c>
      <c r="N384" s="9">
        <v>4086</v>
      </c>
    </row>
    <row r="385" spans="1:14" x14ac:dyDescent="0.25">
      <c r="A385" t="s">
        <v>40</v>
      </c>
      <c r="B385" s="10">
        <v>11176004</v>
      </c>
      <c r="C385" s="9">
        <v>3780</v>
      </c>
      <c r="D385" s="9">
        <v>5170</v>
      </c>
      <c r="E385" s="9">
        <v>4560</v>
      </c>
      <c r="F385" s="9">
        <v>6300</v>
      </c>
      <c r="G385" s="9">
        <v>11250</v>
      </c>
      <c r="H385" s="9">
        <v>7120</v>
      </c>
      <c r="I385" s="9">
        <v>7410</v>
      </c>
      <c r="J385" s="9">
        <v>8100</v>
      </c>
      <c r="K385" s="9">
        <v>5010</v>
      </c>
      <c r="L385" s="9">
        <v>5510</v>
      </c>
      <c r="M385" s="9">
        <v>4780</v>
      </c>
      <c r="N385" s="9">
        <v>5100</v>
      </c>
    </row>
    <row r="386" spans="1:14" x14ac:dyDescent="0.25">
      <c r="A386" t="s">
        <v>40</v>
      </c>
      <c r="B386" s="10">
        <v>11175501</v>
      </c>
      <c r="C386" s="9">
        <v>3784</v>
      </c>
      <c r="D386" s="9">
        <v>3790</v>
      </c>
      <c r="E386" s="9">
        <v>3930</v>
      </c>
      <c r="F386" s="9">
        <v>3220</v>
      </c>
      <c r="G386" s="9">
        <v>4310</v>
      </c>
      <c r="H386" s="9">
        <v>4030</v>
      </c>
      <c r="I386" s="9">
        <v>4010</v>
      </c>
      <c r="J386" s="9">
        <v>4710</v>
      </c>
      <c r="K386" s="9">
        <v>3770</v>
      </c>
      <c r="L386" s="9">
        <v>3170</v>
      </c>
      <c r="M386" s="9">
        <v>3120</v>
      </c>
      <c r="N386" s="9">
        <v>3353</v>
      </c>
    </row>
    <row r="387" spans="1:14" x14ac:dyDescent="0.25">
      <c r="A387" t="s">
        <v>40</v>
      </c>
      <c r="B387" s="10">
        <v>44474905</v>
      </c>
      <c r="C387" s="9">
        <v>3787</v>
      </c>
      <c r="D387" s="9">
        <v>4380</v>
      </c>
      <c r="E387" s="9">
        <v>4050</v>
      </c>
      <c r="F387" s="9">
        <v>3110</v>
      </c>
      <c r="G387" s="9">
        <v>9350</v>
      </c>
      <c r="H387" s="9">
        <v>12570</v>
      </c>
      <c r="I387" s="9">
        <v>4390</v>
      </c>
      <c r="J387" s="9">
        <v>3500</v>
      </c>
      <c r="K387" s="9">
        <v>3910</v>
      </c>
      <c r="L387" s="9">
        <v>3880</v>
      </c>
      <c r="M387" s="9">
        <v>3850</v>
      </c>
      <c r="N387" s="9">
        <v>3880</v>
      </c>
    </row>
    <row r="388" spans="1:14" x14ac:dyDescent="0.25">
      <c r="A388" t="s">
        <v>40</v>
      </c>
      <c r="B388" s="10">
        <v>60017640</v>
      </c>
      <c r="C388" s="9">
        <v>3810</v>
      </c>
      <c r="D388" s="9">
        <v>4740</v>
      </c>
      <c r="E388" s="9">
        <v>3930</v>
      </c>
      <c r="F388" s="9">
        <v>4220</v>
      </c>
      <c r="G388" s="9">
        <v>6530</v>
      </c>
      <c r="H388" s="9">
        <v>6480</v>
      </c>
      <c r="I388" s="9">
        <v>5160</v>
      </c>
      <c r="J388" s="9">
        <v>3920</v>
      </c>
      <c r="K388" s="9">
        <v>3010</v>
      </c>
      <c r="L388" s="9">
        <v>3140</v>
      </c>
      <c r="M388" s="9">
        <v>3980</v>
      </c>
      <c r="N388" s="9">
        <v>3376</v>
      </c>
    </row>
    <row r="389" spans="1:14" x14ac:dyDescent="0.25">
      <c r="A389" t="s">
        <v>40</v>
      </c>
      <c r="B389" s="10">
        <v>1489761</v>
      </c>
      <c r="C389" s="9">
        <v>3824</v>
      </c>
      <c r="D389" s="9">
        <v>5490</v>
      </c>
      <c r="E389" s="9">
        <v>3250</v>
      </c>
      <c r="F389" s="9">
        <v>5790</v>
      </c>
      <c r="G389" s="9">
        <v>9730</v>
      </c>
      <c r="H389" s="9">
        <v>8560</v>
      </c>
      <c r="I389" s="9">
        <v>6800</v>
      </c>
      <c r="J389" s="9">
        <v>8600</v>
      </c>
      <c r="K389" s="9">
        <v>7620</v>
      </c>
      <c r="L389" s="9">
        <v>6720</v>
      </c>
      <c r="M389" s="9">
        <v>5070</v>
      </c>
      <c r="N389" s="9">
        <v>6470</v>
      </c>
    </row>
    <row r="390" spans="1:14" x14ac:dyDescent="0.25">
      <c r="A390" t="s">
        <v>40</v>
      </c>
      <c r="B390" s="10">
        <v>1210906</v>
      </c>
      <c r="C390" s="9">
        <v>3847</v>
      </c>
      <c r="D390" s="9">
        <v>5830</v>
      </c>
      <c r="E390" s="9">
        <v>4470</v>
      </c>
      <c r="F390" s="9">
        <v>6170</v>
      </c>
      <c r="G390" s="9">
        <v>5660</v>
      </c>
      <c r="H390" s="9">
        <v>7480</v>
      </c>
      <c r="I390" s="9">
        <v>7820</v>
      </c>
      <c r="J390" s="9">
        <v>6040</v>
      </c>
      <c r="K390" s="9">
        <v>5190</v>
      </c>
      <c r="L390" s="9">
        <v>5630</v>
      </c>
      <c r="M390" s="9">
        <v>5810</v>
      </c>
      <c r="N390" s="9">
        <v>5543</v>
      </c>
    </row>
    <row r="391" spans="1:14" x14ac:dyDescent="0.25">
      <c r="A391" t="s">
        <v>40</v>
      </c>
      <c r="B391" s="10">
        <v>50010309</v>
      </c>
      <c r="C391" s="9">
        <v>3847</v>
      </c>
      <c r="D391" s="9">
        <v>5040</v>
      </c>
      <c r="E391" s="9">
        <v>4270</v>
      </c>
      <c r="F391" s="9">
        <v>4530</v>
      </c>
      <c r="G391" s="9">
        <v>6020</v>
      </c>
      <c r="H391" s="9">
        <v>4810</v>
      </c>
      <c r="I391" s="9">
        <v>3340</v>
      </c>
      <c r="J391" s="9">
        <v>3770</v>
      </c>
      <c r="K391" s="9">
        <v>4010</v>
      </c>
      <c r="L391" s="9">
        <v>3830</v>
      </c>
      <c r="M391" s="9">
        <v>5890</v>
      </c>
      <c r="N391" s="9">
        <v>4576</v>
      </c>
    </row>
    <row r="392" spans="1:14" x14ac:dyDescent="0.25">
      <c r="A392" t="s">
        <v>40</v>
      </c>
      <c r="B392" s="10">
        <v>1085704</v>
      </c>
      <c r="C392" s="9">
        <v>3864</v>
      </c>
      <c r="D392" s="9">
        <v>4880</v>
      </c>
      <c r="E392" s="9">
        <v>3750</v>
      </c>
      <c r="F392" s="9">
        <v>3740</v>
      </c>
      <c r="G392" s="9">
        <v>3370</v>
      </c>
      <c r="H392" s="9">
        <v>3840</v>
      </c>
      <c r="I392" s="9">
        <v>4150</v>
      </c>
      <c r="J392" s="9">
        <v>3900</v>
      </c>
      <c r="K392" s="9">
        <v>3080</v>
      </c>
      <c r="L392" s="9">
        <v>4110</v>
      </c>
      <c r="M392" s="9">
        <v>4050</v>
      </c>
      <c r="N392" s="9">
        <v>3746</v>
      </c>
    </row>
    <row r="393" spans="1:14" x14ac:dyDescent="0.25">
      <c r="A393" t="s">
        <v>40</v>
      </c>
      <c r="B393" s="10">
        <v>20015307</v>
      </c>
      <c r="C393" s="9">
        <v>3867</v>
      </c>
      <c r="D393" s="9">
        <v>3080</v>
      </c>
      <c r="E393" s="9">
        <v>3160</v>
      </c>
      <c r="F393" s="9">
        <v>4750</v>
      </c>
      <c r="G393" s="9">
        <v>5720</v>
      </c>
      <c r="H393" s="9">
        <v>4990</v>
      </c>
      <c r="I393" s="9">
        <v>5190</v>
      </c>
      <c r="J393" s="9">
        <v>4640</v>
      </c>
      <c r="K393" s="9">
        <v>1650</v>
      </c>
      <c r="L393" s="9">
        <v>110</v>
      </c>
      <c r="M393" s="9">
        <v>30</v>
      </c>
      <c r="N393" s="9">
        <v>30</v>
      </c>
    </row>
    <row r="394" spans="1:14" x14ac:dyDescent="0.25">
      <c r="A394" t="s">
        <v>40</v>
      </c>
      <c r="B394" s="10">
        <v>22272804</v>
      </c>
      <c r="C394" s="9">
        <v>3867</v>
      </c>
      <c r="D394" s="9">
        <v>4960</v>
      </c>
      <c r="E394" s="9">
        <v>4200</v>
      </c>
      <c r="F394" s="9">
        <v>4620</v>
      </c>
      <c r="G394" s="9">
        <v>7950</v>
      </c>
      <c r="H394" s="9">
        <v>6930</v>
      </c>
      <c r="I394" s="9">
        <v>27970</v>
      </c>
      <c r="J394" s="9">
        <v>10</v>
      </c>
      <c r="K394" s="9">
        <v>4180</v>
      </c>
      <c r="L394" s="9">
        <v>4080</v>
      </c>
      <c r="M394" s="9">
        <v>4400</v>
      </c>
      <c r="N394" s="9">
        <v>4220</v>
      </c>
    </row>
    <row r="395" spans="1:14" x14ac:dyDescent="0.25">
      <c r="A395" t="s">
        <v>40</v>
      </c>
      <c r="B395" s="10">
        <v>10016203</v>
      </c>
      <c r="C395" s="9">
        <v>3874</v>
      </c>
      <c r="D395" s="9">
        <v>3110</v>
      </c>
      <c r="E395" s="9">
        <v>2720</v>
      </c>
      <c r="F395" s="9">
        <v>1990</v>
      </c>
      <c r="G395" s="9">
        <v>2270</v>
      </c>
      <c r="H395" s="9">
        <v>3380</v>
      </c>
      <c r="I395" s="9">
        <v>6050</v>
      </c>
      <c r="J395" s="9">
        <v>3160</v>
      </c>
      <c r="K395" s="9">
        <v>2820</v>
      </c>
      <c r="L395" s="9">
        <v>1480</v>
      </c>
      <c r="M395" s="9">
        <v>3090</v>
      </c>
      <c r="N395" s="9">
        <v>2463</v>
      </c>
    </row>
    <row r="396" spans="1:14" x14ac:dyDescent="0.25">
      <c r="A396" t="s">
        <v>40</v>
      </c>
      <c r="B396" s="10">
        <v>22274703</v>
      </c>
      <c r="C396" s="9">
        <v>3877</v>
      </c>
      <c r="D396" s="9">
        <v>4220</v>
      </c>
      <c r="E396" s="9">
        <v>3130</v>
      </c>
      <c r="F396" s="9">
        <v>3610</v>
      </c>
      <c r="G396" s="9">
        <v>5490</v>
      </c>
      <c r="H396" s="9">
        <v>3540</v>
      </c>
      <c r="I396" s="9">
        <v>3390</v>
      </c>
      <c r="J396" s="9">
        <v>4950</v>
      </c>
      <c r="K396" s="9">
        <v>2680</v>
      </c>
      <c r="L396" s="9">
        <v>3320</v>
      </c>
      <c r="M396" s="9">
        <v>3180</v>
      </c>
      <c r="N396" s="9">
        <v>3060</v>
      </c>
    </row>
    <row r="397" spans="1:14" x14ac:dyDescent="0.25">
      <c r="A397" t="s">
        <v>40</v>
      </c>
      <c r="B397" s="10">
        <v>3331906</v>
      </c>
      <c r="C397" s="9">
        <v>3877</v>
      </c>
      <c r="D397" s="9">
        <v>5370</v>
      </c>
      <c r="E397" s="9">
        <v>5170</v>
      </c>
      <c r="F397" s="9">
        <v>4110</v>
      </c>
      <c r="G397" s="9">
        <v>5250</v>
      </c>
      <c r="H397" s="9">
        <v>5950</v>
      </c>
      <c r="I397" s="9">
        <v>4660</v>
      </c>
      <c r="J397" s="9">
        <v>8730</v>
      </c>
      <c r="K397" s="9">
        <v>4490</v>
      </c>
      <c r="L397" s="9">
        <v>5070</v>
      </c>
      <c r="M397" s="9">
        <v>5900</v>
      </c>
      <c r="N397" s="9">
        <v>5153</v>
      </c>
    </row>
    <row r="398" spans="1:14" x14ac:dyDescent="0.25">
      <c r="A398" t="s">
        <v>40</v>
      </c>
      <c r="B398" s="10">
        <v>60086903</v>
      </c>
      <c r="C398" s="9">
        <v>3877</v>
      </c>
      <c r="D398" s="9">
        <v>4400</v>
      </c>
      <c r="E398" s="9">
        <v>4200</v>
      </c>
      <c r="F398" s="9">
        <v>3580</v>
      </c>
      <c r="G398" s="9">
        <v>2120</v>
      </c>
      <c r="H398" s="9">
        <v>1670</v>
      </c>
      <c r="I398" s="9">
        <v>1620</v>
      </c>
      <c r="J398" s="9">
        <v>3270</v>
      </c>
      <c r="K398" s="9">
        <v>3200</v>
      </c>
      <c r="L398" s="9">
        <v>4820</v>
      </c>
      <c r="M398" s="9">
        <v>4900</v>
      </c>
      <c r="N398" s="9">
        <v>4306</v>
      </c>
    </row>
    <row r="399" spans="1:14" x14ac:dyDescent="0.25">
      <c r="A399" t="s">
        <v>40</v>
      </c>
      <c r="B399" s="10">
        <v>11176501</v>
      </c>
      <c r="C399" s="9">
        <v>3897</v>
      </c>
      <c r="D399" s="9">
        <v>5890</v>
      </c>
      <c r="E399" s="9">
        <v>4510</v>
      </c>
      <c r="F399" s="9">
        <v>4610</v>
      </c>
      <c r="G399" s="9">
        <v>5350</v>
      </c>
      <c r="H399" s="9">
        <v>9350</v>
      </c>
      <c r="I399" s="9">
        <v>4560</v>
      </c>
      <c r="J399" s="9">
        <v>14480</v>
      </c>
      <c r="K399" s="9">
        <v>4720</v>
      </c>
      <c r="L399" s="9">
        <v>5480</v>
      </c>
      <c r="M399" s="9">
        <v>6010</v>
      </c>
      <c r="N399" s="9">
        <v>5403</v>
      </c>
    </row>
    <row r="400" spans="1:14" x14ac:dyDescent="0.25">
      <c r="A400" t="s">
        <v>40</v>
      </c>
      <c r="B400" s="10">
        <v>70090335</v>
      </c>
      <c r="C400" s="9">
        <v>3914</v>
      </c>
      <c r="D400" s="9">
        <v>7760</v>
      </c>
      <c r="E400" s="9">
        <v>3840</v>
      </c>
      <c r="F400" s="9">
        <v>7430</v>
      </c>
      <c r="G400" s="9">
        <v>15010</v>
      </c>
      <c r="H400" s="9">
        <v>10420</v>
      </c>
      <c r="I400" s="9">
        <v>12990</v>
      </c>
      <c r="J400" s="9">
        <v>10480</v>
      </c>
      <c r="K400" s="9">
        <v>7320</v>
      </c>
      <c r="L400" s="9">
        <v>7440</v>
      </c>
      <c r="M400" s="9">
        <v>6810</v>
      </c>
      <c r="N400" s="9">
        <v>7190</v>
      </c>
    </row>
    <row r="401" spans="1:14" x14ac:dyDescent="0.25">
      <c r="A401" t="s">
        <v>40</v>
      </c>
      <c r="B401" s="10">
        <v>50081907</v>
      </c>
      <c r="C401" s="9">
        <v>3917</v>
      </c>
      <c r="D401" s="9">
        <v>7290</v>
      </c>
      <c r="E401" s="9">
        <v>5080</v>
      </c>
      <c r="F401" s="9">
        <v>4990</v>
      </c>
      <c r="G401" s="9">
        <v>5020</v>
      </c>
      <c r="H401" s="9">
        <v>5780</v>
      </c>
      <c r="I401" s="9">
        <v>5240</v>
      </c>
      <c r="J401" s="9">
        <v>7250</v>
      </c>
      <c r="K401" s="9">
        <v>6130</v>
      </c>
      <c r="L401" s="9">
        <v>6700</v>
      </c>
      <c r="M401" s="9">
        <v>6720</v>
      </c>
      <c r="N401" s="9">
        <v>6516</v>
      </c>
    </row>
    <row r="402" spans="1:14" x14ac:dyDescent="0.25">
      <c r="A402" t="s">
        <v>40</v>
      </c>
      <c r="B402" s="10">
        <v>20015206</v>
      </c>
      <c r="C402" s="9">
        <v>3924</v>
      </c>
      <c r="D402" s="9">
        <v>6270</v>
      </c>
      <c r="E402" s="9">
        <v>6740</v>
      </c>
      <c r="F402" s="9">
        <v>4140</v>
      </c>
      <c r="G402" s="9">
        <v>6910</v>
      </c>
      <c r="H402" s="9">
        <v>10490</v>
      </c>
      <c r="I402" s="9">
        <v>9450</v>
      </c>
      <c r="J402" s="9">
        <v>11730</v>
      </c>
      <c r="K402" s="9">
        <v>4730</v>
      </c>
      <c r="L402" s="9">
        <v>3800</v>
      </c>
      <c r="M402" s="9">
        <v>4110</v>
      </c>
      <c r="N402" s="9">
        <v>4213</v>
      </c>
    </row>
    <row r="403" spans="1:14" x14ac:dyDescent="0.25">
      <c r="A403" t="s">
        <v>40</v>
      </c>
      <c r="B403" s="10">
        <v>1084202</v>
      </c>
      <c r="C403" s="9">
        <v>3944</v>
      </c>
      <c r="D403" s="9">
        <v>6390</v>
      </c>
      <c r="E403" s="9">
        <v>3920</v>
      </c>
      <c r="F403" s="9">
        <v>4540</v>
      </c>
      <c r="G403" s="9">
        <v>5290</v>
      </c>
      <c r="H403" s="9">
        <v>7700</v>
      </c>
      <c r="I403" s="9">
        <v>4580</v>
      </c>
      <c r="J403" s="9">
        <v>9510</v>
      </c>
      <c r="K403" s="9">
        <v>7080</v>
      </c>
      <c r="L403" s="9">
        <v>6220</v>
      </c>
      <c r="M403" s="9">
        <v>6350</v>
      </c>
      <c r="N403" s="9">
        <v>6550</v>
      </c>
    </row>
    <row r="404" spans="1:14" x14ac:dyDescent="0.25">
      <c r="A404" t="s">
        <v>40</v>
      </c>
      <c r="B404" s="10">
        <v>60015904</v>
      </c>
      <c r="C404" s="9">
        <v>3944</v>
      </c>
      <c r="D404" s="9">
        <v>4770</v>
      </c>
      <c r="E404" s="9">
        <v>3740</v>
      </c>
      <c r="F404" s="9">
        <v>3770</v>
      </c>
      <c r="G404" s="9">
        <v>3760</v>
      </c>
      <c r="H404" s="9">
        <v>4100</v>
      </c>
      <c r="I404" s="9">
        <v>3240</v>
      </c>
      <c r="J404" s="9">
        <v>4280</v>
      </c>
      <c r="K404" s="9">
        <v>2990</v>
      </c>
      <c r="L404" s="9">
        <v>3900</v>
      </c>
      <c r="M404" s="9">
        <v>3940</v>
      </c>
      <c r="N404" s="9">
        <v>3610</v>
      </c>
    </row>
    <row r="405" spans="1:14" x14ac:dyDescent="0.25">
      <c r="A405" t="s">
        <v>40</v>
      </c>
      <c r="B405" s="10">
        <v>1117203</v>
      </c>
      <c r="C405" s="9">
        <v>3947</v>
      </c>
      <c r="D405" s="9">
        <v>3280</v>
      </c>
      <c r="E405" s="9">
        <v>2540</v>
      </c>
      <c r="F405" s="9">
        <v>2750</v>
      </c>
      <c r="G405" s="9">
        <v>6490</v>
      </c>
      <c r="H405" s="9">
        <v>6200</v>
      </c>
      <c r="I405" s="9">
        <v>6250</v>
      </c>
      <c r="J405" s="9">
        <v>6700</v>
      </c>
      <c r="K405" s="9">
        <v>2990</v>
      </c>
      <c r="L405" s="9">
        <v>1790</v>
      </c>
      <c r="M405" s="9">
        <v>4350</v>
      </c>
      <c r="N405" s="9">
        <v>3043</v>
      </c>
    </row>
    <row r="406" spans="1:14" x14ac:dyDescent="0.25">
      <c r="A406" t="s">
        <v>40</v>
      </c>
      <c r="B406" s="10">
        <v>44474002</v>
      </c>
      <c r="C406" s="9">
        <v>3947</v>
      </c>
      <c r="D406" s="9">
        <v>10470</v>
      </c>
      <c r="E406" s="9">
        <v>3010</v>
      </c>
      <c r="F406" s="9">
        <v>20</v>
      </c>
      <c r="G406" s="9">
        <v>3380</v>
      </c>
      <c r="H406" s="9">
        <v>4920</v>
      </c>
      <c r="I406" s="9">
        <v>3610</v>
      </c>
      <c r="J406" s="9">
        <v>5060</v>
      </c>
      <c r="K406" s="9">
        <v>3280</v>
      </c>
      <c r="L406" s="9">
        <v>3310</v>
      </c>
      <c r="M406" s="9">
        <v>3290</v>
      </c>
      <c r="N406" s="9">
        <v>3293</v>
      </c>
    </row>
    <row r="407" spans="1:14" x14ac:dyDescent="0.25">
      <c r="A407" t="s">
        <v>40</v>
      </c>
      <c r="B407" s="10">
        <v>60016416</v>
      </c>
      <c r="C407" s="9">
        <v>3950</v>
      </c>
      <c r="D407" s="9">
        <v>6330</v>
      </c>
      <c r="E407" s="9">
        <v>5410</v>
      </c>
      <c r="F407" s="9">
        <v>3720</v>
      </c>
      <c r="G407" s="9">
        <v>11540</v>
      </c>
      <c r="H407" s="9">
        <v>6180</v>
      </c>
      <c r="I407" s="9">
        <v>6790</v>
      </c>
      <c r="J407" s="9">
        <v>5130</v>
      </c>
      <c r="K407" s="9">
        <v>5840</v>
      </c>
      <c r="L407" s="9">
        <v>10250</v>
      </c>
      <c r="M407" s="9">
        <v>6950</v>
      </c>
      <c r="N407" s="9">
        <v>7680</v>
      </c>
    </row>
    <row r="408" spans="1:14" x14ac:dyDescent="0.25">
      <c r="A408" t="s">
        <v>40</v>
      </c>
      <c r="B408" s="10">
        <v>60088334</v>
      </c>
      <c r="C408" s="9">
        <v>3964</v>
      </c>
      <c r="D408" s="9">
        <v>5860</v>
      </c>
      <c r="E408" s="9">
        <v>4950</v>
      </c>
      <c r="F408" s="9">
        <v>3900</v>
      </c>
      <c r="G408" s="9">
        <v>5040</v>
      </c>
      <c r="H408" s="9">
        <v>4810</v>
      </c>
      <c r="I408" s="9">
        <v>8760</v>
      </c>
      <c r="J408" s="9">
        <v>7470</v>
      </c>
      <c r="K408" s="9">
        <v>5360</v>
      </c>
      <c r="L408" s="9">
        <v>4550</v>
      </c>
      <c r="M408" s="9">
        <v>8010</v>
      </c>
      <c r="N408" s="9">
        <v>5973</v>
      </c>
    </row>
    <row r="409" spans="1:14" x14ac:dyDescent="0.25">
      <c r="A409" t="s">
        <v>40</v>
      </c>
      <c r="B409" s="10">
        <v>60016212</v>
      </c>
      <c r="C409" s="9">
        <v>3967</v>
      </c>
      <c r="D409" s="9">
        <v>8170</v>
      </c>
      <c r="E409" s="9">
        <v>6600</v>
      </c>
      <c r="F409" s="9">
        <v>5960</v>
      </c>
      <c r="G409" s="9">
        <v>10460</v>
      </c>
      <c r="H409" s="9">
        <v>9520</v>
      </c>
      <c r="I409" s="9">
        <v>6420</v>
      </c>
      <c r="J409" s="9">
        <v>10330</v>
      </c>
      <c r="K409" s="9">
        <v>5230</v>
      </c>
      <c r="L409" s="9">
        <v>6220</v>
      </c>
      <c r="M409" s="9">
        <v>5590</v>
      </c>
      <c r="N409" s="9">
        <v>5680</v>
      </c>
    </row>
    <row r="410" spans="1:14" x14ac:dyDescent="0.25">
      <c r="A410" t="s">
        <v>40</v>
      </c>
      <c r="B410" s="10">
        <v>60087728</v>
      </c>
      <c r="C410" s="9">
        <v>3970</v>
      </c>
      <c r="D410" s="9">
        <v>6220</v>
      </c>
      <c r="E410" s="9">
        <v>4990</v>
      </c>
      <c r="F410" s="9">
        <v>5660</v>
      </c>
      <c r="G410" s="9">
        <v>10350</v>
      </c>
      <c r="H410" s="9">
        <v>9910</v>
      </c>
      <c r="I410" s="9">
        <v>8900</v>
      </c>
      <c r="J410" s="9">
        <v>10340</v>
      </c>
      <c r="K410" s="9">
        <v>7380</v>
      </c>
      <c r="L410" s="9">
        <v>5160</v>
      </c>
      <c r="M410" s="9">
        <v>6080</v>
      </c>
      <c r="N410" s="9">
        <v>6206</v>
      </c>
    </row>
    <row r="411" spans="1:14" x14ac:dyDescent="0.25">
      <c r="A411" t="s">
        <v>40</v>
      </c>
      <c r="B411" s="10">
        <v>60086816</v>
      </c>
      <c r="C411" s="9">
        <v>3997</v>
      </c>
      <c r="D411" s="9">
        <v>3660</v>
      </c>
      <c r="E411" s="9">
        <v>2970</v>
      </c>
      <c r="F411" s="9">
        <v>2880</v>
      </c>
      <c r="G411" s="9">
        <v>2940</v>
      </c>
      <c r="H411" s="9">
        <v>3500</v>
      </c>
      <c r="I411" s="9">
        <v>4680</v>
      </c>
      <c r="J411" s="9">
        <v>2820</v>
      </c>
      <c r="K411" s="9">
        <v>1150</v>
      </c>
      <c r="L411" s="9">
        <v>960</v>
      </c>
      <c r="M411" s="9">
        <v>1080</v>
      </c>
      <c r="N411" s="9">
        <v>1063</v>
      </c>
    </row>
    <row r="412" spans="1:14" x14ac:dyDescent="0.25">
      <c r="A412" t="s">
        <v>40</v>
      </c>
      <c r="B412" s="10">
        <v>1083504</v>
      </c>
      <c r="C412" s="9">
        <v>4004</v>
      </c>
      <c r="D412" s="9">
        <v>4110</v>
      </c>
      <c r="E412" s="9">
        <v>2770</v>
      </c>
      <c r="F412" s="9">
        <v>3580</v>
      </c>
      <c r="G412" s="9">
        <v>2530</v>
      </c>
      <c r="H412" s="9">
        <v>2700</v>
      </c>
      <c r="I412" s="9">
        <v>2230</v>
      </c>
      <c r="J412" s="9">
        <v>3130</v>
      </c>
      <c r="K412" s="9">
        <v>2860</v>
      </c>
      <c r="L412" s="9">
        <v>3400</v>
      </c>
      <c r="M412" s="9">
        <v>7090</v>
      </c>
      <c r="N412" s="9">
        <v>4450</v>
      </c>
    </row>
    <row r="413" spans="1:14" x14ac:dyDescent="0.25">
      <c r="A413" t="s">
        <v>40</v>
      </c>
      <c r="B413" s="10">
        <v>22273804</v>
      </c>
      <c r="C413" s="9">
        <v>4007</v>
      </c>
      <c r="D413" s="9">
        <v>6050</v>
      </c>
      <c r="E413" s="9">
        <v>4510</v>
      </c>
      <c r="F413" s="9">
        <v>4910</v>
      </c>
      <c r="G413" s="9">
        <v>3000</v>
      </c>
      <c r="H413" s="9">
        <v>3610</v>
      </c>
      <c r="I413" s="9">
        <v>2500</v>
      </c>
      <c r="J413" s="9">
        <v>4240</v>
      </c>
      <c r="K413" s="9">
        <v>4300</v>
      </c>
      <c r="L413" s="9">
        <v>4680</v>
      </c>
      <c r="M413" s="9">
        <v>4420</v>
      </c>
      <c r="N413" s="9">
        <v>4466</v>
      </c>
    </row>
    <row r="414" spans="1:14" x14ac:dyDescent="0.25">
      <c r="A414" t="s">
        <v>40</v>
      </c>
      <c r="B414" s="10">
        <v>1115502</v>
      </c>
      <c r="C414" s="9">
        <v>4010</v>
      </c>
      <c r="D414" s="9">
        <v>5700</v>
      </c>
      <c r="E414" s="9">
        <v>3600</v>
      </c>
      <c r="F414" s="9">
        <v>4510</v>
      </c>
      <c r="G414" s="9">
        <v>4480</v>
      </c>
      <c r="H414" s="9">
        <v>5770</v>
      </c>
      <c r="I414" s="9">
        <v>5460</v>
      </c>
      <c r="J414" s="9">
        <v>7540</v>
      </c>
      <c r="K414" s="9">
        <v>4740</v>
      </c>
      <c r="L414" s="9">
        <v>7030</v>
      </c>
      <c r="M414" s="9">
        <v>7690</v>
      </c>
      <c r="N414" s="9">
        <v>6486</v>
      </c>
    </row>
    <row r="415" spans="1:14" x14ac:dyDescent="0.25">
      <c r="A415" t="s">
        <v>40</v>
      </c>
      <c r="B415" s="10">
        <v>20015509</v>
      </c>
      <c r="C415" s="9">
        <v>4020</v>
      </c>
      <c r="D415" s="9">
        <v>3960</v>
      </c>
      <c r="E415" s="9">
        <v>4000</v>
      </c>
      <c r="F415" s="9">
        <v>3190</v>
      </c>
      <c r="G415" s="9">
        <v>4160</v>
      </c>
      <c r="H415" s="9">
        <v>5630</v>
      </c>
      <c r="I415" s="9">
        <v>4710</v>
      </c>
      <c r="J415" s="9">
        <v>5280</v>
      </c>
      <c r="K415" s="9">
        <v>2800</v>
      </c>
      <c r="L415" s="9">
        <v>2920</v>
      </c>
      <c r="M415" s="9">
        <v>2240</v>
      </c>
      <c r="N415" s="9">
        <v>2653</v>
      </c>
    </row>
    <row r="416" spans="1:14" x14ac:dyDescent="0.25">
      <c r="A416" t="s">
        <v>40</v>
      </c>
      <c r="B416" s="10">
        <v>1086603</v>
      </c>
      <c r="C416" s="9">
        <v>4024</v>
      </c>
      <c r="D416" s="9">
        <v>4710</v>
      </c>
      <c r="E416" s="9">
        <v>3800</v>
      </c>
      <c r="F416" s="9">
        <v>3370</v>
      </c>
      <c r="G416" s="9">
        <v>3640</v>
      </c>
      <c r="H416" s="9">
        <v>3820</v>
      </c>
      <c r="I416" s="9">
        <v>3300</v>
      </c>
      <c r="J416" s="9">
        <v>4160</v>
      </c>
      <c r="K416" s="9">
        <v>2850</v>
      </c>
      <c r="L416" s="9">
        <v>3320</v>
      </c>
      <c r="M416" s="9">
        <v>2910</v>
      </c>
      <c r="N416" s="9">
        <v>3026</v>
      </c>
    </row>
    <row r="417" spans="1:14" x14ac:dyDescent="0.25">
      <c r="A417" t="s">
        <v>40</v>
      </c>
      <c r="B417" s="10">
        <v>44473403</v>
      </c>
      <c r="C417" s="9">
        <v>4030</v>
      </c>
      <c r="D417" s="9">
        <v>6740</v>
      </c>
      <c r="E417" s="9">
        <v>4860</v>
      </c>
      <c r="F417" s="9">
        <v>5190</v>
      </c>
      <c r="G417" s="9">
        <v>5390</v>
      </c>
      <c r="H417" s="9">
        <v>5120</v>
      </c>
      <c r="I417" s="9">
        <v>4070</v>
      </c>
      <c r="J417" s="9">
        <v>5670</v>
      </c>
      <c r="K417" s="9">
        <v>4190</v>
      </c>
      <c r="L417" s="9">
        <v>4760</v>
      </c>
      <c r="M417" s="9">
        <v>4040</v>
      </c>
      <c r="N417" s="9">
        <v>4330</v>
      </c>
    </row>
    <row r="418" spans="1:14" x14ac:dyDescent="0.25">
      <c r="A418" t="s">
        <v>40</v>
      </c>
      <c r="B418" s="10">
        <v>222105</v>
      </c>
      <c r="C418" s="9">
        <v>4047</v>
      </c>
      <c r="D418" s="9">
        <v>6150</v>
      </c>
      <c r="E418" s="9">
        <v>5230</v>
      </c>
      <c r="F418" s="9">
        <v>5860</v>
      </c>
      <c r="G418" s="9">
        <v>5820</v>
      </c>
      <c r="H418" s="9">
        <v>7080</v>
      </c>
      <c r="I418" s="9">
        <v>6180</v>
      </c>
      <c r="J418" s="9">
        <v>9240</v>
      </c>
      <c r="K418" s="9">
        <v>8500</v>
      </c>
      <c r="L418" s="9">
        <v>10870</v>
      </c>
      <c r="M418" s="9">
        <v>9720</v>
      </c>
      <c r="N418" s="9">
        <v>9696</v>
      </c>
    </row>
    <row r="419" spans="1:14" x14ac:dyDescent="0.25">
      <c r="A419" t="s">
        <v>40</v>
      </c>
      <c r="B419" s="10">
        <v>1413730</v>
      </c>
      <c r="C419" s="9">
        <v>4097</v>
      </c>
      <c r="D419" s="9">
        <v>6270</v>
      </c>
      <c r="E419" s="9">
        <v>4950</v>
      </c>
      <c r="F419" s="9">
        <v>7130</v>
      </c>
      <c r="G419" s="9">
        <v>4430</v>
      </c>
      <c r="H419" s="9">
        <v>4580</v>
      </c>
      <c r="I419" s="9">
        <v>5880</v>
      </c>
      <c r="J419" s="9">
        <v>6900</v>
      </c>
      <c r="K419" s="9">
        <v>3370</v>
      </c>
      <c r="L419" s="9">
        <v>5870</v>
      </c>
      <c r="M419" s="9">
        <v>5250</v>
      </c>
      <c r="N419" s="9">
        <v>4830</v>
      </c>
    </row>
    <row r="420" spans="1:14" x14ac:dyDescent="0.25">
      <c r="A420" t="s">
        <v>40</v>
      </c>
      <c r="B420" s="10">
        <v>60015803</v>
      </c>
      <c r="C420" s="9">
        <v>4107</v>
      </c>
      <c r="D420" s="9">
        <v>4780</v>
      </c>
      <c r="E420" s="9">
        <v>4200</v>
      </c>
      <c r="F420" s="9">
        <v>4300</v>
      </c>
      <c r="G420" s="9">
        <v>3970</v>
      </c>
      <c r="H420" s="9">
        <v>4410</v>
      </c>
      <c r="I420" s="9">
        <v>3130</v>
      </c>
      <c r="J420" s="9">
        <v>5090</v>
      </c>
      <c r="K420" s="9">
        <v>4320</v>
      </c>
      <c r="L420" s="9">
        <v>5220</v>
      </c>
      <c r="M420" s="9">
        <v>5460</v>
      </c>
      <c r="N420" s="9">
        <v>5000</v>
      </c>
    </row>
    <row r="421" spans="1:14" x14ac:dyDescent="0.25">
      <c r="A421" t="s">
        <v>40</v>
      </c>
      <c r="B421" s="10">
        <v>1412323</v>
      </c>
      <c r="C421" s="9">
        <v>4117</v>
      </c>
      <c r="D421" s="9">
        <v>6140</v>
      </c>
      <c r="E421" s="9">
        <v>4720</v>
      </c>
      <c r="F421" s="9">
        <v>4650</v>
      </c>
      <c r="G421" s="9">
        <v>4250</v>
      </c>
      <c r="H421" s="9">
        <v>4530</v>
      </c>
      <c r="I421" s="9">
        <v>3780</v>
      </c>
      <c r="J421" s="9">
        <v>4870</v>
      </c>
      <c r="K421" s="9">
        <v>3090</v>
      </c>
      <c r="L421" s="9">
        <v>4940</v>
      </c>
      <c r="M421" s="9">
        <v>4160</v>
      </c>
      <c r="N421" s="9">
        <v>4063</v>
      </c>
    </row>
    <row r="422" spans="1:14" x14ac:dyDescent="0.25">
      <c r="A422" t="s">
        <v>40</v>
      </c>
      <c r="B422" s="10">
        <v>1411055</v>
      </c>
      <c r="C422" s="9">
        <v>4124</v>
      </c>
      <c r="D422" s="9">
        <v>6200</v>
      </c>
      <c r="E422" s="9">
        <v>4750</v>
      </c>
      <c r="F422" s="9">
        <v>4840</v>
      </c>
      <c r="G422" s="9">
        <v>4760</v>
      </c>
      <c r="H422" s="9">
        <v>5640</v>
      </c>
      <c r="I422" s="9">
        <v>4580</v>
      </c>
      <c r="J422" s="9">
        <v>5910</v>
      </c>
      <c r="K422" s="9">
        <v>5410</v>
      </c>
      <c r="L422" s="9">
        <v>5100</v>
      </c>
      <c r="M422" s="9">
        <v>5500</v>
      </c>
      <c r="N422" s="9">
        <v>5336</v>
      </c>
    </row>
    <row r="423" spans="1:14" x14ac:dyDescent="0.25">
      <c r="A423" t="s">
        <v>40</v>
      </c>
      <c r="B423" s="10">
        <v>20015615</v>
      </c>
      <c r="C423" s="9">
        <v>4124</v>
      </c>
      <c r="D423" s="9">
        <v>4250</v>
      </c>
      <c r="E423" s="9">
        <v>3490</v>
      </c>
      <c r="F423" s="9">
        <v>3380</v>
      </c>
      <c r="G423" s="9">
        <v>3840</v>
      </c>
      <c r="H423" s="9">
        <v>2960</v>
      </c>
      <c r="I423" s="9">
        <v>2560</v>
      </c>
      <c r="J423" s="9">
        <v>3240</v>
      </c>
      <c r="K423" s="9">
        <v>3730</v>
      </c>
      <c r="L423" s="9">
        <v>4140</v>
      </c>
      <c r="M423" s="9">
        <v>4760</v>
      </c>
      <c r="N423" s="9">
        <v>4210</v>
      </c>
    </row>
    <row r="424" spans="1:14" x14ac:dyDescent="0.25">
      <c r="A424" t="s">
        <v>40</v>
      </c>
      <c r="B424" s="10">
        <v>1082703</v>
      </c>
      <c r="C424" s="9">
        <v>4144</v>
      </c>
      <c r="D424" s="9">
        <v>1650</v>
      </c>
      <c r="E424" s="9">
        <v>1350</v>
      </c>
      <c r="F424" s="9">
        <v>1780</v>
      </c>
      <c r="G424" s="9">
        <v>2510</v>
      </c>
      <c r="H424" s="9">
        <v>1900</v>
      </c>
      <c r="I424" s="9">
        <v>780</v>
      </c>
      <c r="J424" s="9">
        <v>2830</v>
      </c>
      <c r="K424" s="9">
        <v>1430</v>
      </c>
      <c r="L424" s="9">
        <v>2110</v>
      </c>
      <c r="M424" s="9">
        <v>1430</v>
      </c>
      <c r="N424" s="9">
        <v>1656</v>
      </c>
    </row>
    <row r="425" spans="1:14" x14ac:dyDescent="0.25">
      <c r="A425" t="s">
        <v>40</v>
      </c>
      <c r="B425" s="10">
        <v>11175802</v>
      </c>
      <c r="C425" s="9">
        <v>4160</v>
      </c>
      <c r="D425" s="9">
        <v>4890</v>
      </c>
      <c r="E425" s="9">
        <v>4590</v>
      </c>
      <c r="F425" s="9">
        <v>4600</v>
      </c>
      <c r="G425" s="9">
        <v>5360</v>
      </c>
      <c r="H425" s="9">
        <v>7510</v>
      </c>
      <c r="I425" s="9">
        <v>5480</v>
      </c>
      <c r="J425" s="9">
        <v>8320</v>
      </c>
      <c r="K425" s="9">
        <v>15060</v>
      </c>
      <c r="L425" s="9">
        <v>5330</v>
      </c>
      <c r="M425" s="9">
        <v>4160</v>
      </c>
      <c r="N425" s="9">
        <v>5960</v>
      </c>
    </row>
    <row r="426" spans="1:14" x14ac:dyDescent="0.25">
      <c r="A426" t="s">
        <v>40</v>
      </c>
      <c r="B426" s="10">
        <v>1088503</v>
      </c>
      <c r="C426" s="9">
        <v>4167</v>
      </c>
      <c r="D426" s="9">
        <v>5560</v>
      </c>
      <c r="E426" s="9">
        <v>4510</v>
      </c>
      <c r="F426" s="9">
        <v>5810</v>
      </c>
      <c r="G426" s="9">
        <v>5340</v>
      </c>
      <c r="H426" s="9">
        <v>6360</v>
      </c>
      <c r="I426" s="9">
        <v>8660</v>
      </c>
      <c r="J426" s="9">
        <v>8310</v>
      </c>
      <c r="K426" s="9">
        <v>5050</v>
      </c>
      <c r="L426" s="9">
        <v>7070</v>
      </c>
      <c r="M426" s="9">
        <v>5250</v>
      </c>
      <c r="N426" s="9">
        <v>5790</v>
      </c>
    </row>
    <row r="427" spans="1:14" x14ac:dyDescent="0.25">
      <c r="A427" t="s">
        <v>42</v>
      </c>
      <c r="B427" s="10">
        <v>10017115</v>
      </c>
      <c r="C427" s="9">
        <v>4174</v>
      </c>
      <c r="D427" s="9">
        <v>6040</v>
      </c>
      <c r="E427" s="9">
        <v>5260</v>
      </c>
      <c r="F427" s="9">
        <v>6720</v>
      </c>
      <c r="G427" s="9">
        <v>7920</v>
      </c>
      <c r="H427" s="9">
        <v>6020</v>
      </c>
      <c r="I427" s="9">
        <v>6920</v>
      </c>
      <c r="J427" s="9">
        <v>10370</v>
      </c>
      <c r="K427" s="9">
        <v>5490</v>
      </c>
      <c r="L427" s="9">
        <v>6690</v>
      </c>
      <c r="M427" s="9">
        <v>7420</v>
      </c>
      <c r="N427" s="9">
        <v>6533</v>
      </c>
    </row>
    <row r="428" spans="1:14" x14ac:dyDescent="0.25">
      <c r="A428" t="s">
        <v>40</v>
      </c>
      <c r="B428" s="10">
        <v>3334204</v>
      </c>
      <c r="C428" s="9">
        <v>4184</v>
      </c>
      <c r="D428" s="9">
        <v>3860</v>
      </c>
      <c r="E428" s="9">
        <v>3710</v>
      </c>
      <c r="F428" s="9">
        <v>5710</v>
      </c>
      <c r="G428" s="9">
        <v>4110</v>
      </c>
      <c r="H428" s="9">
        <v>3770</v>
      </c>
      <c r="I428" s="9">
        <v>10090</v>
      </c>
      <c r="J428" s="9">
        <v>4340</v>
      </c>
      <c r="K428" s="9">
        <v>2950</v>
      </c>
      <c r="L428" s="9">
        <v>6210</v>
      </c>
      <c r="M428" s="9">
        <v>4140</v>
      </c>
      <c r="N428" s="9">
        <v>4433</v>
      </c>
    </row>
    <row r="429" spans="1:14" x14ac:dyDescent="0.25">
      <c r="A429" t="s">
        <v>40</v>
      </c>
      <c r="B429" s="10">
        <v>50012409</v>
      </c>
      <c r="C429" s="9">
        <v>4210</v>
      </c>
      <c r="D429" s="9">
        <v>5280</v>
      </c>
      <c r="E429" s="9">
        <v>4470</v>
      </c>
      <c r="F429" s="9">
        <v>4510</v>
      </c>
      <c r="G429" s="9">
        <v>4080</v>
      </c>
      <c r="H429" s="9">
        <v>7200</v>
      </c>
      <c r="I429" s="9">
        <v>5810</v>
      </c>
      <c r="J429" s="9">
        <v>3420</v>
      </c>
      <c r="K429" s="9">
        <v>2760</v>
      </c>
      <c r="L429" s="9">
        <v>3550</v>
      </c>
      <c r="M429" s="9">
        <v>4130</v>
      </c>
      <c r="N429" s="9">
        <v>3480</v>
      </c>
    </row>
    <row r="430" spans="1:14" x14ac:dyDescent="0.25">
      <c r="A430" t="s">
        <v>40</v>
      </c>
      <c r="B430" s="10">
        <v>50011814</v>
      </c>
      <c r="C430" s="9">
        <v>4227</v>
      </c>
      <c r="D430" s="9">
        <v>6160</v>
      </c>
      <c r="E430" s="9">
        <v>13280</v>
      </c>
      <c r="F430" s="9">
        <v>5340</v>
      </c>
      <c r="G430" s="9">
        <v>4900</v>
      </c>
      <c r="H430" s="9">
        <v>5040</v>
      </c>
      <c r="I430" s="9">
        <v>4370</v>
      </c>
      <c r="J430" s="9">
        <v>6040</v>
      </c>
      <c r="K430" s="9">
        <v>4010</v>
      </c>
      <c r="L430" s="9">
        <v>4530</v>
      </c>
      <c r="M430" s="9">
        <v>5640</v>
      </c>
      <c r="N430" s="9">
        <v>4726</v>
      </c>
    </row>
    <row r="431" spans="1:14" x14ac:dyDescent="0.25">
      <c r="A431" t="s">
        <v>40</v>
      </c>
      <c r="B431" s="10">
        <v>11177204</v>
      </c>
      <c r="C431" s="9">
        <v>4240</v>
      </c>
      <c r="D431" s="9">
        <v>5860</v>
      </c>
      <c r="E431" s="9">
        <v>3880</v>
      </c>
      <c r="F431" s="9">
        <v>5650</v>
      </c>
      <c r="G431" s="9">
        <v>5450</v>
      </c>
      <c r="H431" s="9">
        <v>7950</v>
      </c>
      <c r="I431" s="9">
        <v>6590</v>
      </c>
      <c r="J431" s="9">
        <v>6990</v>
      </c>
      <c r="K431" s="9">
        <v>4770</v>
      </c>
      <c r="L431" s="9">
        <v>5600</v>
      </c>
      <c r="M431" s="9">
        <v>4680</v>
      </c>
      <c r="N431" s="9">
        <v>5016</v>
      </c>
    </row>
    <row r="432" spans="1:14" x14ac:dyDescent="0.25">
      <c r="A432" t="s">
        <v>40</v>
      </c>
      <c r="B432" s="10">
        <v>40014906</v>
      </c>
      <c r="C432" s="9">
        <v>4247</v>
      </c>
      <c r="D432" s="9">
        <v>4740</v>
      </c>
      <c r="E432" s="9">
        <v>8020</v>
      </c>
      <c r="F432" s="9">
        <v>400</v>
      </c>
      <c r="G432" s="9">
        <v>5010</v>
      </c>
      <c r="H432" s="9">
        <v>4700</v>
      </c>
      <c r="I432" s="9">
        <v>6390</v>
      </c>
      <c r="J432" s="9">
        <v>5780</v>
      </c>
      <c r="K432" s="9">
        <v>3460</v>
      </c>
      <c r="L432" s="9">
        <v>4100</v>
      </c>
      <c r="M432" s="9">
        <v>11160</v>
      </c>
      <c r="N432" s="9">
        <v>6240</v>
      </c>
    </row>
    <row r="433" spans="1:14" x14ac:dyDescent="0.25">
      <c r="A433" t="s">
        <v>40</v>
      </c>
      <c r="B433" s="10">
        <v>1115604</v>
      </c>
      <c r="C433" s="9">
        <v>4260</v>
      </c>
      <c r="D433" s="9">
        <v>7010</v>
      </c>
      <c r="E433" s="9">
        <v>5560</v>
      </c>
      <c r="F433" s="9">
        <v>6470</v>
      </c>
      <c r="G433" s="9">
        <v>6320</v>
      </c>
      <c r="H433" s="9">
        <v>7190</v>
      </c>
      <c r="I433" s="9">
        <v>6210</v>
      </c>
      <c r="J433" s="9">
        <v>8860</v>
      </c>
      <c r="K433" s="9">
        <v>4580</v>
      </c>
      <c r="L433" s="9">
        <v>6160</v>
      </c>
      <c r="M433" s="9">
        <v>6200</v>
      </c>
      <c r="N433" s="9">
        <v>5646</v>
      </c>
    </row>
    <row r="434" spans="1:14" x14ac:dyDescent="0.25">
      <c r="A434" t="s">
        <v>40</v>
      </c>
      <c r="B434" s="10">
        <v>1413703</v>
      </c>
      <c r="C434" s="9">
        <v>4280</v>
      </c>
      <c r="D434" s="9">
        <v>6240</v>
      </c>
      <c r="E434" s="9">
        <v>6590</v>
      </c>
      <c r="F434" s="9">
        <v>9120</v>
      </c>
      <c r="G434" s="9">
        <v>9950</v>
      </c>
      <c r="H434" s="9">
        <v>9280</v>
      </c>
      <c r="I434" s="9">
        <v>6240</v>
      </c>
      <c r="J434" s="9">
        <v>7890</v>
      </c>
      <c r="K434" s="9">
        <v>5760</v>
      </c>
      <c r="L434" s="9">
        <v>6040</v>
      </c>
      <c r="M434" s="9">
        <v>6640</v>
      </c>
      <c r="N434" s="9">
        <v>6146</v>
      </c>
    </row>
    <row r="435" spans="1:14" x14ac:dyDescent="0.25">
      <c r="A435" t="s">
        <v>40</v>
      </c>
      <c r="B435" s="10">
        <v>1116401</v>
      </c>
      <c r="C435" s="9">
        <v>4294</v>
      </c>
      <c r="D435" s="9">
        <v>5090</v>
      </c>
      <c r="E435" s="9">
        <v>5630</v>
      </c>
      <c r="F435" s="9">
        <v>5160</v>
      </c>
      <c r="G435" s="9">
        <v>4920</v>
      </c>
      <c r="H435" s="9">
        <v>7150</v>
      </c>
      <c r="I435" s="9">
        <v>5890</v>
      </c>
      <c r="J435" s="9">
        <v>10050</v>
      </c>
      <c r="K435" s="9">
        <v>5960</v>
      </c>
      <c r="L435" s="9">
        <v>6610</v>
      </c>
      <c r="M435" s="9">
        <v>6130</v>
      </c>
      <c r="N435" s="9">
        <v>6233</v>
      </c>
    </row>
    <row r="436" spans="1:14" x14ac:dyDescent="0.25">
      <c r="A436" t="s">
        <v>40</v>
      </c>
      <c r="B436" s="10">
        <v>222206</v>
      </c>
      <c r="C436" s="9">
        <v>4297</v>
      </c>
      <c r="D436" s="9">
        <v>8070</v>
      </c>
      <c r="E436" s="9">
        <v>6620</v>
      </c>
      <c r="F436" s="9">
        <v>7490</v>
      </c>
      <c r="G436" s="9">
        <v>8690</v>
      </c>
      <c r="H436" s="9">
        <v>5360</v>
      </c>
      <c r="I436" s="9">
        <v>5510</v>
      </c>
      <c r="J436" s="9">
        <v>8580</v>
      </c>
      <c r="K436" s="9">
        <v>9750</v>
      </c>
      <c r="L436" s="9">
        <v>7720</v>
      </c>
      <c r="M436" s="9">
        <v>8130</v>
      </c>
      <c r="N436" s="9">
        <v>8533</v>
      </c>
    </row>
    <row r="437" spans="1:14" x14ac:dyDescent="0.25">
      <c r="A437" t="s">
        <v>40</v>
      </c>
      <c r="B437" s="10">
        <v>50012607</v>
      </c>
      <c r="C437" s="9">
        <v>4314</v>
      </c>
      <c r="D437" s="9">
        <v>6520</v>
      </c>
      <c r="E437" s="9">
        <v>4090</v>
      </c>
      <c r="F437" s="9">
        <v>5240</v>
      </c>
      <c r="G437" s="9">
        <v>5730</v>
      </c>
      <c r="H437" s="9">
        <v>6640</v>
      </c>
      <c r="I437" s="9">
        <v>4650</v>
      </c>
      <c r="J437" s="9">
        <v>6250</v>
      </c>
      <c r="K437" s="9">
        <v>5260</v>
      </c>
      <c r="L437" s="9">
        <v>9740</v>
      </c>
      <c r="M437" s="9">
        <v>13580</v>
      </c>
      <c r="N437" s="9">
        <v>9526</v>
      </c>
    </row>
    <row r="438" spans="1:14" x14ac:dyDescent="0.25">
      <c r="A438" t="s">
        <v>40</v>
      </c>
      <c r="B438" s="10">
        <v>1083204</v>
      </c>
      <c r="C438" s="9">
        <v>4324</v>
      </c>
      <c r="D438" s="9">
        <v>4190</v>
      </c>
      <c r="E438" s="9">
        <v>4040</v>
      </c>
      <c r="F438" s="9">
        <v>8060</v>
      </c>
      <c r="G438" s="9">
        <v>9580</v>
      </c>
      <c r="H438" s="9">
        <v>11270</v>
      </c>
      <c r="I438" s="9">
        <v>40120</v>
      </c>
      <c r="J438" s="9">
        <v>9310</v>
      </c>
      <c r="K438" s="9">
        <v>7110</v>
      </c>
      <c r="L438" s="9">
        <v>5810</v>
      </c>
      <c r="M438" s="9">
        <v>4840</v>
      </c>
      <c r="N438" s="9">
        <v>5920</v>
      </c>
    </row>
    <row r="439" spans="1:14" x14ac:dyDescent="0.25">
      <c r="A439" t="s">
        <v>40</v>
      </c>
      <c r="B439" s="10">
        <v>70089519</v>
      </c>
      <c r="C439" s="9">
        <v>4330</v>
      </c>
      <c r="D439" s="9">
        <v>7060</v>
      </c>
      <c r="E439" s="9">
        <v>8670</v>
      </c>
      <c r="F439" s="9">
        <v>8270</v>
      </c>
      <c r="G439" s="9">
        <v>4690</v>
      </c>
      <c r="H439" s="9">
        <v>1360</v>
      </c>
      <c r="I439" s="9">
        <v>1550</v>
      </c>
      <c r="J439" s="9">
        <v>10680</v>
      </c>
      <c r="K439" s="9">
        <v>490</v>
      </c>
      <c r="L439" s="9">
        <v>710</v>
      </c>
      <c r="M439" s="9">
        <v>6330</v>
      </c>
      <c r="N439" s="9">
        <v>2510</v>
      </c>
    </row>
    <row r="440" spans="1:14" x14ac:dyDescent="0.25">
      <c r="A440" t="s">
        <v>40</v>
      </c>
      <c r="B440" s="10">
        <v>1315308</v>
      </c>
      <c r="C440" s="9">
        <v>4337</v>
      </c>
      <c r="D440" s="9">
        <v>4690</v>
      </c>
      <c r="E440" s="9">
        <v>3440</v>
      </c>
      <c r="F440" s="9">
        <v>3490</v>
      </c>
      <c r="G440" s="9">
        <v>5240</v>
      </c>
      <c r="H440" s="9">
        <v>22300</v>
      </c>
      <c r="I440" s="9">
        <v>3780</v>
      </c>
      <c r="J440" s="9">
        <v>6360</v>
      </c>
      <c r="K440" s="9">
        <v>3090</v>
      </c>
      <c r="L440" s="9">
        <v>3150</v>
      </c>
      <c r="M440" s="9">
        <v>3300</v>
      </c>
      <c r="N440" s="9">
        <v>3180</v>
      </c>
    </row>
    <row r="441" spans="1:14" x14ac:dyDescent="0.25">
      <c r="A441" t="s">
        <v>40</v>
      </c>
      <c r="B441" s="10">
        <v>60016511</v>
      </c>
      <c r="C441" s="9">
        <v>4340</v>
      </c>
      <c r="D441" s="9">
        <v>6730</v>
      </c>
      <c r="E441" s="9">
        <v>4960</v>
      </c>
      <c r="F441" s="9">
        <v>7710</v>
      </c>
      <c r="G441" s="9">
        <v>6790</v>
      </c>
      <c r="H441" s="9">
        <v>10260</v>
      </c>
      <c r="I441" s="9">
        <v>9690</v>
      </c>
      <c r="J441" s="9">
        <v>10100</v>
      </c>
      <c r="K441" s="9">
        <v>6710</v>
      </c>
      <c r="L441" s="9">
        <v>6160</v>
      </c>
      <c r="M441" s="9">
        <v>5840</v>
      </c>
      <c r="N441" s="9">
        <v>6236</v>
      </c>
    </row>
    <row r="442" spans="1:14" x14ac:dyDescent="0.25">
      <c r="A442" t="s">
        <v>40</v>
      </c>
      <c r="B442" s="10">
        <v>1082505</v>
      </c>
      <c r="C442" s="9">
        <v>4364</v>
      </c>
      <c r="D442" s="9">
        <v>10920</v>
      </c>
      <c r="E442" s="9">
        <v>7560</v>
      </c>
      <c r="F442" s="9">
        <v>8210</v>
      </c>
      <c r="G442" s="9">
        <v>8770</v>
      </c>
      <c r="H442" s="9">
        <v>9500</v>
      </c>
      <c r="I442" s="9">
        <v>6980</v>
      </c>
      <c r="J442" s="9">
        <v>10190</v>
      </c>
      <c r="K442" s="9">
        <v>7570</v>
      </c>
      <c r="L442" s="9">
        <v>8210</v>
      </c>
      <c r="M442" s="9">
        <v>8770</v>
      </c>
      <c r="N442" s="9">
        <v>8183</v>
      </c>
    </row>
    <row r="443" spans="1:14" x14ac:dyDescent="0.25">
      <c r="A443" t="s">
        <v>40</v>
      </c>
      <c r="B443" s="10">
        <v>50011617</v>
      </c>
      <c r="C443" s="9">
        <v>4364</v>
      </c>
      <c r="D443" s="9">
        <v>4820</v>
      </c>
      <c r="E443" s="9">
        <v>3940</v>
      </c>
      <c r="F443" s="9">
        <v>4080</v>
      </c>
      <c r="G443" s="9">
        <v>4290</v>
      </c>
      <c r="H443" s="9">
        <v>4410</v>
      </c>
      <c r="I443" s="9">
        <v>3600</v>
      </c>
      <c r="J443" s="9">
        <v>5280</v>
      </c>
      <c r="K443" s="9">
        <v>4060</v>
      </c>
      <c r="L443" s="9">
        <v>4420</v>
      </c>
      <c r="M443" s="9">
        <v>4460</v>
      </c>
      <c r="N443" s="9">
        <v>4313</v>
      </c>
    </row>
    <row r="444" spans="1:14" x14ac:dyDescent="0.25">
      <c r="A444" t="s">
        <v>40</v>
      </c>
      <c r="B444" s="10">
        <v>222701</v>
      </c>
      <c r="C444" s="9">
        <v>4377</v>
      </c>
      <c r="D444" s="9">
        <v>5860</v>
      </c>
      <c r="E444" s="9">
        <v>4650</v>
      </c>
      <c r="F444" s="9">
        <v>5060</v>
      </c>
      <c r="G444" s="9">
        <v>6750</v>
      </c>
      <c r="H444" s="9">
        <v>6500</v>
      </c>
      <c r="I444" s="9">
        <v>8180</v>
      </c>
      <c r="J444" s="9">
        <v>8810</v>
      </c>
      <c r="K444" s="9">
        <v>5180</v>
      </c>
      <c r="L444" s="9">
        <v>6270</v>
      </c>
      <c r="M444" s="9">
        <v>6260</v>
      </c>
      <c r="N444" s="9">
        <v>5903</v>
      </c>
    </row>
    <row r="445" spans="1:14" x14ac:dyDescent="0.25">
      <c r="A445" t="s">
        <v>40</v>
      </c>
      <c r="B445" s="10">
        <v>50010705</v>
      </c>
      <c r="C445" s="9">
        <v>4384</v>
      </c>
      <c r="D445" s="9">
        <v>6650</v>
      </c>
      <c r="E445" s="9">
        <v>5080</v>
      </c>
      <c r="F445" s="9">
        <v>4970</v>
      </c>
      <c r="G445" s="9">
        <v>5560</v>
      </c>
      <c r="H445" s="9">
        <v>4850</v>
      </c>
      <c r="I445" s="9">
        <v>4700</v>
      </c>
      <c r="J445" s="9">
        <v>5530</v>
      </c>
      <c r="K445" s="9">
        <v>4340</v>
      </c>
      <c r="L445" s="9">
        <v>4450</v>
      </c>
      <c r="M445" s="9">
        <v>5850</v>
      </c>
      <c r="N445" s="9">
        <v>4880</v>
      </c>
    </row>
    <row r="446" spans="1:14" x14ac:dyDescent="0.25">
      <c r="A446" t="s">
        <v>40</v>
      </c>
      <c r="B446" s="10">
        <v>40085228</v>
      </c>
      <c r="C446" s="9">
        <v>4390</v>
      </c>
      <c r="D446" s="9">
        <v>5070</v>
      </c>
      <c r="E446" s="9">
        <v>3450</v>
      </c>
      <c r="F446" s="9">
        <v>2140</v>
      </c>
      <c r="G446" s="9">
        <v>5150</v>
      </c>
      <c r="H446" s="9">
        <v>14780</v>
      </c>
      <c r="I446" s="9">
        <v>10</v>
      </c>
      <c r="J446" s="9">
        <v>5080</v>
      </c>
      <c r="K446" s="9">
        <v>4160</v>
      </c>
      <c r="L446" s="9">
        <v>4390</v>
      </c>
      <c r="M446" s="9">
        <v>4990</v>
      </c>
      <c r="N446" s="9">
        <v>4513</v>
      </c>
    </row>
    <row r="447" spans="1:14" x14ac:dyDescent="0.25">
      <c r="A447" t="s">
        <v>40</v>
      </c>
      <c r="B447" s="10">
        <v>3334403</v>
      </c>
      <c r="C447" s="9">
        <v>4400</v>
      </c>
      <c r="D447" s="9">
        <v>7330</v>
      </c>
      <c r="E447" s="9">
        <v>6140</v>
      </c>
      <c r="F447" s="9">
        <v>7900</v>
      </c>
      <c r="G447" s="9">
        <v>11280</v>
      </c>
      <c r="H447" s="9">
        <v>9230</v>
      </c>
      <c r="I447" s="9">
        <v>7450</v>
      </c>
      <c r="J447" s="9">
        <v>8340</v>
      </c>
      <c r="K447" s="9">
        <v>5850</v>
      </c>
      <c r="L447" s="9">
        <v>7380</v>
      </c>
      <c r="M447" s="9">
        <v>6370</v>
      </c>
      <c r="N447" s="9">
        <v>6533</v>
      </c>
    </row>
    <row r="448" spans="1:14" x14ac:dyDescent="0.25">
      <c r="A448" t="s">
        <v>40</v>
      </c>
      <c r="B448" s="10">
        <v>1211102</v>
      </c>
      <c r="C448" s="9">
        <v>4407</v>
      </c>
      <c r="D448" s="9">
        <v>8500</v>
      </c>
      <c r="E448" s="9">
        <v>8020</v>
      </c>
      <c r="F448" s="9">
        <v>5780</v>
      </c>
      <c r="G448" s="9">
        <v>10700</v>
      </c>
      <c r="H448" s="9">
        <v>9720</v>
      </c>
      <c r="I448" s="9">
        <v>14280</v>
      </c>
      <c r="J448" s="9">
        <v>18180</v>
      </c>
      <c r="K448" s="9">
        <v>7240</v>
      </c>
      <c r="L448" s="9">
        <v>7560</v>
      </c>
      <c r="M448" s="9">
        <v>6820</v>
      </c>
      <c r="N448" s="9">
        <v>7206</v>
      </c>
    </row>
    <row r="449" spans="1:14" x14ac:dyDescent="0.25">
      <c r="A449" t="s">
        <v>40</v>
      </c>
      <c r="B449" s="10">
        <v>1116103</v>
      </c>
      <c r="C449" s="9">
        <v>4427</v>
      </c>
      <c r="D449" s="9">
        <v>5440</v>
      </c>
      <c r="E449" s="9">
        <v>5440</v>
      </c>
      <c r="F449" s="9">
        <v>6410</v>
      </c>
      <c r="G449" s="9">
        <v>5830</v>
      </c>
      <c r="H449" s="9">
        <v>6560</v>
      </c>
      <c r="I449" s="9">
        <v>5640</v>
      </c>
      <c r="J449" s="9">
        <v>5210</v>
      </c>
      <c r="K449" s="9">
        <v>5480</v>
      </c>
      <c r="L449" s="9">
        <v>5800</v>
      </c>
      <c r="M449" s="9">
        <v>4710</v>
      </c>
      <c r="N449" s="9">
        <v>5330</v>
      </c>
    </row>
    <row r="450" spans="1:14" x14ac:dyDescent="0.25">
      <c r="A450" t="s">
        <v>40</v>
      </c>
      <c r="B450" s="10">
        <v>1010505</v>
      </c>
      <c r="C450" s="9">
        <v>4457</v>
      </c>
      <c r="D450" s="9">
        <v>6210</v>
      </c>
      <c r="E450" s="9">
        <v>4340</v>
      </c>
      <c r="F450" s="9">
        <v>4790</v>
      </c>
      <c r="G450" s="9">
        <v>5060</v>
      </c>
      <c r="H450" s="9">
        <v>5570</v>
      </c>
      <c r="I450" s="9">
        <v>4310</v>
      </c>
      <c r="J450" s="9">
        <v>6210</v>
      </c>
      <c r="K450" s="9">
        <v>5000</v>
      </c>
      <c r="L450" s="9">
        <v>5170</v>
      </c>
      <c r="M450" s="9">
        <v>4580</v>
      </c>
      <c r="N450" s="9">
        <v>4916</v>
      </c>
    </row>
    <row r="451" spans="1:14" x14ac:dyDescent="0.25">
      <c r="A451" t="s">
        <v>40</v>
      </c>
      <c r="B451" s="10">
        <v>22275105</v>
      </c>
      <c r="C451" s="9">
        <v>4457</v>
      </c>
      <c r="D451" s="9">
        <v>3830</v>
      </c>
      <c r="E451" s="9">
        <v>4910</v>
      </c>
      <c r="F451" s="9">
        <v>3580</v>
      </c>
      <c r="G451" s="9">
        <v>6060</v>
      </c>
      <c r="H451" s="9">
        <v>5810</v>
      </c>
      <c r="I451" s="9">
        <v>5970</v>
      </c>
      <c r="J451" s="9">
        <v>5190</v>
      </c>
      <c r="K451" s="9">
        <v>3900</v>
      </c>
      <c r="L451" s="9">
        <v>4080</v>
      </c>
      <c r="M451" s="9">
        <v>5540</v>
      </c>
      <c r="N451" s="9">
        <v>4506</v>
      </c>
    </row>
    <row r="452" spans="1:14" x14ac:dyDescent="0.25">
      <c r="A452" t="s">
        <v>40</v>
      </c>
      <c r="B452" s="10">
        <v>40083309</v>
      </c>
      <c r="C452" s="9">
        <v>4457</v>
      </c>
      <c r="D452" s="9">
        <v>5170</v>
      </c>
      <c r="E452" s="9">
        <v>3580</v>
      </c>
      <c r="F452" s="9">
        <v>3970</v>
      </c>
      <c r="G452" s="9">
        <v>5430</v>
      </c>
      <c r="H452" s="9">
        <v>6250</v>
      </c>
      <c r="I452" s="9">
        <v>4060</v>
      </c>
      <c r="J452" s="9">
        <v>5790</v>
      </c>
      <c r="K452" s="9">
        <v>1420</v>
      </c>
      <c r="L452" s="9">
        <v>7820</v>
      </c>
      <c r="M452" s="9">
        <v>5580</v>
      </c>
      <c r="N452" s="9">
        <v>4940</v>
      </c>
    </row>
    <row r="453" spans="1:14" x14ac:dyDescent="0.25">
      <c r="A453" t="s">
        <v>40</v>
      </c>
      <c r="B453" s="10">
        <v>4441005</v>
      </c>
      <c r="C453" s="9">
        <v>4474</v>
      </c>
      <c r="D453" s="9">
        <v>13520</v>
      </c>
      <c r="E453" s="9">
        <v>7040</v>
      </c>
      <c r="F453" s="9">
        <v>6200</v>
      </c>
      <c r="G453" s="9">
        <v>7460</v>
      </c>
      <c r="H453" s="9">
        <v>7620</v>
      </c>
      <c r="I453" s="9">
        <v>6570</v>
      </c>
      <c r="J453" s="9">
        <v>8020</v>
      </c>
      <c r="K453" s="9">
        <v>4850</v>
      </c>
      <c r="L453" s="9">
        <v>8060</v>
      </c>
      <c r="M453" s="9">
        <v>6880</v>
      </c>
      <c r="N453" s="9">
        <v>6596</v>
      </c>
    </row>
    <row r="454" spans="1:14" x14ac:dyDescent="0.25">
      <c r="A454" t="s">
        <v>40</v>
      </c>
      <c r="B454" s="10">
        <v>22275904</v>
      </c>
      <c r="C454" s="9">
        <v>4480</v>
      </c>
      <c r="D454" s="9">
        <v>5040</v>
      </c>
      <c r="E454" s="9">
        <v>5100</v>
      </c>
      <c r="F454" s="9">
        <v>4910</v>
      </c>
      <c r="G454" s="9">
        <v>4680</v>
      </c>
      <c r="H454" s="9">
        <v>5000</v>
      </c>
      <c r="I454" s="9">
        <v>4800</v>
      </c>
      <c r="J454" s="9">
        <v>4900</v>
      </c>
      <c r="K454" s="9">
        <v>3720</v>
      </c>
      <c r="L454" s="9">
        <v>4400</v>
      </c>
      <c r="M454" s="9">
        <v>4520</v>
      </c>
      <c r="N454" s="9">
        <v>4213</v>
      </c>
    </row>
    <row r="455" spans="1:14" x14ac:dyDescent="0.25">
      <c r="A455" t="s">
        <v>40</v>
      </c>
      <c r="B455" s="10">
        <v>40015821</v>
      </c>
      <c r="C455" s="9">
        <v>4487</v>
      </c>
      <c r="D455" s="9">
        <v>9260</v>
      </c>
      <c r="E455" s="9">
        <v>6870</v>
      </c>
      <c r="F455" s="9">
        <v>6260</v>
      </c>
      <c r="G455" s="9">
        <v>5540</v>
      </c>
      <c r="H455" s="9">
        <v>6970</v>
      </c>
      <c r="I455" s="9">
        <v>5120</v>
      </c>
      <c r="J455" s="9">
        <v>6430</v>
      </c>
      <c r="K455" s="9">
        <v>6050</v>
      </c>
      <c r="L455" s="9">
        <v>6190</v>
      </c>
      <c r="M455" s="9">
        <v>7010</v>
      </c>
      <c r="N455" s="9">
        <v>6416</v>
      </c>
    </row>
    <row r="456" spans="1:14" x14ac:dyDescent="0.25">
      <c r="A456" t="s">
        <v>40</v>
      </c>
      <c r="B456" s="10">
        <v>1487015</v>
      </c>
      <c r="C456" s="9">
        <v>4507</v>
      </c>
      <c r="D456" s="9">
        <v>4160</v>
      </c>
      <c r="E456" s="9">
        <v>3020</v>
      </c>
      <c r="F456" s="9">
        <v>3000</v>
      </c>
      <c r="G456" s="9">
        <v>3100</v>
      </c>
      <c r="H456" s="9">
        <v>3490</v>
      </c>
      <c r="I456" s="9">
        <v>2610</v>
      </c>
      <c r="J456" s="9">
        <v>3420</v>
      </c>
      <c r="K456" s="9">
        <v>2750</v>
      </c>
      <c r="L456" s="9">
        <v>3040</v>
      </c>
      <c r="M456" s="9">
        <v>3540</v>
      </c>
      <c r="N456" s="9">
        <v>3110</v>
      </c>
    </row>
    <row r="457" spans="1:14" x14ac:dyDescent="0.25">
      <c r="A457" t="s">
        <v>40</v>
      </c>
      <c r="B457" s="10">
        <v>11177103</v>
      </c>
      <c r="C457" s="9">
        <v>4514</v>
      </c>
      <c r="D457" s="9">
        <v>5450</v>
      </c>
      <c r="E457" s="9">
        <v>4250</v>
      </c>
      <c r="F457" s="9">
        <v>5380</v>
      </c>
      <c r="G457" s="9">
        <v>6500</v>
      </c>
      <c r="H457" s="9">
        <v>9660</v>
      </c>
      <c r="I457" s="9">
        <v>5200</v>
      </c>
      <c r="J457" s="9">
        <v>6020</v>
      </c>
      <c r="K457" s="9">
        <v>4780</v>
      </c>
      <c r="L457" s="9">
        <v>5850</v>
      </c>
      <c r="M457" s="9">
        <v>4770</v>
      </c>
      <c r="N457" s="9">
        <v>5133</v>
      </c>
    </row>
    <row r="458" spans="1:14" x14ac:dyDescent="0.25">
      <c r="A458" t="s">
        <v>40</v>
      </c>
      <c r="B458" s="10">
        <v>11176901</v>
      </c>
      <c r="C458" s="9">
        <v>4524</v>
      </c>
      <c r="D458" s="9">
        <v>6320</v>
      </c>
      <c r="E458" s="9">
        <v>3810</v>
      </c>
      <c r="F458" s="9">
        <v>5160</v>
      </c>
      <c r="G458" s="9">
        <v>4830</v>
      </c>
      <c r="H458" s="9">
        <v>5490</v>
      </c>
      <c r="I458" s="9">
        <v>4630</v>
      </c>
      <c r="J458" s="9">
        <v>6250</v>
      </c>
      <c r="K458" s="9">
        <v>5210</v>
      </c>
      <c r="L458" s="9">
        <v>5140</v>
      </c>
      <c r="M458" s="9">
        <v>5240</v>
      </c>
      <c r="N458" s="9">
        <v>5196</v>
      </c>
    </row>
    <row r="459" spans="1:14" x14ac:dyDescent="0.25">
      <c r="A459" t="s">
        <v>40</v>
      </c>
      <c r="B459" s="10">
        <v>1084205</v>
      </c>
      <c r="C459" s="9">
        <v>4554</v>
      </c>
      <c r="D459" s="9">
        <v>8290</v>
      </c>
      <c r="E459" s="9">
        <v>10140</v>
      </c>
      <c r="F459" s="9">
        <v>7490</v>
      </c>
      <c r="G459" s="9">
        <v>10660</v>
      </c>
      <c r="H459" s="9">
        <v>32330</v>
      </c>
      <c r="I459" s="9">
        <v>13240</v>
      </c>
      <c r="J459" s="9">
        <v>12600</v>
      </c>
      <c r="K459" s="9">
        <v>10620</v>
      </c>
      <c r="L459" s="9">
        <v>8890</v>
      </c>
      <c r="M459" s="9">
        <v>9030</v>
      </c>
      <c r="N459" s="9">
        <v>9513</v>
      </c>
    </row>
    <row r="460" spans="1:14" x14ac:dyDescent="0.25">
      <c r="A460" t="s">
        <v>40</v>
      </c>
      <c r="B460" s="10">
        <v>1084802</v>
      </c>
      <c r="C460" s="9">
        <v>4557</v>
      </c>
      <c r="D460" s="9">
        <v>3880</v>
      </c>
      <c r="E460" s="9">
        <v>2490</v>
      </c>
      <c r="F460" s="9">
        <v>3610</v>
      </c>
      <c r="G460" s="9">
        <v>5310</v>
      </c>
      <c r="H460" s="9">
        <v>5020</v>
      </c>
      <c r="I460" s="9">
        <v>6220</v>
      </c>
      <c r="J460" s="9">
        <v>4170</v>
      </c>
      <c r="K460" s="9">
        <v>2830</v>
      </c>
      <c r="L460" s="9">
        <v>3510</v>
      </c>
      <c r="M460" s="9">
        <v>2960</v>
      </c>
      <c r="N460" s="9">
        <v>3100</v>
      </c>
    </row>
    <row r="461" spans="1:14" x14ac:dyDescent="0.25">
      <c r="A461" t="s">
        <v>40</v>
      </c>
      <c r="B461" s="10">
        <v>50015408</v>
      </c>
      <c r="C461" s="9">
        <v>4594</v>
      </c>
      <c r="D461" s="9">
        <v>6920</v>
      </c>
      <c r="E461" s="9">
        <v>5710</v>
      </c>
      <c r="F461" s="9">
        <v>4100</v>
      </c>
      <c r="G461" s="9">
        <v>7120</v>
      </c>
      <c r="H461" s="9">
        <v>6770</v>
      </c>
      <c r="I461" s="9">
        <v>4610</v>
      </c>
      <c r="J461" s="9">
        <v>8570</v>
      </c>
      <c r="K461" s="9">
        <v>5010</v>
      </c>
      <c r="L461" s="9">
        <v>6790</v>
      </c>
      <c r="M461" s="9">
        <v>6020</v>
      </c>
      <c r="N461" s="9">
        <v>5940</v>
      </c>
    </row>
    <row r="462" spans="1:14" x14ac:dyDescent="0.25">
      <c r="A462" t="s">
        <v>40</v>
      </c>
      <c r="B462" s="10">
        <v>44472905</v>
      </c>
      <c r="C462" s="9">
        <v>4604</v>
      </c>
      <c r="D462" s="9">
        <v>5300</v>
      </c>
      <c r="E462" s="9">
        <v>2990</v>
      </c>
      <c r="F462" s="9">
        <v>4150</v>
      </c>
      <c r="G462" s="9">
        <v>5550</v>
      </c>
      <c r="H462" s="9">
        <v>8270</v>
      </c>
      <c r="I462" s="9">
        <v>8660</v>
      </c>
      <c r="J462" s="9">
        <v>9010</v>
      </c>
      <c r="K462" s="9">
        <v>5310</v>
      </c>
      <c r="L462" s="9">
        <v>5280</v>
      </c>
      <c r="M462" s="9">
        <v>3930</v>
      </c>
      <c r="N462" s="9">
        <v>4840</v>
      </c>
    </row>
    <row r="463" spans="1:14" x14ac:dyDescent="0.25">
      <c r="A463" t="s">
        <v>40</v>
      </c>
      <c r="B463" s="10">
        <v>60088132</v>
      </c>
      <c r="C463" s="9">
        <v>4604</v>
      </c>
      <c r="D463" s="9">
        <v>5810</v>
      </c>
      <c r="E463" s="9">
        <v>5050</v>
      </c>
      <c r="F463" s="9">
        <v>9750</v>
      </c>
      <c r="G463" s="9">
        <v>7710</v>
      </c>
      <c r="H463" s="9">
        <v>10140</v>
      </c>
      <c r="I463" s="9">
        <v>10040</v>
      </c>
      <c r="J463" s="9">
        <v>10880</v>
      </c>
      <c r="K463" s="9">
        <v>6130</v>
      </c>
      <c r="L463" s="9">
        <v>7790</v>
      </c>
      <c r="M463" s="9">
        <v>2160</v>
      </c>
      <c r="N463" s="9">
        <v>5360</v>
      </c>
    </row>
    <row r="464" spans="1:14" x14ac:dyDescent="0.25">
      <c r="A464" t="s">
        <v>40</v>
      </c>
      <c r="B464" s="10">
        <v>1210418</v>
      </c>
      <c r="C464" s="9">
        <v>4614</v>
      </c>
      <c r="D464" s="9">
        <v>5870</v>
      </c>
      <c r="E464" s="9">
        <v>5460</v>
      </c>
      <c r="F464" s="9">
        <v>6230</v>
      </c>
      <c r="G464" s="9">
        <v>6780</v>
      </c>
      <c r="H464" s="9">
        <v>6510</v>
      </c>
      <c r="I464" s="9">
        <v>9090</v>
      </c>
      <c r="J464" s="9">
        <v>5710</v>
      </c>
      <c r="K464" s="9">
        <v>22970</v>
      </c>
      <c r="L464" s="9">
        <v>5150</v>
      </c>
      <c r="M464" s="9">
        <v>3600</v>
      </c>
      <c r="N464" s="9">
        <v>4820</v>
      </c>
    </row>
    <row r="465" spans="1:14" x14ac:dyDescent="0.25">
      <c r="A465" t="s">
        <v>40</v>
      </c>
      <c r="B465" s="10">
        <v>3334404</v>
      </c>
      <c r="C465" s="9">
        <v>4620</v>
      </c>
      <c r="D465" s="9">
        <v>6440</v>
      </c>
      <c r="E465" s="9">
        <v>6320</v>
      </c>
      <c r="F465" s="9">
        <v>5360</v>
      </c>
      <c r="G465" s="9">
        <v>6690</v>
      </c>
      <c r="H465" s="9">
        <v>6010</v>
      </c>
      <c r="I465" s="9">
        <v>5250</v>
      </c>
      <c r="J465" s="9">
        <v>8090</v>
      </c>
      <c r="K465" s="9">
        <v>5870</v>
      </c>
      <c r="L465" s="9">
        <v>6160</v>
      </c>
      <c r="M465" s="9">
        <v>5640</v>
      </c>
      <c r="N465" s="9">
        <v>5890</v>
      </c>
    </row>
    <row r="466" spans="1:14" x14ac:dyDescent="0.25">
      <c r="A466" t="s">
        <v>40</v>
      </c>
      <c r="B466" s="10">
        <v>1086604</v>
      </c>
      <c r="C466" s="9">
        <v>4647</v>
      </c>
      <c r="D466" s="9">
        <v>4940</v>
      </c>
      <c r="E466" s="9">
        <v>4080</v>
      </c>
      <c r="F466" s="9">
        <v>4220</v>
      </c>
      <c r="G466" s="9">
        <v>5570</v>
      </c>
      <c r="H466" s="9">
        <v>5320</v>
      </c>
      <c r="I466" s="9">
        <v>5390</v>
      </c>
      <c r="J466" s="9">
        <v>7080</v>
      </c>
      <c r="K466" s="9">
        <v>4840</v>
      </c>
      <c r="L466" s="9">
        <v>4990</v>
      </c>
      <c r="M466" s="9">
        <v>5320</v>
      </c>
      <c r="N466" s="9">
        <v>5050</v>
      </c>
    </row>
    <row r="467" spans="1:14" x14ac:dyDescent="0.25">
      <c r="A467" t="s">
        <v>40</v>
      </c>
      <c r="B467" s="10">
        <v>1412519</v>
      </c>
      <c r="C467" s="9">
        <v>4667</v>
      </c>
      <c r="D467" s="9">
        <v>7260</v>
      </c>
      <c r="E467" s="9">
        <v>6230</v>
      </c>
      <c r="F467" s="9">
        <v>9660</v>
      </c>
      <c r="G467" s="9">
        <v>7360</v>
      </c>
      <c r="H467" s="9">
        <v>10650</v>
      </c>
      <c r="I467" s="9">
        <v>7140</v>
      </c>
      <c r="J467" s="9">
        <v>6140</v>
      </c>
      <c r="K467" s="9">
        <v>5310</v>
      </c>
      <c r="L467" s="9">
        <v>6880</v>
      </c>
      <c r="M467" s="9">
        <v>8480</v>
      </c>
      <c r="N467" s="9">
        <v>6890</v>
      </c>
    </row>
    <row r="468" spans="1:14" x14ac:dyDescent="0.25">
      <c r="A468" t="s">
        <v>40</v>
      </c>
      <c r="B468" s="10">
        <v>40084218</v>
      </c>
      <c r="C468" s="9">
        <v>4694</v>
      </c>
      <c r="D468" s="9">
        <v>6360</v>
      </c>
      <c r="E468" s="9">
        <v>4920</v>
      </c>
      <c r="F468" s="9">
        <v>4460</v>
      </c>
      <c r="G468" s="9">
        <v>5250</v>
      </c>
      <c r="H468" s="9">
        <v>5080</v>
      </c>
      <c r="I468" s="9">
        <v>3800</v>
      </c>
      <c r="J468" s="9">
        <v>6940</v>
      </c>
      <c r="K468" s="9">
        <v>4830</v>
      </c>
      <c r="L468" s="9">
        <v>5100</v>
      </c>
      <c r="M468" s="9">
        <v>5780</v>
      </c>
      <c r="N468" s="9">
        <v>5236</v>
      </c>
    </row>
    <row r="469" spans="1:14" x14ac:dyDescent="0.25">
      <c r="A469" t="s">
        <v>40</v>
      </c>
      <c r="B469" s="10">
        <v>50010111</v>
      </c>
      <c r="C469" s="9">
        <v>4700</v>
      </c>
      <c r="D469" s="9">
        <v>5650</v>
      </c>
      <c r="E469" s="9">
        <v>4670</v>
      </c>
      <c r="F469" s="9">
        <v>4930</v>
      </c>
      <c r="G469" s="9">
        <v>4710</v>
      </c>
      <c r="H469" s="9">
        <v>5180</v>
      </c>
      <c r="I469" s="9">
        <v>4860</v>
      </c>
      <c r="J469" s="9">
        <v>5260</v>
      </c>
      <c r="K469" s="9">
        <v>4950</v>
      </c>
      <c r="L469" s="9">
        <v>5040</v>
      </c>
      <c r="M469" s="9">
        <v>4820</v>
      </c>
      <c r="N469" s="9">
        <v>4936</v>
      </c>
    </row>
    <row r="470" spans="1:14" x14ac:dyDescent="0.25">
      <c r="A470" t="s">
        <v>40</v>
      </c>
      <c r="B470" s="10">
        <v>1115901</v>
      </c>
      <c r="C470" s="9">
        <v>4704</v>
      </c>
      <c r="D470" s="9">
        <v>5050</v>
      </c>
      <c r="E470" s="9">
        <v>5870</v>
      </c>
      <c r="F470" s="9">
        <v>6130</v>
      </c>
      <c r="G470" s="9">
        <v>4440</v>
      </c>
      <c r="H470" s="9">
        <v>7060</v>
      </c>
      <c r="I470" s="9">
        <v>5450</v>
      </c>
      <c r="J470" s="9">
        <v>4850</v>
      </c>
      <c r="K470" s="9">
        <v>4870</v>
      </c>
      <c r="L470" s="9">
        <v>2400</v>
      </c>
      <c r="M470" s="9">
        <v>5290</v>
      </c>
      <c r="N470" s="9">
        <v>4186</v>
      </c>
    </row>
    <row r="471" spans="1:14" x14ac:dyDescent="0.25">
      <c r="A471" t="s">
        <v>40</v>
      </c>
      <c r="B471" s="10">
        <v>1315107</v>
      </c>
      <c r="C471" s="9">
        <v>4707</v>
      </c>
      <c r="D471" s="9">
        <v>6000</v>
      </c>
      <c r="E471" s="9">
        <v>5060</v>
      </c>
      <c r="F471" s="9">
        <v>4790</v>
      </c>
      <c r="G471" s="9">
        <v>5540</v>
      </c>
      <c r="H471" s="9">
        <v>6450</v>
      </c>
      <c r="I471" s="9">
        <v>6770</v>
      </c>
      <c r="J471" s="9">
        <v>12540</v>
      </c>
      <c r="K471" s="9">
        <v>7380</v>
      </c>
      <c r="L471" s="9">
        <v>22510</v>
      </c>
      <c r="M471" s="9">
        <v>5790</v>
      </c>
      <c r="N471" s="9">
        <v>8570</v>
      </c>
    </row>
    <row r="472" spans="1:14" x14ac:dyDescent="0.25">
      <c r="A472" t="s">
        <v>40</v>
      </c>
      <c r="B472" s="10">
        <v>70090436</v>
      </c>
      <c r="C472" s="9">
        <v>4710</v>
      </c>
      <c r="D472" s="9">
        <v>6640</v>
      </c>
      <c r="E472" s="9">
        <v>6740</v>
      </c>
      <c r="F472" s="9">
        <v>6370</v>
      </c>
      <c r="G472" s="9">
        <v>9030</v>
      </c>
      <c r="H472" s="9">
        <v>2500</v>
      </c>
      <c r="I472" s="9">
        <v>3830</v>
      </c>
      <c r="J472" s="9">
        <v>26070</v>
      </c>
      <c r="K472" s="9">
        <v>5420</v>
      </c>
      <c r="L472" s="9">
        <v>6280</v>
      </c>
      <c r="M472" s="9">
        <v>4210</v>
      </c>
      <c r="N472" s="9">
        <v>5303</v>
      </c>
    </row>
    <row r="473" spans="1:14" x14ac:dyDescent="0.25">
      <c r="A473" t="s">
        <v>40</v>
      </c>
      <c r="B473" s="10">
        <v>60087324</v>
      </c>
      <c r="C473" s="9">
        <v>4744</v>
      </c>
      <c r="D473" s="9">
        <v>5380</v>
      </c>
      <c r="E473" s="9">
        <v>4400</v>
      </c>
      <c r="F473" s="9">
        <v>4500</v>
      </c>
      <c r="G473" s="9">
        <v>4550</v>
      </c>
      <c r="H473" s="9">
        <v>4870</v>
      </c>
      <c r="I473" s="9">
        <v>4750</v>
      </c>
      <c r="J473" s="9">
        <v>6060</v>
      </c>
      <c r="K473" s="9">
        <v>3780</v>
      </c>
      <c r="L473" s="9">
        <v>4710</v>
      </c>
      <c r="M473" s="9">
        <v>4970</v>
      </c>
      <c r="N473" s="9">
        <v>4486</v>
      </c>
    </row>
    <row r="474" spans="1:14" x14ac:dyDescent="0.25">
      <c r="A474" t="s">
        <v>40</v>
      </c>
      <c r="B474" s="10">
        <v>22275604</v>
      </c>
      <c r="C474" s="9">
        <v>4754</v>
      </c>
      <c r="D474" s="9">
        <v>7790</v>
      </c>
      <c r="E474" s="9">
        <v>7040</v>
      </c>
      <c r="F474" s="9">
        <v>7450</v>
      </c>
      <c r="G474" s="9">
        <v>6800</v>
      </c>
      <c r="H474" s="9">
        <v>7540</v>
      </c>
      <c r="I474" s="9">
        <v>6120</v>
      </c>
      <c r="J474" s="9">
        <v>8060</v>
      </c>
      <c r="K474" s="9">
        <v>6090</v>
      </c>
      <c r="L474" s="9">
        <v>7340</v>
      </c>
      <c r="M474" s="9">
        <v>5280</v>
      </c>
      <c r="N474" s="9">
        <v>6236</v>
      </c>
    </row>
    <row r="475" spans="1:14" x14ac:dyDescent="0.25">
      <c r="A475" t="s">
        <v>40</v>
      </c>
      <c r="B475" s="10">
        <v>1085803</v>
      </c>
      <c r="C475" s="9">
        <v>4764</v>
      </c>
      <c r="D475" s="9">
        <v>4690</v>
      </c>
      <c r="E475" s="9">
        <v>3970</v>
      </c>
      <c r="F475" s="9">
        <v>4340</v>
      </c>
      <c r="G475" s="9">
        <v>4640</v>
      </c>
      <c r="H475" s="9">
        <v>4410</v>
      </c>
      <c r="I475" s="9">
        <v>3470</v>
      </c>
      <c r="J475" s="9">
        <v>4200</v>
      </c>
      <c r="K475" s="9">
        <v>3990</v>
      </c>
      <c r="L475" s="9">
        <v>5060</v>
      </c>
      <c r="M475" s="9">
        <v>5650</v>
      </c>
      <c r="N475" s="9">
        <v>4900</v>
      </c>
    </row>
    <row r="476" spans="1:14" x14ac:dyDescent="0.25">
      <c r="A476" t="s">
        <v>40</v>
      </c>
      <c r="B476" s="10">
        <v>1414854</v>
      </c>
      <c r="C476" s="9">
        <v>4764</v>
      </c>
      <c r="D476" s="9">
        <v>6820</v>
      </c>
      <c r="E476" s="9">
        <v>6430</v>
      </c>
      <c r="F476" s="9">
        <v>6430</v>
      </c>
      <c r="G476" s="9">
        <v>6280</v>
      </c>
      <c r="H476" s="9">
        <v>7290</v>
      </c>
      <c r="I476" s="9">
        <v>16650</v>
      </c>
      <c r="J476" s="9">
        <v>10</v>
      </c>
      <c r="K476" s="9">
        <v>5810</v>
      </c>
      <c r="L476" s="9">
        <v>6670</v>
      </c>
      <c r="M476" s="9">
        <v>6260</v>
      </c>
      <c r="N476" s="9">
        <v>6246</v>
      </c>
    </row>
    <row r="477" spans="1:14" x14ac:dyDescent="0.25">
      <c r="A477" t="s">
        <v>40</v>
      </c>
      <c r="B477" s="10">
        <v>50011616</v>
      </c>
      <c r="C477" s="9">
        <v>4777</v>
      </c>
      <c r="D477" s="9">
        <v>5820</v>
      </c>
      <c r="E477" s="9">
        <v>4700</v>
      </c>
      <c r="F477" s="9">
        <v>4830</v>
      </c>
      <c r="G477" s="9">
        <v>4990</v>
      </c>
      <c r="H477" s="9">
        <v>4520</v>
      </c>
      <c r="I477" s="9">
        <v>4390</v>
      </c>
      <c r="J477" s="9">
        <v>4620</v>
      </c>
      <c r="K477" s="9">
        <v>4110</v>
      </c>
      <c r="L477" s="9">
        <v>4510</v>
      </c>
      <c r="M477" s="9">
        <v>5510</v>
      </c>
      <c r="N477" s="9">
        <v>4710</v>
      </c>
    </row>
    <row r="478" spans="1:14" x14ac:dyDescent="0.25">
      <c r="A478" t="s">
        <v>40</v>
      </c>
      <c r="B478" s="10">
        <v>40085733</v>
      </c>
      <c r="C478" s="9">
        <v>4780</v>
      </c>
      <c r="D478" s="9">
        <v>6100</v>
      </c>
      <c r="E478" s="9">
        <v>5190</v>
      </c>
      <c r="F478" s="9">
        <v>6030</v>
      </c>
      <c r="G478" s="9">
        <v>7470</v>
      </c>
      <c r="H478" s="9">
        <v>5320</v>
      </c>
      <c r="I478" s="9">
        <v>3690</v>
      </c>
      <c r="J478" s="9">
        <v>4780</v>
      </c>
      <c r="K478" s="9">
        <v>3540</v>
      </c>
      <c r="L478" s="9">
        <v>6560</v>
      </c>
      <c r="M478" s="9">
        <v>5610</v>
      </c>
      <c r="N478" s="9">
        <v>5236</v>
      </c>
    </row>
    <row r="479" spans="1:14" x14ac:dyDescent="0.25">
      <c r="A479" t="s">
        <v>40</v>
      </c>
      <c r="B479" s="10">
        <v>50011221</v>
      </c>
      <c r="C479" s="9">
        <v>4804</v>
      </c>
      <c r="D479" s="9">
        <v>4150</v>
      </c>
      <c r="E479" s="9">
        <v>4210</v>
      </c>
      <c r="F479" s="9">
        <v>2940</v>
      </c>
      <c r="G479" s="9">
        <v>2600</v>
      </c>
      <c r="H479" s="9">
        <v>3050</v>
      </c>
      <c r="I479" s="9">
        <v>2690</v>
      </c>
      <c r="J479" s="9">
        <v>5080</v>
      </c>
      <c r="K479" s="9">
        <v>2560</v>
      </c>
      <c r="L479" s="9">
        <v>2620</v>
      </c>
      <c r="M479" s="9">
        <v>1650</v>
      </c>
      <c r="N479" s="9">
        <v>2276</v>
      </c>
    </row>
    <row r="480" spans="1:14" x14ac:dyDescent="0.25">
      <c r="A480" t="s">
        <v>40</v>
      </c>
      <c r="B480" s="10">
        <v>1185504</v>
      </c>
      <c r="C480" s="9">
        <v>4820</v>
      </c>
      <c r="D480" s="9">
        <v>5840</v>
      </c>
      <c r="E480" s="9">
        <v>4060</v>
      </c>
      <c r="F480" s="9">
        <v>4790</v>
      </c>
      <c r="G480" s="9">
        <v>4790</v>
      </c>
      <c r="H480" s="9">
        <v>6720</v>
      </c>
      <c r="I480" s="9">
        <v>4670</v>
      </c>
      <c r="J480" s="9">
        <v>6120</v>
      </c>
      <c r="K480" s="9">
        <v>4440</v>
      </c>
      <c r="L480" s="9">
        <v>5430</v>
      </c>
      <c r="M480" s="9">
        <v>5370</v>
      </c>
      <c r="N480" s="9">
        <v>5080</v>
      </c>
    </row>
    <row r="481" spans="1:14" x14ac:dyDescent="0.25">
      <c r="A481" t="s">
        <v>40</v>
      </c>
      <c r="B481" s="10">
        <v>90089205</v>
      </c>
      <c r="C481" s="9">
        <v>4820</v>
      </c>
      <c r="D481" s="9">
        <v>6260</v>
      </c>
      <c r="E481" s="9">
        <v>5120</v>
      </c>
      <c r="F481" s="9">
        <v>5180</v>
      </c>
      <c r="G481" s="9">
        <v>5810</v>
      </c>
      <c r="H481" s="9">
        <v>5270</v>
      </c>
      <c r="I481" s="9">
        <v>5470</v>
      </c>
      <c r="J481" s="9">
        <v>5000</v>
      </c>
      <c r="K481" s="9">
        <v>6540</v>
      </c>
      <c r="L481" s="9">
        <v>6550</v>
      </c>
      <c r="M481" s="9">
        <v>5460</v>
      </c>
      <c r="N481" s="9">
        <v>6183</v>
      </c>
    </row>
    <row r="482" spans="1:14" x14ac:dyDescent="0.25">
      <c r="A482" t="s">
        <v>40</v>
      </c>
      <c r="B482" s="10">
        <v>1116903</v>
      </c>
      <c r="C482" s="9">
        <v>4824</v>
      </c>
      <c r="D482" s="9">
        <v>5110</v>
      </c>
      <c r="E482" s="9">
        <v>4440</v>
      </c>
      <c r="F482" s="9">
        <v>4640</v>
      </c>
      <c r="G482" s="9">
        <v>3080</v>
      </c>
      <c r="H482" s="9">
        <v>4440</v>
      </c>
      <c r="I482" s="9">
        <v>2770</v>
      </c>
      <c r="J482" s="9">
        <v>5010</v>
      </c>
      <c r="K482" s="9">
        <v>3790</v>
      </c>
      <c r="L482" s="9">
        <v>5040</v>
      </c>
      <c r="M482" s="9">
        <v>4510</v>
      </c>
      <c r="N482" s="9">
        <v>4446</v>
      </c>
    </row>
    <row r="483" spans="1:14" x14ac:dyDescent="0.25">
      <c r="A483" t="s">
        <v>40</v>
      </c>
      <c r="B483" s="10">
        <v>22274405</v>
      </c>
      <c r="C483" s="9">
        <v>4827</v>
      </c>
      <c r="D483" s="9">
        <v>5590</v>
      </c>
      <c r="E483" s="9">
        <v>4750</v>
      </c>
      <c r="F483" s="9">
        <v>5440</v>
      </c>
      <c r="G483" s="9">
        <v>7940</v>
      </c>
      <c r="H483" s="9">
        <v>6100</v>
      </c>
      <c r="I483" s="9">
        <v>4010</v>
      </c>
      <c r="J483" s="9">
        <v>5350</v>
      </c>
      <c r="K483" s="9">
        <v>3980</v>
      </c>
      <c r="L483" s="9">
        <v>4750</v>
      </c>
      <c r="M483" s="9">
        <v>4450</v>
      </c>
      <c r="N483" s="9">
        <v>4393</v>
      </c>
    </row>
    <row r="484" spans="1:14" x14ac:dyDescent="0.25">
      <c r="A484" t="s">
        <v>40</v>
      </c>
      <c r="B484" s="10">
        <v>40014703</v>
      </c>
      <c r="C484" s="9">
        <v>4857</v>
      </c>
      <c r="D484" s="9">
        <v>6500</v>
      </c>
      <c r="E484" s="9">
        <v>4790</v>
      </c>
      <c r="F484" s="9">
        <v>5260</v>
      </c>
      <c r="G484" s="9">
        <v>5050</v>
      </c>
      <c r="H484" s="9">
        <v>5300</v>
      </c>
      <c r="I484" s="9">
        <v>4510</v>
      </c>
      <c r="J484" s="9">
        <v>4210</v>
      </c>
      <c r="K484" s="9">
        <v>4660</v>
      </c>
      <c r="L484" s="9">
        <v>5210</v>
      </c>
      <c r="M484" s="9">
        <v>5970</v>
      </c>
      <c r="N484" s="9">
        <v>5280</v>
      </c>
    </row>
    <row r="485" spans="1:14" x14ac:dyDescent="0.25">
      <c r="A485" t="s">
        <v>40</v>
      </c>
      <c r="B485" s="10">
        <v>1010302</v>
      </c>
      <c r="C485" s="9">
        <v>4860</v>
      </c>
      <c r="D485" s="9">
        <v>4990</v>
      </c>
      <c r="E485" s="9">
        <v>4000</v>
      </c>
      <c r="F485" s="9">
        <v>4750</v>
      </c>
      <c r="G485" s="9">
        <v>15440</v>
      </c>
      <c r="H485" s="9">
        <v>6810</v>
      </c>
      <c r="I485" s="9">
        <v>9110</v>
      </c>
      <c r="J485" s="9">
        <v>7450</v>
      </c>
      <c r="K485" s="9">
        <v>6250</v>
      </c>
      <c r="L485" s="9">
        <v>5460</v>
      </c>
      <c r="M485" s="9">
        <v>7020</v>
      </c>
      <c r="N485" s="9">
        <v>6243</v>
      </c>
    </row>
    <row r="486" spans="1:14" x14ac:dyDescent="0.25">
      <c r="A486" t="s">
        <v>40</v>
      </c>
      <c r="B486" s="10">
        <v>1083004</v>
      </c>
      <c r="C486" s="9">
        <v>4867</v>
      </c>
      <c r="D486" s="9">
        <v>7710</v>
      </c>
      <c r="E486" s="9">
        <v>5850</v>
      </c>
      <c r="F486" s="9">
        <v>6570</v>
      </c>
      <c r="G486" s="9">
        <v>7510</v>
      </c>
      <c r="H486" s="9">
        <v>6590</v>
      </c>
      <c r="I486" s="9">
        <v>7230</v>
      </c>
      <c r="J486" s="9">
        <v>7470</v>
      </c>
      <c r="K486" s="9">
        <v>5310</v>
      </c>
      <c r="L486" s="9">
        <v>6370</v>
      </c>
      <c r="M486" s="9">
        <v>7230</v>
      </c>
      <c r="N486" s="9">
        <v>6303</v>
      </c>
    </row>
    <row r="487" spans="1:14" x14ac:dyDescent="0.25">
      <c r="A487" t="s">
        <v>40</v>
      </c>
      <c r="B487" s="10">
        <v>50082704</v>
      </c>
      <c r="C487" s="9">
        <v>4880</v>
      </c>
      <c r="D487" s="9">
        <v>6380</v>
      </c>
      <c r="E487" s="9">
        <v>5830</v>
      </c>
      <c r="F487" s="9">
        <v>60760</v>
      </c>
      <c r="G487" s="9">
        <v>15870</v>
      </c>
      <c r="H487" s="9">
        <v>13570</v>
      </c>
      <c r="I487" s="9">
        <v>6870</v>
      </c>
      <c r="J487" s="9">
        <v>9420</v>
      </c>
      <c r="K487" s="9">
        <v>27360</v>
      </c>
      <c r="L487" s="9">
        <v>6380</v>
      </c>
      <c r="M487" s="9">
        <v>5160</v>
      </c>
      <c r="N487" s="9">
        <v>6986</v>
      </c>
    </row>
    <row r="488" spans="1:14" x14ac:dyDescent="0.25">
      <c r="A488" t="s">
        <v>40</v>
      </c>
      <c r="B488" s="10">
        <v>10015405</v>
      </c>
      <c r="C488" s="9">
        <v>4907</v>
      </c>
      <c r="D488" s="9">
        <v>8800</v>
      </c>
      <c r="E488" s="9">
        <v>5140</v>
      </c>
      <c r="F488" s="9">
        <v>6120</v>
      </c>
      <c r="G488" s="9">
        <v>10800</v>
      </c>
      <c r="H488" s="9">
        <v>9040</v>
      </c>
      <c r="I488" s="9">
        <v>12320</v>
      </c>
      <c r="J488" s="9">
        <v>13020</v>
      </c>
      <c r="K488" s="9">
        <v>8800</v>
      </c>
      <c r="L488" s="9">
        <v>5570</v>
      </c>
      <c r="M488" s="9">
        <v>5090</v>
      </c>
      <c r="N488" s="9">
        <v>6486</v>
      </c>
    </row>
    <row r="489" spans="1:14" x14ac:dyDescent="0.25">
      <c r="A489" t="s">
        <v>40</v>
      </c>
      <c r="B489" s="10">
        <v>60016314</v>
      </c>
      <c r="C489" s="9">
        <v>4910</v>
      </c>
      <c r="D489" s="9">
        <v>6190</v>
      </c>
      <c r="E489" s="9">
        <v>7460</v>
      </c>
      <c r="F489" s="9">
        <v>9170</v>
      </c>
      <c r="G489" s="9">
        <v>10170</v>
      </c>
      <c r="H489" s="9">
        <v>7870</v>
      </c>
      <c r="I489" s="9">
        <v>9150</v>
      </c>
      <c r="J489" s="9">
        <v>11650</v>
      </c>
      <c r="K489" s="9">
        <v>7820</v>
      </c>
      <c r="L489" s="9">
        <v>8490</v>
      </c>
      <c r="M489" s="9">
        <v>7580</v>
      </c>
      <c r="N489" s="9">
        <v>7963</v>
      </c>
    </row>
    <row r="490" spans="1:14" x14ac:dyDescent="0.25">
      <c r="A490" t="s">
        <v>40</v>
      </c>
      <c r="B490" s="10">
        <v>1083203</v>
      </c>
      <c r="C490" s="9">
        <v>4914</v>
      </c>
      <c r="D490" s="9">
        <v>5270</v>
      </c>
      <c r="E490" s="9">
        <v>4560</v>
      </c>
      <c r="F490" s="9">
        <v>5330</v>
      </c>
      <c r="G490" s="9">
        <v>4710</v>
      </c>
      <c r="H490" s="9">
        <v>4300</v>
      </c>
      <c r="I490" s="9">
        <v>24090</v>
      </c>
      <c r="J490" s="9">
        <v>7070</v>
      </c>
      <c r="K490" s="9">
        <v>2190</v>
      </c>
      <c r="L490" s="9">
        <v>570</v>
      </c>
      <c r="M490" s="9">
        <v>1140</v>
      </c>
      <c r="N490" s="9">
        <v>1300</v>
      </c>
    </row>
    <row r="491" spans="1:14" x14ac:dyDescent="0.25">
      <c r="A491" t="s">
        <v>40</v>
      </c>
      <c r="B491" s="10">
        <v>1488642</v>
      </c>
      <c r="C491" s="9">
        <v>4937</v>
      </c>
      <c r="D491" s="9">
        <v>6810</v>
      </c>
      <c r="E491" s="9">
        <v>7100</v>
      </c>
      <c r="F491" s="9">
        <v>5300</v>
      </c>
      <c r="G491" s="9">
        <v>2810</v>
      </c>
      <c r="H491" s="9">
        <v>3250</v>
      </c>
      <c r="I491" s="9">
        <v>1380</v>
      </c>
      <c r="J491" s="9">
        <v>2840</v>
      </c>
      <c r="K491" s="9">
        <v>2220</v>
      </c>
      <c r="L491" s="9">
        <v>2770</v>
      </c>
      <c r="M491" s="9">
        <v>3100</v>
      </c>
      <c r="N491" s="9">
        <v>2696</v>
      </c>
    </row>
    <row r="492" spans="1:14" x14ac:dyDescent="0.25">
      <c r="A492" t="s">
        <v>40</v>
      </c>
      <c r="B492" s="10">
        <v>1410959</v>
      </c>
      <c r="C492" s="9">
        <v>4947</v>
      </c>
      <c r="D492" s="9">
        <v>7210</v>
      </c>
      <c r="E492" s="9">
        <v>4750</v>
      </c>
      <c r="F492" s="9">
        <v>4350</v>
      </c>
      <c r="G492" s="9">
        <v>5180</v>
      </c>
      <c r="H492" s="9">
        <v>6910</v>
      </c>
      <c r="I492" s="9">
        <v>7390</v>
      </c>
      <c r="J492" s="9">
        <v>9540</v>
      </c>
      <c r="K492" s="9">
        <v>5570</v>
      </c>
      <c r="L492" s="9">
        <v>7730</v>
      </c>
      <c r="M492" s="9">
        <v>7180</v>
      </c>
      <c r="N492" s="9">
        <v>6826</v>
      </c>
    </row>
    <row r="493" spans="1:14" x14ac:dyDescent="0.25">
      <c r="A493" t="s">
        <v>40</v>
      </c>
      <c r="B493" s="10">
        <v>10016806</v>
      </c>
      <c r="C493" s="9">
        <v>4950</v>
      </c>
      <c r="D493" s="9">
        <v>6820</v>
      </c>
      <c r="E493" s="9">
        <v>5190</v>
      </c>
      <c r="F493" s="9">
        <v>5480</v>
      </c>
      <c r="G493" s="9">
        <v>5350</v>
      </c>
      <c r="H493" s="9">
        <v>5750</v>
      </c>
      <c r="I493" s="9">
        <v>4350</v>
      </c>
      <c r="J493" s="9">
        <v>6850</v>
      </c>
      <c r="K493" s="9">
        <v>5890</v>
      </c>
      <c r="L493" s="9">
        <v>5960</v>
      </c>
      <c r="M493" s="9">
        <v>5900</v>
      </c>
      <c r="N493" s="9">
        <v>5916</v>
      </c>
    </row>
    <row r="494" spans="1:14" x14ac:dyDescent="0.25">
      <c r="A494" t="s">
        <v>40</v>
      </c>
      <c r="B494" s="10">
        <v>11179702</v>
      </c>
      <c r="C494" s="9">
        <v>4970</v>
      </c>
      <c r="D494" s="9">
        <v>6780</v>
      </c>
      <c r="E494" s="9">
        <v>5480</v>
      </c>
      <c r="F494" s="9">
        <v>6290</v>
      </c>
      <c r="G494" s="9">
        <v>4810</v>
      </c>
      <c r="H494" s="9">
        <v>6930</v>
      </c>
      <c r="I494" s="9">
        <v>5130</v>
      </c>
      <c r="J494" s="9">
        <v>7280</v>
      </c>
      <c r="K494" s="9">
        <v>5190</v>
      </c>
      <c r="L494" s="9">
        <v>6280</v>
      </c>
      <c r="M494" s="9">
        <v>5620</v>
      </c>
      <c r="N494" s="9">
        <v>5696</v>
      </c>
    </row>
    <row r="495" spans="1:14" x14ac:dyDescent="0.25">
      <c r="A495" t="s">
        <v>40</v>
      </c>
      <c r="B495" s="10">
        <v>60016723</v>
      </c>
      <c r="C495" s="9">
        <v>4974</v>
      </c>
      <c r="D495" s="9">
        <v>6560</v>
      </c>
      <c r="E495" s="9">
        <v>5790</v>
      </c>
      <c r="F495" s="9">
        <v>4810</v>
      </c>
      <c r="G495" s="9">
        <v>10110</v>
      </c>
      <c r="H495" s="9">
        <v>4120</v>
      </c>
      <c r="I495" s="9">
        <v>12700</v>
      </c>
      <c r="J495" s="9">
        <v>8010</v>
      </c>
      <c r="K495" s="9">
        <v>4720</v>
      </c>
      <c r="L495" s="9">
        <v>4790</v>
      </c>
      <c r="M495" s="9">
        <v>5940</v>
      </c>
      <c r="N495" s="9">
        <v>5150</v>
      </c>
    </row>
    <row r="496" spans="1:14" x14ac:dyDescent="0.25">
      <c r="A496" t="s">
        <v>40</v>
      </c>
      <c r="B496" s="10">
        <v>1083102</v>
      </c>
      <c r="C496" s="9">
        <v>4997</v>
      </c>
      <c r="D496" s="9">
        <v>6340</v>
      </c>
      <c r="E496" s="9">
        <v>5710</v>
      </c>
      <c r="F496" s="9">
        <v>4300</v>
      </c>
      <c r="G496" s="9">
        <v>5800</v>
      </c>
      <c r="H496" s="9">
        <v>5990</v>
      </c>
      <c r="I496" s="9">
        <v>7960</v>
      </c>
      <c r="J496" s="9">
        <v>6910</v>
      </c>
      <c r="K496" s="9">
        <v>5070</v>
      </c>
      <c r="L496" s="9">
        <v>6000</v>
      </c>
      <c r="M496" s="9">
        <v>5700</v>
      </c>
      <c r="N496" s="9">
        <v>5590</v>
      </c>
    </row>
    <row r="497" spans="1:14" x14ac:dyDescent="0.25">
      <c r="A497" t="s">
        <v>40</v>
      </c>
      <c r="B497" s="10">
        <v>44473505</v>
      </c>
      <c r="C497" s="9">
        <v>5047</v>
      </c>
      <c r="D497" s="9">
        <v>7330</v>
      </c>
      <c r="E497" s="9">
        <v>5230</v>
      </c>
      <c r="F497" s="9">
        <v>6190</v>
      </c>
      <c r="G497" s="9">
        <v>5090</v>
      </c>
      <c r="H497" s="9">
        <v>6570</v>
      </c>
      <c r="I497" s="9">
        <v>6270</v>
      </c>
      <c r="J497" s="9">
        <v>6300</v>
      </c>
      <c r="K497" s="9">
        <v>5120</v>
      </c>
      <c r="L497" s="9">
        <v>6730</v>
      </c>
      <c r="M497" s="9">
        <v>6720</v>
      </c>
      <c r="N497" s="9">
        <v>6190</v>
      </c>
    </row>
    <row r="498" spans="1:14" x14ac:dyDescent="0.25">
      <c r="A498" t="s">
        <v>40</v>
      </c>
      <c r="B498" s="10">
        <v>1085404</v>
      </c>
      <c r="C498" s="9">
        <v>5074</v>
      </c>
      <c r="D498" s="9">
        <v>6530</v>
      </c>
      <c r="E498" s="9">
        <v>5760</v>
      </c>
      <c r="F498" s="9">
        <v>5670</v>
      </c>
      <c r="G498" s="9">
        <v>5820</v>
      </c>
      <c r="H498" s="9">
        <v>7450</v>
      </c>
      <c r="I498" s="9">
        <v>6060</v>
      </c>
      <c r="J498" s="9">
        <v>6480</v>
      </c>
      <c r="K498" s="9">
        <v>4930</v>
      </c>
      <c r="L498" s="9">
        <v>5870</v>
      </c>
      <c r="M498" s="9">
        <v>6730</v>
      </c>
      <c r="N498" s="9">
        <v>5843</v>
      </c>
    </row>
    <row r="499" spans="1:14" x14ac:dyDescent="0.25">
      <c r="A499" t="s">
        <v>40</v>
      </c>
      <c r="B499" s="10">
        <v>44473503</v>
      </c>
      <c r="C499" s="9">
        <v>5074</v>
      </c>
      <c r="D499" s="9">
        <v>4640</v>
      </c>
      <c r="E499" s="9">
        <v>3680</v>
      </c>
      <c r="F499" s="9">
        <v>3700</v>
      </c>
      <c r="G499" s="9">
        <v>3470</v>
      </c>
      <c r="H499" s="9">
        <v>3910</v>
      </c>
      <c r="I499" s="9">
        <v>3680</v>
      </c>
      <c r="J499" s="9">
        <v>4360</v>
      </c>
      <c r="K499" s="9">
        <v>3620</v>
      </c>
      <c r="L499" s="9">
        <v>4350</v>
      </c>
      <c r="M499" s="9">
        <v>3640</v>
      </c>
      <c r="N499" s="9">
        <v>3870</v>
      </c>
    </row>
    <row r="500" spans="1:14" x14ac:dyDescent="0.25">
      <c r="A500" t="s">
        <v>40</v>
      </c>
      <c r="B500" s="10">
        <v>1085202</v>
      </c>
      <c r="C500" s="9">
        <v>5090</v>
      </c>
      <c r="D500" s="9">
        <v>5400</v>
      </c>
      <c r="E500" s="9">
        <v>5830</v>
      </c>
      <c r="F500" s="9">
        <v>3030</v>
      </c>
      <c r="G500" s="9">
        <v>5410</v>
      </c>
      <c r="H500" s="9">
        <v>4590</v>
      </c>
      <c r="I500" s="9">
        <v>4520</v>
      </c>
      <c r="J500" s="9">
        <v>5300</v>
      </c>
      <c r="K500" s="9">
        <v>4600</v>
      </c>
      <c r="L500" s="9">
        <v>5020</v>
      </c>
      <c r="M500" s="9">
        <v>6000</v>
      </c>
      <c r="N500" s="9">
        <v>5206</v>
      </c>
    </row>
    <row r="501" spans="1:14" x14ac:dyDescent="0.25">
      <c r="A501" t="s">
        <v>40</v>
      </c>
      <c r="B501" s="10">
        <v>22272605</v>
      </c>
      <c r="C501" s="9">
        <v>5097</v>
      </c>
      <c r="D501" s="9">
        <v>1670</v>
      </c>
      <c r="E501" s="9">
        <v>2180</v>
      </c>
      <c r="F501" s="9">
        <v>3250</v>
      </c>
      <c r="G501" s="9">
        <v>10830</v>
      </c>
      <c r="H501" s="9">
        <v>6350</v>
      </c>
      <c r="I501" s="9">
        <v>6720</v>
      </c>
      <c r="J501" s="9">
        <v>7030</v>
      </c>
      <c r="K501" s="9">
        <v>3970</v>
      </c>
      <c r="L501" s="9">
        <v>4620</v>
      </c>
      <c r="M501" s="9">
        <v>10</v>
      </c>
      <c r="N501" s="9">
        <v>2866</v>
      </c>
    </row>
    <row r="502" spans="1:14" x14ac:dyDescent="0.25">
      <c r="A502" t="s">
        <v>40</v>
      </c>
      <c r="B502" s="10">
        <v>40082904</v>
      </c>
      <c r="C502" s="9">
        <v>5107</v>
      </c>
      <c r="D502" s="9">
        <v>7690</v>
      </c>
      <c r="E502" s="9">
        <v>6420</v>
      </c>
      <c r="F502" s="9">
        <v>6700</v>
      </c>
      <c r="G502" s="9">
        <v>4900</v>
      </c>
      <c r="H502" s="9">
        <v>6610</v>
      </c>
      <c r="I502" s="9">
        <v>5420</v>
      </c>
      <c r="J502" s="9">
        <v>6290</v>
      </c>
      <c r="K502" s="9">
        <v>5040</v>
      </c>
      <c r="L502" s="9">
        <v>5630</v>
      </c>
      <c r="M502" s="9">
        <v>5930</v>
      </c>
      <c r="N502" s="9">
        <v>5533</v>
      </c>
    </row>
    <row r="503" spans="1:14" x14ac:dyDescent="0.25">
      <c r="A503" t="s">
        <v>40</v>
      </c>
      <c r="B503" s="10">
        <v>3331404</v>
      </c>
      <c r="C503" s="9">
        <v>5130</v>
      </c>
      <c r="D503" s="9">
        <v>5890</v>
      </c>
      <c r="E503" s="9">
        <v>4850</v>
      </c>
      <c r="F503" s="9">
        <v>5000</v>
      </c>
      <c r="G503" s="9">
        <v>4610</v>
      </c>
      <c r="H503" s="9">
        <v>4520</v>
      </c>
      <c r="I503" s="9">
        <v>6980</v>
      </c>
      <c r="J503" s="9">
        <v>7060</v>
      </c>
      <c r="K503" s="9">
        <v>4400</v>
      </c>
      <c r="L503" s="9">
        <v>3750</v>
      </c>
      <c r="M503" s="9">
        <v>4950</v>
      </c>
      <c r="N503" s="9">
        <v>4366</v>
      </c>
    </row>
    <row r="504" spans="1:14" x14ac:dyDescent="0.25">
      <c r="A504" t="s">
        <v>40</v>
      </c>
      <c r="B504" s="10">
        <v>40083410</v>
      </c>
      <c r="C504" s="9">
        <v>5130</v>
      </c>
      <c r="D504" s="9">
        <v>6970</v>
      </c>
      <c r="E504" s="9">
        <v>6220</v>
      </c>
      <c r="F504" s="9">
        <v>6480</v>
      </c>
      <c r="G504" s="9">
        <v>6550</v>
      </c>
      <c r="H504" s="9">
        <v>8210</v>
      </c>
      <c r="I504" s="9">
        <v>7450</v>
      </c>
      <c r="J504" s="9">
        <v>6610</v>
      </c>
      <c r="K504" s="9">
        <v>6020</v>
      </c>
      <c r="L504" s="9">
        <v>6350</v>
      </c>
      <c r="M504" s="9">
        <v>7610</v>
      </c>
      <c r="N504" s="9">
        <v>6660</v>
      </c>
    </row>
    <row r="505" spans="1:14" x14ac:dyDescent="0.25">
      <c r="A505" t="s">
        <v>40</v>
      </c>
      <c r="B505" s="10">
        <v>1086705</v>
      </c>
      <c r="C505" s="9">
        <v>5150</v>
      </c>
      <c r="D505" s="9">
        <v>8280</v>
      </c>
      <c r="E505" s="9">
        <v>7080</v>
      </c>
      <c r="F505" s="9">
        <v>6880</v>
      </c>
      <c r="G505" s="9">
        <v>7620</v>
      </c>
      <c r="H505" s="9">
        <v>7320</v>
      </c>
      <c r="I505" s="9">
        <v>7120</v>
      </c>
      <c r="J505" s="9">
        <v>6640</v>
      </c>
      <c r="K505" s="9">
        <v>3020</v>
      </c>
      <c r="L505" s="9">
        <v>5600</v>
      </c>
      <c r="M505" s="9">
        <v>7010</v>
      </c>
      <c r="N505" s="9">
        <v>5210</v>
      </c>
    </row>
    <row r="506" spans="1:14" x14ac:dyDescent="0.25">
      <c r="A506" t="s">
        <v>40</v>
      </c>
      <c r="B506" s="10">
        <v>90010403</v>
      </c>
      <c r="C506" s="9">
        <v>5164</v>
      </c>
      <c r="D506" s="9">
        <v>6410</v>
      </c>
      <c r="E506" s="9">
        <v>5920</v>
      </c>
      <c r="F506" s="9">
        <v>4970</v>
      </c>
      <c r="G506" s="9">
        <v>5690</v>
      </c>
      <c r="H506" s="9">
        <v>7340</v>
      </c>
      <c r="I506" s="9">
        <v>13770</v>
      </c>
      <c r="J506" s="9">
        <v>8670</v>
      </c>
      <c r="K506" s="9">
        <v>6000</v>
      </c>
      <c r="L506" s="9">
        <v>5230</v>
      </c>
      <c r="M506" s="9">
        <v>5590</v>
      </c>
      <c r="N506" s="9">
        <v>5606</v>
      </c>
    </row>
    <row r="507" spans="1:14" x14ac:dyDescent="0.25">
      <c r="A507" t="s">
        <v>40</v>
      </c>
      <c r="B507" s="10">
        <v>40083006</v>
      </c>
      <c r="C507" s="9">
        <v>5174</v>
      </c>
      <c r="D507" s="9">
        <v>7130</v>
      </c>
      <c r="E507" s="9">
        <v>6280</v>
      </c>
      <c r="F507" s="9">
        <v>7330</v>
      </c>
      <c r="G507" s="9">
        <v>6740</v>
      </c>
      <c r="H507" s="9">
        <v>8730</v>
      </c>
      <c r="I507" s="9">
        <v>8770</v>
      </c>
      <c r="J507" s="9">
        <v>9140</v>
      </c>
      <c r="K507" s="9">
        <v>6740</v>
      </c>
      <c r="L507" s="9">
        <v>6250</v>
      </c>
      <c r="M507" s="9">
        <v>7220</v>
      </c>
      <c r="N507" s="9">
        <v>6736</v>
      </c>
    </row>
    <row r="508" spans="1:14" x14ac:dyDescent="0.25">
      <c r="A508" t="s">
        <v>40</v>
      </c>
      <c r="B508" s="10">
        <v>80090901</v>
      </c>
      <c r="C508" s="9">
        <v>5184</v>
      </c>
      <c r="D508" s="9">
        <v>5110</v>
      </c>
      <c r="E508" s="9">
        <v>4740</v>
      </c>
      <c r="F508" s="9">
        <v>4520</v>
      </c>
      <c r="G508" s="9">
        <v>5240</v>
      </c>
      <c r="H508" s="9">
        <v>5940</v>
      </c>
      <c r="I508" s="9">
        <v>6480</v>
      </c>
      <c r="J508" s="9">
        <v>5930</v>
      </c>
      <c r="K508" s="9">
        <v>4880</v>
      </c>
      <c r="L508" s="9">
        <v>7220</v>
      </c>
      <c r="M508" s="9">
        <v>8010</v>
      </c>
      <c r="N508" s="9">
        <v>6703</v>
      </c>
    </row>
    <row r="509" spans="1:14" x14ac:dyDescent="0.25">
      <c r="A509" t="s">
        <v>40</v>
      </c>
      <c r="B509" s="10">
        <v>1117103</v>
      </c>
      <c r="C509" s="9">
        <v>5197</v>
      </c>
      <c r="D509" s="9">
        <v>6440</v>
      </c>
      <c r="E509" s="9">
        <v>5360</v>
      </c>
      <c r="F509" s="9">
        <v>5820</v>
      </c>
      <c r="G509" s="9">
        <v>7840</v>
      </c>
      <c r="H509" s="9">
        <v>6740</v>
      </c>
      <c r="I509" s="9">
        <v>7660</v>
      </c>
      <c r="J509" s="9">
        <v>7590</v>
      </c>
      <c r="K509" s="9">
        <v>3950</v>
      </c>
      <c r="L509" s="9">
        <v>5010</v>
      </c>
      <c r="M509" s="9">
        <v>4610</v>
      </c>
      <c r="N509" s="9">
        <v>4523</v>
      </c>
    </row>
    <row r="510" spans="1:14" x14ac:dyDescent="0.25">
      <c r="A510" t="s">
        <v>40</v>
      </c>
      <c r="B510" s="10">
        <v>3332103</v>
      </c>
      <c r="C510" s="9">
        <v>5200</v>
      </c>
      <c r="D510" s="9">
        <v>4410</v>
      </c>
      <c r="E510" s="9">
        <v>5240</v>
      </c>
      <c r="F510" s="9">
        <v>4530</v>
      </c>
      <c r="G510" s="9">
        <v>6600</v>
      </c>
      <c r="H510" s="9">
        <v>6300</v>
      </c>
      <c r="I510" s="9">
        <v>5570</v>
      </c>
      <c r="J510" s="9">
        <v>11770</v>
      </c>
      <c r="K510" s="9">
        <v>7120</v>
      </c>
      <c r="L510" s="9">
        <v>3620</v>
      </c>
      <c r="M510" s="9">
        <v>4430</v>
      </c>
      <c r="N510" s="9">
        <v>5056</v>
      </c>
    </row>
    <row r="511" spans="1:14" x14ac:dyDescent="0.25">
      <c r="A511" t="s">
        <v>40</v>
      </c>
      <c r="B511" s="10">
        <v>3334802</v>
      </c>
      <c r="C511" s="9">
        <v>5200</v>
      </c>
      <c r="D511" s="9">
        <v>6280</v>
      </c>
      <c r="E511" s="9">
        <v>6050</v>
      </c>
      <c r="F511" s="9">
        <v>6480</v>
      </c>
      <c r="G511" s="9">
        <v>10330</v>
      </c>
      <c r="H511" s="9">
        <v>7330</v>
      </c>
      <c r="I511" s="9">
        <v>8310</v>
      </c>
      <c r="J511" s="9">
        <v>10060</v>
      </c>
      <c r="K511" s="9">
        <v>7210</v>
      </c>
      <c r="L511" s="9">
        <v>7810</v>
      </c>
      <c r="M511" s="9">
        <v>10470</v>
      </c>
      <c r="N511" s="9">
        <v>8496</v>
      </c>
    </row>
    <row r="512" spans="1:14" x14ac:dyDescent="0.25">
      <c r="A512" t="s">
        <v>40</v>
      </c>
      <c r="B512" s="10">
        <v>5009704</v>
      </c>
      <c r="C512" s="9">
        <v>5230</v>
      </c>
      <c r="D512" s="9">
        <v>5790</v>
      </c>
      <c r="E512" s="9">
        <v>4900</v>
      </c>
      <c r="F512" s="9">
        <v>4280</v>
      </c>
      <c r="G512" s="9">
        <v>3880</v>
      </c>
      <c r="H512" s="9">
        <v>4630</v>
      </c>
      <c r="I512" s="9">
        <v>5060</v>
      </c>
      <c r="J512" s="9">
        <v>5370</v>
      </c>
      <c r="K512" s="9">
        <v>3950</v>
      </c>
      <c r="L512" s="9">
        <v>3920</v>
      </c>
      <c r="M512" s="9">
        <v>5820</v>
      </c>
      <c r="N512" s="9">
        <v>4563</v>
      </c>
    </row>
    <row r="513" spans="1:14" x14ac:dyDescent="0.25">
      <c r="A513" t="s">
        <v>40</v>
      </c>
      <c r="B513" s="10">
        <v>40016025</v>
      </c>
      <c r="C513" s="9">
        <v>5234</v>
      </c>
      <c r="D513" s="9">
        <v>5890</v>
      </c>
      <c r="E513" s="9">
        <v>4840</v>
      </c>
      <c r="F513" s="9">
        <v>5120</v>
      </c>
      <c r="G513" s="9">
        <v>6010</v>
      </c>
      <c r="H513" s="9">
        <v>5020</v>
      </c>
      <c r="I513" s="9">
        <v>4370</v>
      </c>
      <c r="J513" s="9">
        <v>6010</v>
      </c>
      <c r="K513" s="9">
        <v>4260</v>
      </c>
      <c r="L513" s="9">
        <v>5440</v>
      </c>
      <c r="M513" s="9">
        <v>6720</v>
      </c>
      <c r="N513" s="9">
        <v>5473</v>
      </c>
    </row>
    <row r="514" spans="1:14" x14ac:dyDescent="0.25">
      <c r="A514" t="s">
        <v>40</v>
      </c>
      <c r="B514" s="10">
        <v>1010303</v>
      </c>
      <c r="C514" s="9">
        <v>5237</v>
      </c>
      <c r="D514" s="9">
        <v>7300</v>
      </c>
      <c r="E514" s="9">
        <v>6170</v>
      </c>
      <c r="F514" s="9">
        <v>5800</v>
      </c>
      <c r="G514" s="9">
        <v>5220</v>
      </c>
      <c r="H514" s="9">
        <v>5080</v>
      </c>
      <c r="I514" s="9">
        <v>5470</v>
      </c>
      <c r="J514" s="9">
        <v>5390</v>
      </c>
      <c r="K514" s="9">
        <v>4870</v>
      </c>
      <c r="L514" s="9">
        <v>5380</v>
      </c>
      <c r="M514" s="9">
        <v>6620</v>
      </c>
      <c r="N514" s="9">
        <v>5623</v>
      </c>
    </row>
    <row r="515" spans="1:14" x14ac:dyDescent="0.25">
      <c r="A515" t="s">
        <v>40</v>
      </c>
      <c r="B515" s="10">
        <v>80090949</v>
      </c>
      <c r="C515" s="9">
        <v>5244</v>
      </c>
      <c r="D515" s="9">
        <v>7300</v>
      </c>
      <c r="E515" s="9">
        <v>5830</v>
      </c>
      <c r="F515" s="9">
        <v>7590</v>
      </c>
      <c r="G515" s="9">
        <v>7570</v>
      </c>
      <c r="H515" s="9">
        <v>8020</v>
      </c>
      <c r="I515" s="9">
        <v>8560</v>
      </c>
      <c r="J515" s="9">
        <v>7240</v>
      </c>
      <c r="K515" s="9">
        <v>3670</v>
      </c>
      <c r="L515" s="9">
        <v>5390</v>
      </c>
      <c r="M515" s="9">
        <v>7030</v>
      </c>
      <c r="N515" s="9">
        <v>5363</v>
      </c>
    </row>
    <row r="516" spans="1:14" x14ac:dyDescent="0.25">
      <c r="A516" t="s">
        <v>40</v>
      </c>
      <c r="B516" s="10">
        <v>44472802</v>
      </c>
      <c r="C516" s="9">
        <v>5260</v>
      </c>
      <c r="D516" s="9">
        <v>5650</v>
      </c>
      <c r="E516" s="9">
        <v>4080</v>
      </c>
      <c r="F516" s="9">
        <v>4790</v>
      </c>
      <c r="G516" s="9">
        <v>5170</v>
      </c>
      <c r="H516" s="9">
        <v>5920</v>
      </c>
      <c r="I516" s="9">
        <v>4690</v>
      </c>
      <c r="J516" s="9">
        <v>5650</v>
      </c>
      <c r="K516" s="9">
        <v>4310</v>
      </c>
      <c r="L516" s="9">
        <v>5470</v>
      </c>
      <c r="M516" s="9">
        <v>4960</v>
      </c>
      <c r="N516" s="9">
        <v>4913</v>
      </c>
    </row>
    <row r="517" spans="1:14" x14ac:dyDescent="0.25">
      <c r="A517" t="s">
        <v>40</v>
      </c>
      <c r="B517" s="10">
        <v>90090203</v>
      </c>
      <c r="C517" s="9">
        <v>5260</v>
      </c>
      <c r="D517" s="9">
        <v>8120</v>
      </c>
      <c r="E517" s="9">
        <v>6670</v>
      </c>
      <c r="F517" s="9">
        <v>6730</v>
      </c>
      <c r="G517" s="9">
        <v>6020</v>
      </c>
      <c r="H517" s="9">
        <v>7340</v>
      </c>
      <c r="I517" s="9">
        <v>4960</v>
      </c>
      <c r="J517" s="9">
        <v>5480</v>
      </c>
      <c r="K517" s="9">
        <v>5900</v>
      </c>
      <c r="L517" s="9">
        <v>6590</v>
      </c>
      <c r="M517" s="9">
        <v>6770</v>
      </c>
      <c r="N517" s="9">
        <v>6420</v>
      </c>
    </row>
    <row r="518" spans="1:14" x14ac:dyDescent="0.25">
      <c r="A518" t="s">
        <v>40</v>
      </c>
      <c r="B518" s="10">
        <v>1116202</v>
      </c>
      <c r="C518" s="9">
        <v>5274</v>
      </c>
      <c r="D518" s="9">
        <v>6360</v>
      </c>
      <c r="E518" s="9">
        <v>5240</v>
      </c>
      <c r="F518" s="9">
        <v>9100</v>
      </c>
      <c r="G518" s="9">
        <v>7090</v>
      </c>
      <c r="H518" s="9">
        <v>10270</v>
      </c>
      <c r="I518" s="9">
        <v>8560</v>
      </c>
      <c r="J518" s="9">
        <v>16880</v>
      </c>
      <c r="K518" s="9">
        <v>9010</v>
      </c>
      <c r="L518" s="9">
        <v>7010</v>
      </c>
      <c r="M518" s="9">
        <v>6050</v>
      </c>
      <c r="N518" s="9">
        <v>7356</v>
      </c>
    </row>
    <row r="519" spans="1:14" x14ac:dyDescent="0.25">
      <c r="A519" t="s">
        <v>40</v>
      </c>
      <c r="B519" s="10">
        <v>90089403</v>
      </c>
      <c r="C519" s="9">
        <v>5300</v>
      </c>
      <c r="D519" s="9">
        <v>5740</v>
      </c>
      <c r="E519" s="9">
        <v>5270</v>
      </c>
      <c r="F519" s="9">
        <v>5480</v>
      </c>
      <c r="G519" s="9">
        <v>5650</v>
      </c>
      <c r="H519" s="9">
        <v>7780</v>
      </c>
      <c r="I519" s="9">
        <v>6520</v>
      </c>
      <c r="J519" s="9">
        <v>10170</v>
      </c>
      <c r="K519" s="9">
        <v>7940</v>
      </c>
      <c r="L519" s="9">
        <v>10590</v>
      </c>
      <c r="M519" s="9">
        <v>12320</v>
      </c>
      <c r="N519" s="9">
        <v>10283</v>
      </c>
    </row>
    <row r="520" spans="1:14" x14ac:dyDescent="0.25">
      <c r="A520" t="s">
        <v>40</v>
      </c>
      <c r="B520" s="10">
        <v>1115304</v>
      </c>
      <c r="C520" s="9">
        <v>5314</v>
      </c>
      <c r="D520" s="9">
        <v>5010</v>
      </c>
      <c r="E520" s="9">
        <v>4450</v>
      </c>
      <c r="F520" s="9">
        <v>5520</v>
      </c>
      <c r="G520" s="9">
        <v>6140</v>
      </c>
      <c r="H520" s="9">
        <v>12260</v>
      </c>
      <c r="I520" s="9">
        <v>6140</v>
      </c>
      <c r="J520" s="9">
        <v>7960</v>
      </c>
      <c r="K520" s="9">
        <v>4240</v>
      </c>
      <c r="L520" s="9">
        <v>6060</v>
      </c>
      <c r="M520" s="9">
        <v>6250</v>
      </c>
      <c r="N520" s="9">
        <v>5516</v>
      </c>
    </row>
    <row r="521" spans="1:14" x14ac:dyDescent="0.25">
      <c r="A521" t="s">
        <v>40</v>
      </c>
      <c r="B521" s="10">
        <v>1488237</v>
      </c>
      <c r="C521" s="9">
        <v>5314</v>
      </c>
      <c r="D521" s="9">
        <v>3650</v>
      </c>
      <c r="E521" s="9">
        <v>4140</v>
      </c>
      <c r="F521" s="9">
        <v>3230</v>
      </c>
      <c r="G521" s="9">
        <v>4320</v>
      </c>
      <c r="H521" s="9">
        <v>2120</v>
      </c>
      <c r="I521" s="9">
        <v>3470</v>
      </c>
      <c r="J521" s="9">
        <v>4940</v>
      </c>
      <c r="K521" s="9">
        <v>4040</v>
      </c>
      <c r="L521" s="9">
        <v>3840</v>
      </c>
      <c r="M521" s="9">
        <v>4370</v>
      </c>
      <c r="N521" s="9">
        <v>4083</v>
      </c>
    </row>
    <row r="522" spans="1:14" x14ac:dyDescent="0.25">
      <c r="A522" t="s">
        <v>40</v>
      </c>
      <c r="B522" s="10">
        <v>20082403</v>
      </c>
      <c r="C522" s="9">
        <v>5330</v>
      </c>
      <c r="D522" s="9">
        <v>5690</v>
      </c>
      <c r="E522" s="9">
        <v>4550</v>
      </c>
      <c r="F522" s="9">
        <v>3040</v>
      </c>
      <c r="G522" s="9">
        <v>2730</v>
      </c>
      <c r="H522" s="9">
        <v>3400</v>
      </c>
      <c r="I522" s="9">
        <v>2590</v>
      </c>
      <c r="J522" s="9">
        <v>2950</v>
      </c>
      <c r="K522" s="9">
        <v>410</v>
      </c>
      <c r="L522" s="9">
        <v>3990</v>
      </c>
      <c r="M522" s="9">
        <v>2190</v>
      </c>
      <c r="N522" s="9">
        <v>2196</v>
      </c>
    </row>
    <row r="523" spans="1:14" x14ac:dyDescent="0.25">
      <c r="A523" t="s">
        <v>40</v>
      </c>
      <c r="B523" s="10">
        <v>333603</v>
      </c>
      <c r="C523" s="9">
        <v>5354</v>
      </c>
      <c r="D523" s="9">
        <v>4980</v>
      </c>
      <c r="E523" s="9">
        <v>1490</v>
      </c>
      <c r="F523" s="9">
        <v>7880</v>
      </c>
      <c r="G523" s="9">
        <v>6790</v>
      </c>
      <c r="H523" s="9">
        <v>5720</v>
      </c>
      <c r="I523" s="9">
        <v>5710</v>
      </c>
      <c r="J523" s="9">
        <v>6130</v>
      </c>
      <c r="K523" s="9">
        <v>4230</v>
      </c>
      <c r="L523" s="9">
        <v>5030</v>
      </c>
      <c r="M523" s="9">
        <v>4620</v>
      </c>
      <c r="N523" s="9">
        <v>4626</v>
      </c>
    </row>
    <row r="524" spans="1:14" x14ac:dyDescent="0.25">
      <c r="A524" t="s">
        <v>40</v>
      </c>
      <c r="B524" s="10">
        <v>70089009</v>
      </c>
      <c r="C524" s="9">
        <v>5357</v>
      </c>
      <c r="D524" s="9">
        <v>6510</v>
      </c>
      <c r="E524" s="9">
        <v>5530</v>
      </c>
      <c r="F524" s="9">
        <v>4970</v>
      </c>
      <c r="G524" s="9">
        <v>7730</v>
      </c>
      <c r="H524" s="9">
        <v>11430</v>
      </c>
      <c r="I524" s="9">
        <v>12220</v>
      </c>
      <c r="J524" s="9">
        <v>10410</v>
      </c>
      <c r="K524" s="9">
        <v>4010</v>
      </c>
      <c r="L524" s="9">
        <v>9680</v>
      </c>
      <c r="M524" s="9">
        <v>6100</v>
      </c>
      <c r="N524" s="9">
        <v>6596</v>
      </c>
    </row>
    <row r="525" spans="1:14" x14ac:dyDescent="0.25">
      <c r="A525" t="s">
        <v>40</v>
      </c>
      <c r="B525" s="10">
        <v>1486710</v>
      </c>
      <c r="C525" s="9">
        <v>5367</v>
      </c>
      <c r="D525" s="9">
        <v>6120</v>
      </c>
      <c r="E525" s="9">
        <v>5220</v>
      </c>
      <c r="F525" s="9">
        <v>5790</v>
      </c>
      <c r="G525" s="9">
        <v>5550</v>
      </c>
      <c r="H525" s="9">
        <v>9910</v>
      </c>
      <c r="I525" s="9">
        <v>1960</v>
      </c>
      <c r="J525" s="9">
        <v>6580</v>
      </c>
      <c r="K525" s="9">
        <v>5420</v>
      </c>
      <c r="L525" s="9">
        <v>5560</v>
      </c>
      <c r="M525" s="9">
        <v>6860</v>
      </c>
      <c r="N525" s="9">
        <v>5946</v>
      </c>
    </row>
    <row r="526" spans="1:14" x14ac:dyDescent="0.25">
      <c r="A526" t="s">
        <v>40</v>
      </c>
      <c r="B526" s="10">
        <v>60017436</v>
      </c>
      <c r="C526" s="9">
        <v>5407</v>
      </c>
      <c r="D526" s="9">
        <v>6810</v>
      </c>
      <c r="E526" s="9">
        <v>4500</v>
      </c>
      <c r="F526" s="9">
        <v>3040</v>
      </c>
      <c r="G526" s="9">
        <v>5060</v>
      </c>
      <c r="H526" s="9">
        <v>8260</v>
      </c>
      <c r="I526" s="9">
        <v>11190</v>
      </c>
      <c r="J526" s="9">
        <v>5920</v>
      </c>
      <c r="K526" s="9">
        <v>5540</v>
      </c>
      <c r="L526" s="9">
        <v>4790</v>
      </c>
      <c r="M526" s="9">
        <v>4150</v>
      </c>
      <c r="N526" s="9">
        <v>4826</v>
      </c>
    </row>
    <row r="527" spans="1:14" x14ac:dyDescent="0.25">
      <c r="A527" t="s">
        <v>40</v>
      </c>
      <c r="B527" s="10">
        <v>22273101</v>
      </c>
      <c r="C527" s="9">
        <v>5454</v>
      </c>
      <c r="D527" s="9">
        <v>4140</v>
      </c>
      <c r="E527" s="9">
        <v>2830</v>
      </c>
      <c r="F527" s="9">
        <v>4570</v>
      </c>
      <c r="G527" s="9">
        <v>2340</v>
      </c>
      <c r="H527" s="9">
        <v>3460</v>
      </c>
      <c r="I527" s="9">
        <v>3460</v>
      </c>
      <c r="J527" s="9">
        <v>3830</v>
      </c>
      <c r="K527" s="9">
        <v>3230</v>
      </c>
      <c r="L527" s="9">
        <v>3890</v>
      </c>
      <c r="M527" s="9">
        <v>3390</v>
      </c>
      <c r="N527" s="9">
        <v>3503</v>
      </c>
    </row>
    <row r="528" spans="1:14" x14ac:dyDescent="0.25">
      <c r="A528" t="s">
        <v>40</v>
      </c>
      <c r="B528" s="10">
        <v>1412206</v>
      </c>
      <c r="C528" s="9">
        <v>5467</v>
      </c>
      <c r="D528" s="9">
        <v>7450</v>
      </c>
      <c r="E528" s="9">
        <v>10280</v>
      </c>
      <c r="F528" s="9">
        <v>8200</v>
      </c>
      <c r="G528" s="9">
        <v>7220</v>
      </c>
      <c r="H528" s="9">
        <v>5370</v>
      </c>
      <c r="I528" s="9">
        <v>4900</v>
      </c>
      <c r="J528" s="9">
        <v>7600</v>
      </c>
      <c r="K528" s="9">
        <v>5050</v>
      </c>
      <c r="L528" s="9">
        <v>5270</v>
      </c>
      <c r="M528" s="9">
        <v>6360</v>
      </c>
      <c r="N528" s="9">
        <v>5560</v>
      </c>
    </row>
    <row r="529" spans="1:14" x14ac:dyDescent="0.25">
      <c r="A529" t="s">
        <v>40</v>
      </c>
      <c r="B529" s="10">
        <v>222064</v>
      </c>
      <c r="C529" s="9">
        <v>5470</v>
      </c>
      <c r="D529" s="9">
        <v>3840</v>
      </c>
      <c r="E529" s="9">
        <v>2820</v>
      </c>
      <c r="F529" s="9">
        <v>5820</v>
      </c>
      <c r="G529" s="9">
        <v>8420</v>
      </c>
      <c r="H529" s="9">
        <v>5970</v>
      </c>
      <c r="I529" s="9">
        <v>7620</v>
      </c>
      <c r="J529" s="9">
        <v>8510</v>
      </c>
      <c r="K529" s="9">
        <v>5250</v>
      </c>
      <c r="L529" s="9">
        <v>6010</v>
      </c>
      <c r="M529" s="9">
        <v>5570</v>
      </c>
      <c r="N529" s="9">
        <v>5610</v>
      </c>
    </row>
    <row r="530" spans="1:14" x14ac:dyDescent="0.25">
      <c r="A530" t="s">
        <v>40</v>
      </c>
      <c r="B530" s="10">
        <v>20015205</v>
      </c>
      <c r="C530" s="9">
        <v>5490</v>
      </c>
      <c r="D530" s="9">
        <v>8010</v>
      </c>
      <c r="E530" s="9">
        <v>7940</v>
      </c>
      <c r="F530" s="9">
        <v>6930</v>
      </c>
      <c r="G530" s="9">
        <v>6880</v>
      </c>
      <c r="H530" s="9">
        <v>6270</v>
      </c>
      <c r="I530" s="9">
        <v>4520</v>
      </c>
      <c r="J530" s="9">
        <v>6500</v>
      </c>
      <c r="K530" s="9">
        <v>5260</v>
      </c>
      <c r="L530" s="9">
        <v>6820</v>
      </c>
      <c r="M530" s="9">
        <v>7720</v>
      </c>
      <c r="N530" s="9">
        <v>6600</v>
      </c>
    </row>
    <row r="531" spans="1:14" x14ac:dyDescent="0.25">
      <c r="A531" t="s">
        <v>40</v>
      </c>
      <c r="B531" s="10">
        <v>60017333</v>
      </c>
      <c r="C531" s="9">
        <v>5490</v>
      </c>
      <c r="D531" s="9">
        <v>4620</v>
      </c>
      <c r="E531" s="9">
        <v>3190</v>
      </c>
      <c r="F531" s="9">
        <v>4360</v>
      </c>
      <c r="G531" s="9">
        <v>5720</v>
      </c>
      <c r="H531" s="9">
        <v>4220</v>
      </c>
      <c r="I531" s="9">
        <v>5440</v>
      </c>
      <c r="J531" s="9">
        <v>3310</v>
      </c>
      <c r="K531" s="9">
        <v>3640</v>
      </c>
      <c r="L531" s="9">
        <v>4810</v>
      </c>
      <c r="M531" s="9">
        <v>3330</v>
      </c>
      <c r="N531" s="9">
        <v>3926</v>
      </c>
    </row>
    <row r="532" spans="1:14" x14ac:dyDescent="0.25">
      <c r="A532" t="s">
        <v>40</v>
      </c>
      <c r="B532" s="10">
        <v>1314806</v>
      </c>
      <c r="C532" s="9">
        <v>5497</v>
      </c>
      <c r="D532" s="9">
        <v>7420</v>
      </c>
      <c r="E532" s="9">
        <v>6130</v>
      </c>
      <c r="F532" s="9">
        <v>6200</v>
      </c>
      <c r="G532" s="9">
        <v>6100</v>
      </c>
      <c r="H532" s="9">
        <v>7030</v>
      </c>
      <c r="I532" s="9">
        <v>4940</v>
      </c>
      <c r="J532" s="9">
        <v>7180</v>
      </c>
      <c r="K532" s="9">
        <v>5010</v>
      </c>
      <c r="L532" s="9">
        <v>6010</v>
      </c>
      <c r="M532" s="9">
        <v>8020</v>
      </c>
      <c r="N532" s="9">
        <v>6346</v>
      </c>
    </row>
    <row r="533" spans="1:14" x14ac:dyDescent="0.25">
      <c r="A533" t="s">
        <v>40</v>
      </c>
      <c r="B533" s="10">
        <v>3333301</v>
      </c>
      <c r="C533" s="9">
        <v>5510</v>
      </c>
      <c r="D533" s="9">
        <v>3330</v>
      </c>
      <c r="E533" s="9">
        <v>3710</v>
      </c>
      <c r="F533" s="9">
        <v>1780</v>
      </c>
      <c r="G533" s="9">
        <v>2220</v>
      </c>
      <c r="H533" s="9">
        <v>2740</v>
      </c>
      <c r="I533" s="9">
        <v>2620</v>
      </c>
      <c r="J533" s="9">
        <v>2980</v>
      </c>
      <c r="K533" s="9">
        <v>3680</v>
      </c>
      <c r="L533" s="9">
        <v>2730</v>
      </c>
      <c r="M533" s="9">
        <v>3140</v>
      </c>
      <c r="N533" s="9">
        <v>3183</v>
      </c>
    </row>
    <row r="534" spans="1:14" x14ac:dyDescent="0.25">
      <c r="A534" t="s">
        <v>40</v>
      </c>
      <c r="B534" s="10">
        <v>1183706</v>
      </c>
      <c r="C534" s="9">
        <v>5517</v>
      </c>
      <c r="D534" s="9">
        <v>5450</v>
      </c>
      <c r="E534" s="9">
        <v>4390</v>
      </c>
      <c r="F534" s="9">
        <v>4560</v>
      </c>
      <c r="G534" s="9">
        <v>5080</v>
      </c>
      <c r="H534" s="9">
        <v>4730</v>
      </c>
      <c r="I534" s="9">
        <v>3870</v>
      </c>
      <c r="J534" s="9">
        <v>4690</v>
      </c>
      <c r="K534" s="9">
        <v>3850</v>
      </c>
      <c r="L534" s="9">
        <v>5020</v>
      </c>
      <c r="M534" s="9">
        <v>5100</v>
      </c>
      <c r="N534" s="9">
        <v>4656</v>
      </c>
    </row>
    <row r="535" spans="1:14" x14ac:dyDescent="0.25">
      <c r="A535" t="s">
        <v>40</v>
      </c>
      <c r="B535" s="10">
        <v>44473303</v>
      </c>
      <c r="C535" s="9">
        <v>5540</v>
      </c>
      <c r="D535" s="9">
        <v>8050</v>
      </c>
      <c r="E535" s="9">
        <v>6080</v>
      </c>
      <c r="F535" s="9">
        <v>6870</v>
      </c>
      <c r="G535" s="9">
        <v>6860</v>
      </c>
      <c r="H535" s="9">
        <v>5130</v>
      </c>
      <c r="I535" s="9">
        <v>320</v>
      </c>
      <c r="J535" s="9">
        <v>140</v>
      </c>
      <c r="K535" s="9">
        <v>30</v>
      </c>
      <c r="L535" s="9">
        <v>40</v>
      </c>
      <c r="M535" s="9">
        <v>760</v>
      </c>
      <c r="N535" s="9">
        <v>276</v>
      </c>
    </row>
    <row r="536" spans="1:14" x14ac:dyDescent="0.25">
      <c r="A536" t="s">
        <v>40</v>
      </c>
      <c r="B536" s="10">
        <v>44474204</v>
      </c>
      <c r="C536" s="9">
        <v>5557</v>
      </c>
      <c r="D536" s="9">
        <v>9330</v>
      </c>
      <c r="E536" s="9">
        <v>5230</v>
      </c>
      <c r="F536" s="9">
        <v>5420</v>
      </c>
      <c r="G536" s="9">
        <v>5560</v>
      </c>
      <c r="H536" s="9">
        <v>6010</v>
      </c>
      <c r="I536" s="9">
        <v>4720</v>
      </c>
      <c r="J536" s="9">
        <v>5770</v>
      </c>
      <c r="K536" s="9">
        <v>4530</v>
      </c>
      <c r="L536" s="9">
        <v>6950</v>
      </c>
      <c r="M536" s="9">
        <v>5710</v>
      </c>
      <c r="N536" s="9">
        <v>5730</v>
      </c>
    </row>
    <row r="537" spans="1:14" x14ac:dyDescent="0.25">
      <c r="A537" t="s">
        <v>40</v>
      </c>
      <c r="B537" s="10">
        <v>50011222</v>
      </c>
      <c r="C537" s="9">
        <v>5557</v>
      </c>
      <c r="D537" s="9">
        <v>6530</v>
      </c>
      <c r="E537" s="9">
        <v>5120</v>
      </c>
      <c r="F537" s="9">
        <v>5590</v>
      </c>
      <c r="G537" s="9">
        <v>6170</v>
      </c>
      <c r="H537" s="9">
        <v>8050</v>
      </c>
      <c r="I537" s="9">
        <v>7590</v>
      </c>
      <c r="J537" s="9">
        <v>8750</v>
      </c>
      <c r="K537" s="9">
        <v>5710</v>
      </c>
      <c r="L537" s="9">
        <v>6310</v>
      </c>
      <c r="M537" s="9">
        <v>7250</v>
      </c>
      <c r="N537" s="9">
        <v>6423</v>
      </c>
    </row>
    <row r="538" spans="1:14" x14ac:dyDescent="0.25">
      <c r="A538" t="s">
        <v>40</v>
      </c>
      <c r="B538" s="10">
        <v>60016824</v>
      </c>
      <c r="C538" s="9">
        <v>5594</v>
      </c>
      <c r="D538" s="9">
        <v>7260</v>
      </c>
      <c r="E538" s="9">
        <v>6390</v>
      </c>
      <c r="F538" s="9">
        <v>6390</v>
      </c>
      <c r="G538" s="9">
        <v>6760</v>
      </c>
      <c r="H538" s="9">
        <v>7550</v>
      </c>
      <c r="I538" s="9">
        <v>7040</v>
      </c>
      <c r="J538" s="9">
        <v>8610</v>
      </c>
      <c r="K538" s="9">
        <v>6750</v>
      </c>
      <c r="L538" s="9">
        <v>7270</v>
      </c>
      <c r="M538" s="9">
        <v>7650</v>
      </c>
      <c r="N538" s="9">
        <v>7223</v>
      </c>
    </row>
    <row r="539" spans="1:14" x14ac:dyDescent="0.25">
      <c r="A539" t="s">
        <v>40</v>
      </c>
      <c r="B539" s="10">
        <v>40016127</v>
      </c>
      <c r="C539" s="9">
        <v>5604</v>
      </c>
      <c r="D539" s="9">
        <v>6220</v>
      </c>
      <c r="E539" s="9">
        <v>4670</v>
      </c>
      <c r="F539" s="9">
        <v>5640</v>
      </c>
      <c r="G539" s="9">
        <v>5700</v>
      </c>
      <c r="H539" s="9">
        <v>4550</v>
      </c>
      <c r="I539" s="9">
        <v>3010</v>
      </c>
      <c r="J539" s="9">
        <v>2590</v>
      </c>
      <c r="K539" s="9">
        <v>4700</v>
      </c>
      <c r="L539" s="9">
        <v>6340</v>
      </c>
      <c r="M539" s="9">
        <v>6730</v>
      </c>
      <c r="N539" s="9">
        <v>5923</v>
      </c>
    </row>
    <row r="540" spans="1:14" x14ac:dyDescent="0.25">
      <c r="A540" t="s">
        <v>40</v>
      </c>
      <c r="B540" s="10">
        <v>50082410</v>
      </c>
      <c r="C540" s="9">
        <v>5607</v>
      </c>
      <c r="D540" s="9">
        <v>6250</v>
      </c>
      <c r="E540" s="9">
        <v>4990</v>
      </c>
      <c r="F540" s="9">
        <v>5320</v>
      </c>
      <c r="G540" s="9">
        <v>4690</v>
      </c>
      <c r="H540" s="9">
        <v>10580</v>
      </c>
      <c r="I540" s="9">
        <v>8930</v>
      </c>
      <c r="J540" s="9">
        <v>7370</v>
      </c>
      <c r="K540" s="9">
        <v>3930</v>
      </c>
      <c r="L540" s="9">
        <v>4500</v>
      </c>
      <c r="M540" s="9">
        <v>4200</v>
      </c>
      <c r="N540" s="9">
        <v>4210</v>
      </c>
    </row>
    <row r="541" spans="1:14" x14ac:dyDescent="0.25">
      <c r="A541" t="s">
        <v>40</v>
      </c>
      <c r="B541" s="10">
        <v>70088805</v>
      </c>
      <c r="C541" s="9">
        <v>5627</v>
      </c>
      <c r="D541" s="9">
        <v>7140</v>
      </c>
      <c r="E541" s="9">
        <v>6200</v>
      </c>
      <c r="F541" s="9">
        <v>5930</v>
      </c>
      <c r="G541" s="9">
        <v>7710</v>
      </c>
      <c r="H541" s="9">
        <v>10020</v>
      </c>
      <c r="I541" s="9">
        <v>11510</v>
      </c>
      <c r="J541" s="9">
        <v>9260</v>
      </c>
      <c r="K541" s="9">
        <v>5810</v>
      </c>
      <c r="L541" s="9">
        <v>5940</v>
      </c>
      <c r="M541" s="9">
        <v>6860</v>
      </c>
      <c r="N541" s="9">
        <v>6203</v>
      </c>
    </row>
    <row r="542" spans="1:14" x14ac:dyDescent="0.25">
      <c r="A542" t="s">
        <v>40</v>
      </c>
      <c r="B542" s="10">
        <v>70089927</v>
      </c>
      <c r="C542" s="9">
        <v>5684</v>
      </c>
      <c r="D542" s="9">
        <v>3810</v>
      </c>
      <c r="E542" s="9">
        <v>4050</v>
      </c>
      <c r="F542" s="9">
        <v>5010</v>
      </c>
      <c r="G542" s="9">
        <v>3620</v>
      </c>
      <c r="H542" s="9">
        <v>3420</v>
      </c>
      <c r="I542" s="9">
        <v>1</v>
      </c>
      <c r="J542" s="9">
        <v>7880</v>
      </c>
      <c r="K542" s="9">
        <v>6650</v>
      </c>
      <c r="L542" s="9">
        <v>7020</v>
      </c>
      <c r="M542" s="9">
        <v>6790</v>
      </c>
      <c r="N542" s="9">
        <v>6820</v>
      </c>
    </row>
    <row r="543" spans="1:14" x14ac:dyDescent="0.25">
      <c r="A543" t="s">
        <v>40</v>
      </c>
      <c r="B543" s="10">
        <v>90010305</v>
      </c>
      <c r="C543" s="9">
        <v>5684</v>
      </c>
      <c r="D543" s="9">
        <v>10200</v>
      </c>
      <c r="E543" s="9">
        <v>9360</v>
      </c>
      <c r="F543" s="9">
        <v>6590</v>
      </c>
      <c r="G543" s="9">
        <v>9730</v>
      </c>
      <c r="H543" s="9">
        <v>11920</v>
      </c>
      <c r="I543" s="9">
        <v>8100</v>
      </c>
      <c r="J543" s="9">
        <v>8440</v>
      </c>
      <c r="K543" s="9">
        <v>5860</v>
      </c>
      <c r="L543" s="9">
        <v>8690</v>
      </c>
      <c r="M543" s="9">
        <v>8530</v>
      </c>
      <c r="N543" s="9">
        <v>7693</v>
      </c>
    </row>
    <row r="544" spans="1:14" x14ac:dyDescent="0.25">
      <c r="A544" t="s">
        <v>40</v>
      </c>
      <c r="B544" s="10">
        <v>40015314</v>
      </c>
      <c r="C544" s="9">
        <v>5697</v>
      </c>
      <c r="D544" s="9">
        <v>6850</v>
      </c>
      <c r="E544" s="9">
        <v>6430</v>
      </c>
      <c r="F544" s="9">
        <v>6000</v>
      </c>
      <c r="G544" s="9">
        <v>9710</v>
      </c>
      <c r="H544" s="9">
        <v>8760</v>
      </c>
      <c r="I544" s="9">
        <v>6890</v>
      </c>
      <c r="J544" s="9">
        <v>10080</v>
      </c>
      <c r="K544" s="9">
        <v>6750</v>
      </c>
      <c r="L544" s="9">
        <v>6270</v>
      </c>
      <c r="M544" s="9">
        <v>6060</v>
      </c>
      <c r="N544" s="9">
        <v>6360</v>
      </c>
    </row>
    <row r="545" spans="1:14" x14ac:dyDescent="0.25">
      <c r="A545" t="s">
        <v>40</v>
      </c>
      <c r="B545" s="10">
        <v>5009703</v>
      </c>
      <c r="C545" s="9">
        <v>5767</v>
      </c>
      <c r="D545" s="9">
        <v>8560</v>
      </c>
      <c r="E545" s="9">
        <v>6170</v>
      </c>
      <c r="F545" s="9">
        <v>5940</v>
      </c>
      <c r="G545" s="9">
        <v>10850</v>
      </c>
      <c r="H545" s="9">
        <v>9170</v>
      </c>
      <c r="I545" s="9">
        <v>10520</v>
      </c>
      <c r="J545" s="9">
        <v>10190</v>
      </c>
      <c r="K545" s="9">
        <v>6410</v>
      </c>
      <c r="L545" s="9">
        <v>7390</v>
      </c>
      <c r="M545" s="9">
        <v>7690</v>
      </c>
      <c r="N545" s="9">
        <v>7163</v>
      </c>
    </row>
    <row r="546" spans="1:14" x14ac:dyDescent="0.25">
      <c r="A546" t="s">
        <v>40</v>
      </c>
      <c r="B546" s="10">
        <v>44474505</v>
      </c>
      <c r="C546" s="9">
        <v>5774</v>
      </c>
      <c r="D546" s="9">
        <v>11670</v>
      </c>
      <c r="E546" s="9">
        <v>7860</v>
      </c>
      <c r="F546" s="9">
        <v>8690</v>
      </c>
      <c r="G546" s="9">
        <v>9630</v>
      </c>
      <c r="H546" s="9">
        <v>7390</v>
      </c>
      <c r="I546" s="9">
        <v>10530</v>
      </c>
      <c r="J546" s="9">
        <v>11850</v>
      </c>
      <c r="K546" s="9">
        <v>7780</v>
      </c>
      <c r="L546" s="9">
        <v>8950</v>
      </c>
      <c r="M546" s="9">
        <v>7950</v>
      </c>
      <c r="N546" s="9">
        <v>8226</v>
      </c>
    </row>
    <row r="547" spans="1:14" x14ac:dyDescent="0.25">
      <c r="A547" t="s">
        <v>40</v>
      </c>
      <c r="B547" s="10">
        <v>70091404</v>
      </c>
      <c r="C547" s="9">
        <v>5777</v>
      </c>
      <c r="D547" s="9">
        <v>10140</v>
      </c>
      <c r="E547" s="9">
        <v>7970</v>
      </c>
      <c r="F547" s="9">
        <v>7150</v>
      </c>
      <c r="G547" s="9">
        <v>9920</v>
      </c>
      <c r="H547" s="9">
        <v>11270</v>
      </c>
      <c r="I547" s="9">
        <v>8050</v>
      </c>
      <c r="J547" s="9">
        <v>10040</v>
      </c>
      <c r="K547" s="9">
        <v>9650</v>
      </c>
      <c r="L547" s="9">
        <v>7720</v>
      </c>
      <c r="M547" s="9">
        <v>7620</v>
      </c>
      <c r="N547" s="9">
        <v>8330</v>
      </c>
    </row>
    <row r="548" spans="1:14" x14ac:dyDescent="0.25">
      <c r="A548" t="s">
        <v>40</v>
      </c>
      <c r="B548" s="10">
        <v>70089518</v>
      </c>
      <c r="C548" s="9">
        <v>5790</v>
      </c>
      <c r="D548" s="9">
        <v>5960</v>
      </c>
      <c r="E548" s="9">
        <v>6140</v>
      </c>
      <c r="F548" s="9">
        <v>6290</v>
      </c>
      <c r="G548" s="9">
        <v>6680</v>
      </c>
      <c r="H548" s="9">
        <v>6200</v>
      </c>
      <c r="I548" s="9">
        <v>6490</v>
      </c>
      <c r="J548" s="9">
        <v>5820</v>
      </c>
      <c r="K548" s="9">
        <v>3900</v>
      </c>
      <c r="L548" s="9">
        <v>4590</v>
      </c>
      <c r="M548" s="9">
        <v>4160</v>
      </c>
      <c r="N548" s="9">
        <v>4216</v>
      </c>
    </row>
    <row r="549" spans="1:14" x14ac:dyDescent="0.25">
      <c r="A549" t="s">
        <v>40</v>
      </c>
      <c r="B549" s="10">
        <v>50014319</v>
      </c>
      <c r="C549" s="9">
        <v>5810</v>
      </c>
      <c r="D549" s="9">
        <v>6770</v>
      </c>
      <c r="E549" s="9">
        <v>4570</v>
      </c>
      <c r="F549" s="9">
        <v>3480</v>
      </c>
      <c r="G549" s="9">
        <v>7000</v>
      </c>
      <c r="H549" s="9">
        <v>7540</v>
      </c>
      <c r="I549" s="9">
        <v>7310</v>
      </c>
      <c r="J549" s="9">
        <v>8580</v>
      </c>
      <c r="K549" s="9">
        <v>6520</v>
      </c>
      <c r="L549" s="9">
        <v>5980</v>
      </c>
      <c r="M549" s="9">
        <v>6560</v>
      </c>
      <c r="N549" s="9">
        <v>6353</v>
      </c>
    </row>
    <row r="550" spans="1:14" x14ac:dyDescent="0.25">
      <c r="A550" t="s">
        <v>40</v>
      </c>
      <c r="B550" s="10">
        <v>1087205</v>
      </c>
      <c r="C550" s="9">
        <v>5987</v>
      </c>
      <c r="D550" s="9">
        <v>6490</v>
      </c>
      <c r="E550" s="9">
        <v>5240</v>
      </c>
      <c r="F550" s="9">
        <v>7230</v>
      </c>
      <c r="G550" s="9">
        <v>5280</v>
      </c>
      <c r="H550" s="9">
        <v>6950</v>
      </c>
      <c r="I550" s="9">
        <v>5500</v>
      </c>
      <c r="J550" s="9">
        <v>6690</v>
      </c>
      <c r="K550" s="9">
        <v>4860</v>
      </c>
      <c r="L550" s="9">
        <v>5620</v>
      </c>
      <c r="M550" s="9">
        <v>6160</v>
      </c>
      <c r="N550" s="9">
        <v>5546</v>
      </c>
    </row>
    <row r="551" spans="1:14" x14ac:dyDescent="0.25">
      <c r="A551" t="s">
        <v>40</v>
      </c>
      <c r="B551" s="10">
        <v>5009307</v>
      </c>
      <c r="C551" s="9">
        <v>6004</v>
      </c>
      <c r="D551" s="9">
        <v>7830</v>
      </c>
      <c r="E551" s="9">
        <v>6120</v>
      </c>
      <c r="F551" s="9">
        <v>5980</v>
      </c>
      <c r="G551" s="9">
        <v>6440</v>
      </c>
      <c r="H551" s="9">
        <v>6450</v>
      </c>
      <c r="I551" s="9">
        <v>5940</v>
      </c>
      <c r="J551" s="9">
        <v>7220</v>
      </c>
      <c r="K551" s="9">
        <v>5620</v>
      </c>
      <c r="L551" s="9">
        <v>7010</v>
      </c>
      <c r="M551" s="9">
        <v>7240</v>
      </c>
      <c r="N551" s="9">
        <v>6623</v>
      </c>
    </row>
    <row r="552" spans="1:14" x14ac:dyDescent="0.25">
      <c r="A552" t="s">
        <v>40</v>
      </c>
      <c r="B552" s="10">
        <v>40083208</v>
      </c>
      <c r="C552" s="9">
        <v>6007</v>
      </c>
      <c r="D552" s="9">
        <v>6160</v>
      </c>
      <c r="E552" s="9">
        <v>5480</v>
      </c>
      <c r="F552" s="9">
        <v>4740</v>
      </c>
      <c r="G552" s="9">
        <v>10720</v>
      </c>
      <c r="H552" s="9">
        <v>6860</v>
      </c>
      <c r="I552" s="9">
        <v>16560</v>
      </c>
      <c r="J552" s="9">
        <v>9470</v>
      </c>
      <c r="K552" s="9">
        <v>2560</v>
      </c>
      <c r="L552" s="9">
        <v>4930</v>
      </c>
      <c r="M552" s="9">
        <v>5170</v>
      </c>
      <c r="N552" s="9">
        <v>4220</v>
      </c>
    </row>
    <row r="553" spans="1:14" x14ac:dyDescent="0.25">
      <c r="A553" t="s">
        <v>40</v>
      </c>
      <c r="B553" s="10">
        <v>3334201</v>
      </c>
      <c r="C553" s="9">
        <v>6060</v>
      </c>
      <c r="D553" s="9">
        <v>6040</v>
      </c>
      <c r="E553" s="9">
        <v>4470</v>
      </c>
      <c r="F553" s="9">
        <v>5840</v>
      </c>
      <c r="G553" s="9">
        <v>6270</v>
      </c>
      <c r="H553" s="9">
        <v>6320</v>
      </c>
      <c r="I553" s="9">
        <v>4150</v>
      </c>
      <c r="J553" s="9">
        <v>6050</v>
      </c>
      <c r="K553" s="9">
        <v>5510</v>
      </c>
      <c r="L553" s="9">
        <v>6320</v>
      </c>
      <c r="M553" s="9">
        <v>5540</v>
      </c>
      <c r="N553" s="9">
        <v>5790</v>
      </c>
    </row>
    <row r="554" spans="1:14" x14ac:dyDescent="0.25">
      <c r="A554" t="s">
        <v>40</v>
      </c>
      <c r="B554" s="10">
        <v>1412127</v>
      </c>
      <c r="C554" s="9">
        <v>6100</v>
      </c>
      <c r="D554" s="9">
        <v>8270</v>
      </c>
      <c r="E554" s="9">
        <v>6220</v>
      </c>
      <c r="F554" s="9">
        <v>8000</v>
      </c>
      <c r="G554" s="9">
        <v>7890</v>
      </c>
      <c r="H554" s="9">
        <v>7820</v>
      </c>
      <c r="I554" s="9">
        <v>7400</v>
      </c>
      <c r="J554" s="9">
        <v>9050</v>
      </c>
      <c r="K554" s="9">
        <v>9140</v>
      </c>
      <c r="L554" s="9">
        <v>7030</v>
      </c>
      <c r="M554" s="9">
        <v>7970</v>
      </c>
      <c r="N554" s="9">
        <v>8046</v>
      </c>
    </row>
    <row r="555" spans="1:14" x14ac:dyDescent="0.25">
      <c r="A555" t="s">
        <v>40</v>
      </c>
      <c r="B555" s="10">
        <v>44472513</v>
      </c>
      <c r="C555" s="9">
        <v>6120</v>
      </c>
      <c r="D555" s="9">
        <v>7190</v>
      </c>
      <c r="E555" s="9">
        <v>5210</v>
      </c>
      <c r="F555" s="9">
        <v>5050</v>
      </c>
      <c r="G555" s="9">
        <v>6010</v>
      </c>
      <c r="H555" s="9">
        <v>4990</v>
      </c>
      <c r="I555" s="9">
        <v>4430</v>
      </c>
      <c r="J555" s="9">
        <v>5630</v>
      </c>
      <c r="K555" s="9">
        <v>4570</v>
      </c>
      <c r="L555" s="9">
        <v>5850</v>
      </c>
      <c r="M555" s="9">
        <v>5050</v>
      </c>
      <c r="N555" s="9">
        <v>5156</v>
      </c>
    </row>
    <row r="556" spans="1:14" x14ac:dyDescent="0.25">
      <c r="A556" t="s">
        <v>40</v>
      </c>
      <c r="B556" s="10">
        <v>1087803</v>
      </c>
      <c r="C556" s="9">
        <v>6164</v>
      </c>
      <c r="D556" s="9">
        <v>4200</v>
      </c>
      <c r="E556" s="9">
        <v>3810</v>
      </c>
      <c r="F556" s="9">
        <v>3500</v>
      </c>
      <c r="G556" s="9">
        <v>5020</v>
      </c>
      <c r="H556" s="9">
        <v>3230</v>
      </c>
      <c r="I556" s="9">
        <v>3290</v>
      </c>
      <c r="J556" s="9">
        <v>5800</v>
      </c>
      <c r="K556" s="9">
        <v>4890</v>
      </c>
      <c r="L556" s="9">
        <v>6630</v>
      </c>
      <c r="M556" s="9">
        <v>3470</v>
      </c>
      <c r="N556" s="9">
        <v>4996</v>
      </c>
    </row>
    <row r="557" spans="1:14" x14ac:dyDescent="0.25">
      <c r="A557" t="s">
        <v>40</v>
      </c>
      <c r="B557" s="10">
        <v>40015719</v>
      </c>
      <c r="C557" s="9">
        <v>6170</v>
      </c>
      <c r="D557" s="9">
        <v>14730</v>
      </c>
      <c r="E557" s="9">
        <v>10410</v>
      </c>
      <c r="F557" s="9">
        <v>11820</v>
      </c>
      <c r="G557" s="9">
        <v>15320</v>
      </c>
      <c r="H557" s="9">
        <v>43160</v>
      </c>
      <c r="I557" s="9">
        <v>24900</v>
      </c>
      <c r="J557" s="9">
        <v>18140</v>
      </c>
      <c r="K557" s="9">
        <v>11800</v>
      </c>
      <c r="L557" s="9">
        <v>14700</v>
      </c>
      <c r="M557" s="9">
        <v>16590</v>
      </c>
      <c r="N557" s="9">
        <v>14363</v>
      </c>
    </row>
    <row r="558" spans="1:14" x14ac:dyDescent="0.25">
      <c r="A558" t="s">
        <v>40</v>
      </c>
      <c r="B558" s="10">
        <v>2225101</v>
      </c>
      <c r="C558" s="9">
        <v>6214</v>
      </c>
      <c r="D558" s="9">
        <v>1870</v>
      </c>
      <c r="E558" s="9">
        <v>1960</v>
      </c>
      <c r="F558" s="9">
        <v>2400</v>
      </c>
      <c r="G558" s="9">
        <v>2870</v>
      </c>
      <c r="H558" s="9">
        <v>2470</v>
      </c>
      <c r="I558" s="9">
        <v>2660</v>
      </c>
      <c r="J558" s="9">
        <v>3990</v>
      </c>
      <c r="K558" s="9">
        <v>2540</v>
      </c>
      <c r="L558" s="9">
        <v>2520</v>
      </c>
      <c r="M558" s="9">
        <v>2050</v>
      </c>
      <c r="N558" s="9">
        <v>2370</v>
      </c>
    </row>
    <row r="559" spans="1:14" x14ac:dyDescent="0.25">
      <c r="A559" t="s">
        <v>40</v>
      </c>
      <c r="B559" s="10">
        <v>1085303</v>
      </c>
      <c r="C559" s="9">
        <v>6270</v>
      </c>
      <c r="D559" s="9">
        <v>8620</v>
      </c>
      <c r="E559" s="9">
        <v>7270</v>
      </c>
      <c r="F559" s="9">
        <v>8730</v>
      </c>
      <c r="G559" s="9">
        <v>7410</v>
      </c>
      <c r="H559" s="9">
        <v>8440</v>
      </c>
      <c r="I559" s="9">
        <v>7380</v>
      </c>
      <c r="J559" s="9">
        <v>9260</v>
      </c>
      <c r="K559" s="9">
        <v>7910</v>
      </c>
      <c r="L559" s="9">
        <v>9070</v>
      </c>
      <c r="M559" s="9">
        <v>10630</v>
      </c>
      <c r="N559" s="9">
        <v>9203</v>
      </c>
    </row>
    <row r="560" spans="1:14" x14ac:dyDescent="0.25">
      <c r="A560" t="s">
        <v>40</v>
      </c>
      <c r="B560" s="10">
        <v>80090892</v>
      </c>
      <c r="C560" s="9">
        <v>6274</v>
      </c>
      <c r="D560" s="9">
        <v>4840</v>
      </c>
      <c r="E560" s="9">
        <v>3700</v>
      </c>
      <c r="F560" s="9">
        <v>5080</v>
      </c>
      <c r="G560" s="9">
        <v>5980</v>
      </c>
      <c r="H560" s="9">
        <v>5930</v>
      </c>
      <c r="I560" s="9">
        <v>4660</v>
      </c>
      <c r="J560" s="9">
        <v>4910</v>
      </c>
      <c r="K560" s="9">
        <v>4260</v>
      </c>
      <c r="L560" s="9">
        <v>4090</v>
      </c>
      <c r="M560" s="9">
        <v>5010</v>
      </c>
      <c r="N560" s="9">
        <v>4453</v>
      </c>
    </row>
    <row r="561" spans="1:14" x14ac:dyDescent="0.25">
      <c r="A561" t="s">
        <v>40</v>
      </c>
      <c r="B561" s="10">
        <v>1087202</v>
      </c>
      <c r="C561" s="9">
        <v>6280</v>
      </c>
      <c r="D561" s="9">
        <v>7740</v>
      </c>
      <c r="E561" s="9">
        <v>5610</v>
      </c>
      <c r="F561" s="9">
        <v>4960</v>
      </c>
      <c r="G561" s="9">
        <v>38760</v>
      </c>
      <c r="H561" s="9">
        <v>6030</v>
      </c>
      <c r="I561" s="9">
        <v>7930</v>
      </c>
      <c r="J561" s="9">
        <v>8610</v>
      </c>
      <c r="K561" s="9">
        <v>5980</v>
      </c>
      <c r="L561" s="9">
        <v>5700</v>
      </c>
      <c r="M561" s="9">
        <v>6060</v>
      </c>
      <c r="N561" s="9">
        <v>5913</v>
      </c>
    </row>
    <row r="562" spans="1:14" x14ac:dyDescent="0.25">
      <c r="A562" t="s">
        <v>40</v>
      </c>
      <c r="B562" s="10">
        <v>40084420</v>
      </c>
      <c r="C562" s="9">
        <v>6290</v>
      </c>
      <c r="D562" s="9">
        <v>9460</v>
      </c>
      <c r="E562" s="9">
        <v>7240</v>
      </c>
      <c r="F562" s="9">
        <v>7680</v>
      </c>
      <c r="G562" s="9">
        <v>8000</v>
      </c>
      <c r="H562" s="9">
        <v>15030</v>
      </c>
      <c r="I562" s="9">
        <v>8410</v>
      </c>
      <c r="J562" s="9">
        <v>9980</v>
      </c>
      <c r="K562" s="9">
        <v>6630</v>
      </c>
      <c r="L562" s="9">
        <v>7380</v>
      </c>
      <c r="M562" s="9">
        <v>8560</v>
      </c>
      <c r="N562" s="9">
        <v>7523</v>
      </c>
    </row>
    <row r="563" spans="1:14" x14ac:dyDescent="0.25">
      <c r="A563" t="s">
        <v>40</v>
      </c>
      <c r="B563" s="10">
        <v>40014601</v>
      </c>
      <c r="C563" s="9">
        <v>6307</v>
      </c>
      <c r="D563" s="9">
        <v>4740</v>
      </c>
      <c r="E563" s="9">
        <v>3120</v>
      </c>
      <c r="F563" s="9">
        <v>3300</v>
      </c>
      <c r="G563" s="9">
        <v>6200</v>
      </c>
      <c r="H563" s="9">
        <v>5640</v>
      </c>
      <c r="I563" s="9">
        <v>4350</v>
      </c>
      <c r="J563" s="9">
        <v>8290</v>
      </c>
      <c r="K563" s="9">
        <v>5640</v>
      </c>
      <c r="L563" s="9">
        <v>5560</v>
      </c>
      <c r="M563" s="9">
        <v>6800</v>
      </c>
      <c r="N563" s="9">
        <v>6000</v>
      </c>
    </row>
    <row r="564" spans="1:14" x14ac:dyDescent="0.25">
      <c r="A564" t="s">
        <v>40</v>
      </c>
      <c r="B564" s="10">
        <v>1082802</v>
      </c>
      <c r="C564" s="9">
        <v>6360</v>
      </c>
      <c r="D564" s="9">
        <v>7670</v>
      </c>
      <c r="E564" s="9">
        <v>4340</v>
      </c>
      <c r="F564" s="9">
        <v>3970</v>
      </c>
      <c r="G564" s="9">
        <v>5010</v>
      </c>
      <c r="H564" s="9">
        <v>5230</v>
      </c>
      <c r="I564" s="9">
        <v>4810</v>
      </c>
      <c r="J564" s="9">
        <v>5270</v>
      </c>
      <c r="K564" s="9">
        <v>4290</v>
      </c>
      <c r="L564" s="9">
        <v>5650</v>
      </c>
      <c r="M564" s="9">
        <v>6380</v>
      </c>
      <c r="N564" s="9">
        <v>5440</v>
      </c>
    </row>
    <row r="565" spans="1:14" x14ac:dyDescent="0.25">
      <c r="A565" t="s">
        <v>40</v>
      </c>
      <c r="B565" s="10">
        <v>40083005</v>
      </c>
      <c r="C565" s="9">
        <v>6360</v>
      </c>
      <c r="D565" s="9">
        <v>7420</v>
      </c>
      <c r="E565" s="9">
        <v>5430</v>
      </c>
      <c r="F565" s="9">
        <v>5630</v>
      </c>
      <c r="G565" s="9">
        <v>6680</v>
      </c>
      <c r="H565" s="9">
        <v>6550</v>
      </c>
      <c r="I565" s="9">
        <v>7020</v>
      </c>
      <c r="J565" s="9">
        <v>8480</v>
      </c>
      <c r="K565" s="9">
        <v>6250</v>
      </c>
      <c r="L565" s="9">
        <v>4680</v>
      </c>
      <c r="M565" s="9">
        <v>5710</v>
      </c>
      <c r="N565" s="9">
        <v>5546</v>
      </c>
    </row>
    <row r="566" spans="1:14" x14ac:dyDescent="0.25">
      <c r="A566" t="s">
        <v>40</v>
      </c>
      <c r="B566" s="10">
        <v>1087804</v>
      </c>
      <c r="C566" s="9">
        <v>6384</v>
      </c>
      <c r="D566" s="9">
        <v>4600</v>
      </c>
      <c r="E566" s="9">
        <v>5640</v>
      </c>
      <c r="F566" s="9">
        <v>5920</v>
      </c>
      <c r="G566" s="9">
        <v>5120</v>
      </c>
      <c r="H566" s="9">
        <v>7250</v>
      </c>
      <c r="I566" s="9">
        <v>6760</v>
      </c>
      <c r="J566" s="9">
        <v>9880</v>
      </c>
      <c r="K566" s="9">
        <v>7210</v>
      </c>
      <c r="L566" s="9">
        <v>13380</v>
      </c>
      <c r="M566" s="9">
        <v>6380</v>
      </c>
      <c r="N566" s="9">
        <v>8990</v>
      </c>
    </row>
    <row r="567" spans="1:14" x14ac:dyDescent="0.25">
      <c r="A567" t="s">
        <v>40</v>
      </c>
      <c r="B567" s="10">
        <v>90010502</v>
      </c>
      <c r="C567" s="9">
        <v>6420</v>
      </c>
      <c r="D567" s="9">
        <v>7980</v>
      </c>
      <c r="E567" s="9">
        <v>6850</v>
      </c>
      <c r="F567" s="9">
        <v>8020</v>
      </c>
      <c r="G567" s="9">
        <v>7500</v>
      </c>
      <c r="H567" s="9">
        <v>10790</v>
      </c>
      <c r="I567" s="9">
        <v>8430</v>
      </c>
      <c r="J567" s="9">
        <v>10680</v>
      </c>
      <c r="K567" s="9">
        <v>10610</v>
      </c>
      <c r="L567" s="9">
        <v>11440</v>
      </c>
      <c r="M567" s="9">
        <v>11730</v>
      </c>
      <c r="N567" s="9">
        <v>11260</v>
      </c>
    </row>
    <row r="568" spans="1:14" x14ac:dyDescent="0.25">
      <c r="A568" t="s">
        <v>40</v>
      </c>
      <c r="B568" s="10">
        <v>1182906</v>
      </c>
      <c r="C568" s="9">
        <v>6427</v>
      </c>
      <c r="D568" s="9">
        <v>6530</v>
      </c>
      <c r="E568" s="9">
        <v>5400</v>
      </c>
      <c r="F568" s="9">
        <v>5260</v>
      </c>
      <c r="G568" s="9">
        <v>7140</v>
      </c>
      <c r="H568" s="9">
        <v>11220</v>
      </c>
      <c r="I568" s="9">
        <v>7810</v>
      </c>
      <c r="J568" s="9">
        <v>9010</v>
      </c>
      <c r="K568" s="9">
        <v>5190</v>
      </c>
      <c r="L568" s="9">
        <v>5530</v>
      </c>
      <c r="M568" s="9">
        <v>6330</v>
      </c>
      <c r="N568" s="9">
        <v>5683</v>
      </c>
    </row>
    <row r="569" spans="1:14" x14ac:dyDescent="0.25">
      <c r="A569" t="s">
        <v>40</v>
      </c>
      <c r="B569" s="10">
        <v>5008912</v>
      </c>
      <c r="C569" s="9">
        <v>6437</v>
      </c>
      <c r="D569" s="9">
        <v>7090</v>
      </c>
      <c r="E569" s="9">
        <v>6550</v>
      </c>
      <c r="F569" s="9">
        <v>7000</v>
      </c>
      <c r="G569" s="9">
        <v>9410</v>
      </c>
      <c r="H569" s="9">
        <v>15940</v>
      </c>
      <c r="I569" s="9">
        <v>12900</v>
      </c>
      <c r="J569" s="9">
        <v>14520</v>
      </c>
      <c r="K569" s="9">
        <v>7590</v>
      </c>
      <c r="L569" s="9">
        <v>8420</v>
      </c>
      <c r="M569" s="9">
        <v>7340</v>
      </c>
      <c r="N569" s="9">
        <v>7783</v>
      </c>
    </row>
    <row r="570" spans="1:14" x14ac:dyDescent="0.25">
      <c r="A570" t="s">
        <v>40</v>
      </c>
      <c r="B570" s="10">
        <v>50082108</v>
      </c>
      <c r="C570" s="9">
        <v>6454</v>
      </c>
      <c r="D570" s="9">
        <v>9090</v>
      </c>
      <c r="E570" s="9">
        <v>8780</v>
      </c>
      <c r="F570" s="9">
        <v>7970</v>
      </c>
      <c r="G570" s="9">
        <v>8380</v>
      </c>
      <c r="H570" s="9">
        <v>9050</v>
      </c>
      <c r="I570" s="9">
        <v>10740</v>
      </c>
      <c r="J570" s="9">
        <v>10830</v>
      </c>
      <c r="K570" s="9">
        <v>7220</v>
      </c>
      <c r="L570" s="9">
        <v>7490</v>
      </c>
      <c r="M570" s="9">
        <v>2410</v>
      </c>
      <c r="N570" s="9">
        <v>5706</v>
      </c>
    </row>
    <row r="571" spans="1:14" x14ac:dyDescent="0.25">
      <c r="A571" t="s">
        <v>40</v>
      </c>
      <c r="B571" s="10">
        <v>1183205</v>
      </c>
      <c r="C571" s="9">
        <v>6510</v>
      </c>
      <c r="D571" s="9">
        <v>5970</v>
      </c>
      <c r="E571" s="9">
        <v>7960</v>
      </c>
      <c r="F571" s="9">
        <v>6400</v>
      </c>
      <c r="G571" s="9">
        <v>5390</v>
      </c>
      <c r="H571" s="9">
        <v>5660</v>
      </c>
      <c r="I571" s="9">
        <v>4840</v>
      </c>
      <c r="J571" s="9">
        <v>5370</v>
      </c>
      <c r="K571" s="9">
        <v>5190</v>
      </c>
      <c r="L571" s="9">
        <v>6220</v>
      </c>
      <c r="M571" s="9">
        <v>5580</v>
      </c>
      <c r="N571" s="9">
        <v>5663</v>
      </c>
    </row>
    <row r="572" spans="1:14" x14ac:dyDescent="0.25">
      <c r="A572" t="s">
        <v>40</v>
      </c>
      <c r="B572" s="10">
        <v>44474303</v>
      </c>
      <c r="C572" s="9">
        <v>6514</v>
      </c>
      <c r="D572" s="9">
        <v>3840</v>
      </c>
      <c r="E572" s="9">
        <v>4380</v>
      </c>
      <c r="F572" s="9">
        <v>5280</v>
      </c>
      <c r="G572" s="9">
        <v>3840</v>
      </c>
      <c r="H572" s="9">
        <v>3890</v>
      </c>
      <c r="I572" s="9">
        <v>3860</v>
      </c>
      <c r="J572" s="9">
        <v>5700</v>
      </c>
      <c r="K572" s="9">
        <v>3550</v>
      </c>
      <c r="L572" s="9">
        <v>5220</v>
      </c>
      <c r="M572" s="9">
        <v>4570</v>
      </c>
      <c r="N572" s="9">
        <v>4446</v>
      </c>
    </row>
    <row r="573" spans="1:14" x14ac:dyDescent="0.25">
      <c r="A573" t="s">
        <v>40</v>
      </c>
      <c r="B573" s="10">
        <v>10017102</v>
      </c>
      <c r="C573" s="9">
        <v>6577</v>
      </c>
      <c r="D573" s="9">
        <v>8590</v>
      </c>
      <c r="E573" s="9">
        <v>6840</v>
      </c>
      <c r="F573" s="9">
        <v>6520</v>
      </c>
      <c r="G573" s="9">
        <v>7800</v>
      </c>
      <c r="H573" s="9">
        <v>9520</v>
      </c>
      <c r="I573" s="9">
        <v>8870</v>
      </c>
      <c r="J573" s="9">
        <v>7690</v>
      </c>
      <c r="K573" s="9">
        <v>4130</v>
      </c>
      <c r="L573" s="9">
        <v>3920</v>
      </c>
      <c r="M573" s="9">
        <v>4390</v>
      </c>
      <c r="N573" s="9">
        <v>4146</v>
      </c>
    </row>
    <row r="574" spans="1:14" x14ac:dyDescent="0.25">
      <c r="A574" t="s">
        <v>40</v>
      </c>
      <c r="B574" s="10">
        <v>1113605</v>
      </c>
      <c r="C574" s="9">
        <v>6640</v>
      </c>
      <c r="D574" s="9">
        <v>11370</v>
      </c>
      <c r="E574" s="9">
        <v>10550</v>
      </c>
      <c r="F574" s="9">
        <v>12190</v>
      </c>
      <c r="G574" s="9">
        <v>13810</v>
      </c>
      <c r="H574" s="9">
        <v>11840</v>
      </c>
      <c r="I574" s="9">
        <v>11230</v>
      </c>
      <c r="J574" s="9">
        <v>7750</v>
      </c>
      <c r="K574" s="9">
        <v>9380</v>
      </c>
      <c r="L574" s="9">
        <v>10980</v>
      </c>
      <c r="M574" s="9">
        <v>9890</v>
      </c>
      <c r="N574" s="9">
        <v>10083</v>
      </c>
    </row>
    <row r="575" spans="1:14" x14ac:dyDescent="0.25">
      <c r="A575" t="s">
        <v>40</v>
      </c>
      <c r="B575" s="10">
        <v>1084004</v>
      </c>
      <c r="C575" s="9">
        <v>6650</v>
      </c>
      <c r="D575" s="9">
        <v>9460</v>
      </c>
      <c r="E575" s="9">
        <v>8010</v>
      </c>
      <c r="F575" s="9">
        <v>8430</v>
      </c>
      <c r="G575" s="9">
        <v>9020</v>
      </c>
      <c r="H575" s="9">
        <v>9220</v>
      </c>
      <c r="I575" s="9">
        <v>8480</v>
      </c>
      <c r="J575" s="9">
        <v>11530</v>
      </c>
      <c r="K575" s="9">
        <v>8680</v>
      </c>
      <c r="L575" s="9">
        <v>10020</v>
      </c>
      <c r="M575" s="9">
        <v>9870</v>
      </c>
      <c r="N575" s="9">
        <v>9523</v>
      </c>
    </row>
    <row r="576" spans="1:14" x14ac:dyDescent="0.25">
      <c r="A576" t="s">
        <v>40</v>
      </c>
      <c r="B576" s="10">
        <v>1210710</v>
      </c>
      <c r="C576" s="9">
        <v>6697</v>
      </c>
      <c r="D576" s="9">
        <v>8590</v>
      </c>
      <c r="E576" s="9">
        <v>6450</v>
      </c>
      <c r="F576" s="9">
        <v>6620</v>
      </c>
      <c r="G576" s="9">
        <v>7450</v>
      </c>
      <c r="H576" s="9">
        <v>8030</v>
      </c>
      <c r="I576" s="9">
        <v>8860</v>
      </c>
      <c r="J576" s="9">
        <v>7850</v>
      </c>
      <c r="K576" s="9">
        <v>6220</v>
      </c>
      <c r="L576" s="9">
        <v>8150</v>
      </c>
      <c r="M576" s="9">
        <v>8250</v>
      </c>
      <c r="N576" s="9">
        <v>7540</v>
      </c>
    </row>
    <row r="577" spans="1:14" x14ac:dyDescent="0.25">
      <c r="A577" t="s">
        <v>40</v>
      </c>
      <c r="B577" s="10">
        <v>1087003</v>
      </c>
      <c r="C577" s="9">
        <v>6774</v>
      </c>
      <c r="D577" s="9">
        <v>11640</v>
      </c>
      <c r="E577" s="9">
        <v>5660</v>
      </c>
      <c r="F577" s="9">
        <v>4430</v>
      </c>
      <c r="G577" s="9">
        <v>5290</v>
      </c>
      <c r="H577" s="9">
        <v>5670</v>
      </c>
      <c r="I577" s="9">
        <v>3640</v>
      </c>
      <c r="J577" s="9">
        <v>5550</v>
      </c>
      <c r="K577" s="9">
        <v>4880</v>
      </c>
      <c r="L577" s="9">
        <v>980</v>
      </c>
      <c r="M577" s="9">
        <v>8670</v>
      </c>
      <c r="N577" s="9">
        <v>4843</v>
      </c>
    </row>
    <row r="578" spans="1:14" x14ac:dyDescent="0.25">
      <c r="A578" t="s">
        <v>40</v>
      </c>
      <c r="B578" s="10">
        <v>50013102</v>
      </c>
      <c r="C578" s="9">
        <v>6794</v>
      </c>
      <c r="D578" s="9">
        <v>7910</v>
      </c>
      <c r="E578" s="9">
        <v>5970</v>
      </c>
      <c r="F578" s="9">
        <v>6840</v>
      </c>
      <c r="G578" s="9">
        <v>7010</v>
      </c>
      <c r="H578" s="9">
        <v>7110</v>
      </c>
      <c r="I578" s="9">
        <v>6220</v>
      </c>
      <c r="J578" s="9">
        <v>7810</v>
      </c>
      <c r="K578" s="9">
        <v>5980</v>
      </c>
      <c r="L578" s="9">
        <v>6850</v>
      </c>
      <c r="M578" s="9">
        <v>11540</v>
      </c>
      <c r="N578" s="9">
        <v>8123</v>
      </c>
    </row>
    <row r="579" spans="1:14" x14ac:dyDescent="0.25">
      <c r="A579" t="s">
        <v>40</v>
      </c>
      <c r="B579" s="10">
        <v>1411932</v>
      </c>
      <c r="C579" s="9">
        <v>6797</v>
      </c>
      <c r="D579" s="9">
        <v>7080</v>
      </c>
      <c r="E579" s="9">
        <v>5530</v>
      </c>
      <c r="F579" s="9">
        <v>5650</v>
      </c>
      <c r="G579" s="9">
        <v>6110</v>
      </c>
      <c r="H579" s="9">
        <v>7040</v>
      </c>
      <c r="I579" s="9">
        <v>5340</v>
      </c>
      <c r="J579" s="9">
        <v>10050</v>
      </c>
      <c r="K579" s="9">
        <v>5630</v>
      </c>
      <c r="L579" s="9">
        <v>7000</v>
      </c>
      <c r="M579" s="9">
        <v>8380</v>
      </c>
      <c r="N579" s="9">
        <v>7003</v>
      </c>
    </row>
    <row r="580" spans="1:14" x14ac:dyDescent="0.25">
      <c r="A580" t="s">
        <v>40</v>
      </c>
      <c r="B580" s="10">
        <v>5009505</v>
      </c>
      <c r="C580" s="9">
        <v>6857</v>
      </c>
      <c r="D580" s="9">
        <v>8900</v>
      </c>
      <c r="E580" s="9">
        <v>6470</v>
      </c>
      <c r="F580" s="9">
        <v>6550</v>
      </c>
      <c r="G580" s="9">
        <v>7360</v>
      </c>
      <c r="H580" s="9">
        <v>9350</v>
      </c>
      <c r="I580" s="9">
        <v>7820</v>
      </c>
      <c r="J580" s="9">
        <v>10600</v>
      </c>
      <c r="K580" s="9">
        <v>11000</v>
      </c>
      <c r="L580" s="9">
        <v>3770</v>
      </c>
      <c r="M580" s="9">
        <v>9030</v>
      </c>
      <c r="N580" s="9">
        <v>7933</v>
      </c>
    </row>
    <row r="581" spans="1:14" x14ac:dyDescent="0.25">
      <c r="A581" t="s">
        <v>40</v>
      </c>
      <c r="B581" s="10">
        <v>3331505</v>
      </c>
      <c r="C581" s="9">
        <v>6870</v>
      </c>
      <c r="D581" s="9">
        <v>7600</v>
      </c>
      <c r="E581" s="9">
        <v>7580</v>
      </c>
      <c r="F581" s="9">
        <v>10010</v>
      </c>
      <c r="G581" s="9">
        <v>14790</v>
      </c>
      <c r="H581" s="9">
        <v>6290</v>
      </c>
      <c r="I581" s="9">
        <v>6680</v>
      </c>
      <c r="J581" s="9">
        <v>8810</v>
      </c>
      <c r="K581" s="9">
        <v>6920</v>
      </c>
      <c r="L581" s="9">
        <v>7870</v>
      </c>
      <c r="M581" s="9">
        <v>7320</v>
      </c>
      <c r="N581" s="9">
        <v>7370</v>
      </c>
    </row>
    <row r="582" spans="1:14" x14ac:dyDescent="0.25">
      <c r="A582" t="s">
        <v>40</v>
      </c>
      <c r="B582" s="10">
        <v>1413934</v>
      </c>
      <c r="C582" s="9">
        <v>6874</v>
      </c>
      <c r="D582" s="9">
        <v>5400</v>
      </c>
      <c r="E582" s="9">
        <v>4820</v>
      </c>
      <c r="F582" s="9">
        <v>5110</v>
      </c>
      <c r="G582" s="9">
        <v>4810</v>
      </c>
      <c r="H582" s="9">
        <v>4670</v>
      </c>
      <c r="I582" s="9">
        <v>4480</v>
      </c>
      <c r="J582" s="9">
        <v>4850</v>
      </c>
      <c r="K582" s="9">
        <v>2670</v>
      </c>
      <c r="L582" s="9">
        <v>4410</v>
      </c>
      <c r="M582" s="9">
        <v>4250</v>
      </c>
      <c r="N582" s="9">
        <v>3776</v>
      </c>
    </row>
    <row r="583" spans="1:14" x14ac:dyDescent="0.25">
      <c r="A583" t="s">
        <v>40</v>
      </c>
      <c r="B583" s="10">
        <v>11176002</v>
      </c>
      <c r="C583" s="9">
        <v>6894</v>
      </c>
      <c r="D583" s="9">
        <v>7470</v>
      </c>
      <c r="E583" s="9">
        <v>6790</v>
      </c>
      <c r="F583" s="9">
        <v>8860</v>
      </c>
      <c r="G583" s="9">
        <v>12340</v>
      </c>
      <c r="H583" s="9">
        <v>24450</v>
      </c>
      <c r="I583" s="9">
        <v>26470</v>
      </c>
      <c r="J583" s="9">
        <v>2960</v>
      </c>
      <c r="K583" s="9">
        <v>2160</v>
      </c>
      <c r="L583" s="9">
        <v>4540</v>
      </c>
      <c r="M583" s="9">
        <v>5770</v>
      </c>
      <c r="N583" s="9">
        <v>4156</v>
      </c>
    </row>
    <row r="584" spans="1:14" x14ac:dyDescent="0.25">
      <c r="A584" t="s">
        <v>40</v>
      </c>
      <c r="B584" s="10">
        <v>50012211</v>
      </c>
      <c r="C584" s="9">
        <v>6914</v>
      </c>
      <c r="D584" s="9">
        <v>9830</v>
      </c>
      <c r="E584" s="9">
        <v>6700</v>
      </c>
      <c r="F584" s="9">
        <v>12070</v>
      </c>
      <c r="G584" s="9">
        <v>19720</v>
      </c>
      <c r="H584" s="9">
        <v>8120</v>
      </c>
      <c r="I584" s="9">
        <v>9320</v>
      </c>
      <c r="J584" s="9">
        <v>13430</v>
      </c>
      <c r="K584" s="9">
        <v>7650</v>
      </c>
      <c r="L584" s="9">
        <v>7500</v>
      </c>
      <c r="M584" s="9">
        <v>8480</v>
      </c>
      <c r="N584" s="9">
        <v>7876</v>
      </c>
    </row>
    <row r="585" spans="1:14" x14ac:dyDescent="0.25">
      <c r="A585" t="s">
        <v>40</v>
      </c>
      <c r="B585" s="10">
        <v>11176704</v>
      </c>
      <c r="C585" s="9">
        <v>6947</v>
      </c>
      <c r="D585" s="9">
        <v>9100</v>
      </c>
      <c r="E585" s="9">
        <v>9170</v>
      </c>
      <c r="F585" s="9">
        <v>9710</v>
      </c>
      <c r="G585" s="9">
        <v>10540</v>
      </c>
      <c r="H585" s="9">
        <v>17300</v>
      </c>
      <c r="I585" s="9">
        <v>9930</v>
      </c>
      <c r="J585" s="9">
        <v>16010</v>
      </c>
      <c r="K585" s="9">
        <v>8980</v>
      </c>
      <c r="L585" s="9">
        <v>10860</v>
      </c>
      <c r="M585" s="9">
        <v>9380</v>
      </c>
      <c r="N585" s="9">
        <v>9740</v>
      </c>
    </row>
    <row r="586" spans="1:14" x14ac:dyDescent="0.25">
      <c r="A586" t="s">
        <v>40</v>
      </c>
      <c r="B586" s="10">
        <v>44473703</v>
      </c>
      <c r="C586" s="9">
        <v>6970</v>
      </c>
      <c r="D586" s="9">
        <v>3250</v>
      </c>
      <c r="E586" s="9">
        <v>5830</v>
      </c>
      <c r="F586" s="9">
        <v>4740</v>
      </c>
      <c r="G586" s="9">
        <v>5100</v>
      </c>
      <c r="H586" s="9">
        <v>6970</v>
      </c>
      <c r="I586" s="9">
        <v>4260</v>
      </c>
      <c r="J586" s="9">
        <v>5930</v>
      </c>
      <c r="K586" s="9">
        <v>5420</v>
      </c>
      <c r="L586" s="9">
        <v>5800</v>
      </c>
      <c r="M586" s="9">
        <v>6250</v>
      </c>
      <c r="N586" s="9">
        <v>5823</v>
      </c>
    </row>
    <row r="587" spans="1:14" x14ac:dyDescent="0.25">
      <c r="A587" t="s">
        <v>40</v>
      </c>
      <c r="B587" s="10">
        <v>50012013</v>
      </c>
      <c r="C587" s="9">
        <v>7134</v>
      </c>
      <c r="D587" s="9">
        <v>8400</v>
      </c>
      <c r="E587" s="9">
        <v>6150</v>
      </c>
      <c r="F587" s="9">
        <v>6740</v>
      </c>
      <c r="G587" s="9">
        <v>10480</v>
      </c>
      <c r="H587" s="9">
        <v>7940</v>
      </c>
      <c r="I587" s="9">
        <v>11130</v>
      </c>
      <c r="J587" s="9">
        <v>10940</v>
      </c>
      <c r="K587" s="9">
        <v>6710</v>
      </c>
      <c r="L587" s="9">
        <v>7140</v>
      </c>
      <c r="M587" s="9">
        <v>9740</v>
      </c>
      <c r="N587" s="9">
        <v>7863</v>
      </c>
    </row>
    <row r="588" spans="1:14" x14ac:dyDescent="0.25">
      <c r="A588" t="s">
        <v>40</v>
      </c>
      <c r="B588" s="10">
        <v>11178402</v>
      </c>
      <c r="C588" s="9">
        <v>7204</v>
      </c>
      <c r="D588" s="9">
        <v>8570</v>
      </c>
      <c r="E588" s="9">
        <v>4530</v>
      </c>
      <c r="F588" s="9">
        <v>5110</v>
      </c>
      <c r="G588" s="9">
        <v>5260</v>
      </c>
      <c r="H588" s="9">
        <v>5400</v>
      </c>
      <c r="I588" s="9">
        <v>5240</v>
      </c>
      <c r="J588" s="9">
        <v>6920</v>
      </c>
      <c r="K588" s="9">
        <v>4380</v>
      </c>
      <c r="L588" s="9">
        <v>2880</v>
      </c>
      <c r="M588" s="9">
        <v>2220</v>
      </c>
      <c r="N588" s="9">
        <v>3160</v>
      </c>
    </row>
    <row r="589" spans="1:14" x14ac:dyDescent="0.25">
      <c r="A589" t="s">
        <v>42</v>
      </c>
      <c r="B589" s="10">
        <v>10016405</v>
      </c>
      <c r="C589" s="9">
        <v>7287</v>
      </c>
      <c r="D589" s="9">
        <v>10590</v>
      </c>
      <c r="E589" s="9">
        <v>7820</v>
      </c>
      <c r="F589" s="9">
        <v>7450</v>
      </c>
      <c r="G589" s="9">
        <v>8810</v>
      </c>
      <c r="H589" s="9">
        <v>11630</v>
      </c>
      <c r="I589" s="9">
        <v>6870</v>
      </c>
      <c r="J589" s="9">
        <v>9440</v>
      </c>
      <c r="K589" s="9">
        <v>7380</v>
      </c>
      <c r="L589" s="9">
        <v>9420</v>
      </c>
      <c r="M589" s="9">
        <v>6330</v>
      </c>
      <c r="N589" s="9">
        <v>7710</v>
      </c>
    </row>
    <row r="590" spans="1:14" x14ac:dyDescent="0.25">
      <c r="A590" t="s">
        <v>40</v>
      </c>
      <c r="B590" s="10">
        <v>1487321</v>
      </c>
      <c r="C590" s="9">
        <v>7290</v>
      </c>
      <c r="D590" s="9">
        <v>6590</v>
      </c>
      <c r="E590" s="9">
        <v>6410</v>
      </c>
      <c r="F590" s="9">
        <v>7340</v>
      </c>
      <c r="G590" s="9">
        <v>11980</v>
      </c>
      <c r="H590" s="9">
        <v>9050</v>
      </c>
      <c r="I590" s="9">
        <v>8820</v>
      </c>
      <c r="J590" s="9">
        <v>12140</v>
      </c>
      <c r="K590" s="9">
        <v>8690</v>
      </c>
      <c r="L590" s="9">
        <v>9490</v>
      </c>
      <c r="M590" s="9">
        <v>9640</v>
      </c>
      <c r="N590" s="9">
        <v>9273</v>
      </c>
    </row>
    <row r="591" spans="1:14" x14ac:dyDescent="0.25">
      <c r="A591" t="s">
        <v>40</v>
      </c>
      <c r="B591" s="10">
        <v>60017439</v>
      </c>
      <c r="C591" s="9">
        <v>7344</v>
      </c>
      <c r="D591" s="9">
        <v>5280</v>
      </c>
      <c r="E591" s="9">
        <v>4190</v>
      </c>
      <c r="F591" s="9">
        <v>4210</v>
      </c>
      <c r="G591" s="9">
        <v>3890</v>
      </c>
      <c r="H591" s="9">
        <v>4130</v>
      </c>
      <c r="I591" s="9">
        <v>2970</v>
      </c>
      <c r="J591" s="9">
        <v>4890</v>
      </c>
      <c r="K591" s="9">
        <v>3980</v>
      </c>
      <c r="L591" s="9">
        <v>4220</v>
      </c>
      <c r="M591" s="9">
        <v>3810</v>
      </c>
      <c r="N591" s="9">
        <v>4003</v>
      </c>
    </row>
    <row r="592" spans="1:14" x14ac:dyDescent="0.25">
      <c r="A592" t="s">
        <v>40</v>
      </c>
      <c r="B592" s="10">
        <v>1210414</v>
      </c>
      <c r="C592" s="9">
        <v>7410</v>
      </c>
      <c r="D592" s="9">
        <v>10160</v>
      </c>
      <c r="E592" s="9">
        <v>8000</v>
      </c>
      <c r="F592" s="9">
        <v>8640</v>
      </c>
      <c r="G592" s="9">
        <v>8560</v>
      </c>
      <c r="H592" s="9">
        <v>8230</v>
      </c>
      <c r="I592" s="9">
        <v>9830</v>
      </c>
      <c r="J592" s="9">
        <v>9950</v>
      </c>
      <c r="K592" s="9">
        <v>7400</v>
      </c>
      <c r="L592" s="9">
        <v>8180</v>
      </c>
      <c r="M592" s="9">
        <v>8200</v>
      </c>
      <c r="N592" s="9">
        <v>7926</v>
      </c>
    </row>
    <row r="593" spans="1:14" x14ac:dyDescent="0.25">
      <c r="A593" t="s">
        <v>40</v>
      </c>
      <c r="B593" s="10">
        <v>50082504</v>
      </c>
      <c r="C593" s="9">
        <v>7497</v>
      </c>
      <c r="D593" s="9">
        <v>5670</v>
      </c>
      <c r="E593" s="9">
        <v>4770</v>
      </c>
      <c r="F593" s="9">
        <v>5290</v>
      </c>
      <c r="G593" s="9">
        <v>5660</v>
      </c>
      <c r="H593" s="9">
        <v>6070</v>
      </c>
      <c r="I593" s="9">
        <v>6370</v>
      </c>
      <c r="J593" s="9">
        <v>8580</v>
      </c>
      <c r="K593" s="9">
        <v>4100</v>
      </c>
      <c r="L593" s="9">
        <v>5280</v>
      </c>
      <c r="M593" s="9">
        <v>6160</v>
      </c>
      <c r="N593" s="9">
        <v>5180</v>
      </c>
    </row>
    <row r="594" spans="1:14" x14ac:dyDescent="0.25">
      <c r="A594" t="s">
        <v>40</v>
      </c>
      <c r="B594" s="10">
        <v>70089213</v>
      </c>
      <c r="C594" s="9">
        <v>7504</v>
      </c>
      <c r="D594" s="9">
        <v>11770</v>
      </c>
      <c r="E594" s="9">
        <v>9810</v>
      </c>
      <c r="F594" s="9">
        <v>8110</v>
      </c>
      <c r="G594" s="9">
        <v>11620</v>
      </c>
      <c r="H594" s="9">
        <v>8660</v>
      </c>
      <c r="I594" s="9">
        <v>9330</v>
      </c>
      <c r="J594" s="9">
        <v>12150</v>
      </c>
      <c r="K594" s="9">
        <v>8800</v>
      </c>
      <c r="L594" s="9">
        <v>9100</v>
      </c>
      <c r="M594" s="9">
        <v>10640</v>
      </c>
      <c r="N594" s="9">
        <v>9513</v>
      </c>
    </row>
    <row r="595" spans="1:14" x14ac:dyDescent="0.25">
      <c r="A595" t="s">
        <v>40</v>
      </c>
      <c r="B595" s="10">
        <v>1085603</v>
      </c>
      <c r="C595" s="9">
        <v>7530</v>
      </c>
      <c r="D595" s="9">
        <v>8650</v>
      </c>
      <c r="E595" s="9">
        <v>6960</v>
      </c>
      <c r="F595" s="9">
        <v>6870</v>
      </c>
      <c r="G595" s="9">
        <v>3100</v>
      </c>
      <c r="H595" s="9">
        <v>3490</v>
      </c>
      <c r="I595" s="9">
        <v>6390</v>
      </c>
      <c r="J595" s="9">
        <v>4380</v>
      </c>
      <c r="K595" s="9">
        <v>4970</v>
      </c>
      <c r="L595" s="9">
        <v>10010</v>
      </c>
      <c r="M595" s="9">
        <v>7090</v>
      </c>
      <c r="N595" s="9">
        <v>7356</v>
      </c>
    </row>
    <row r="596" spans="1:14" x14ac:dyDescent="0.25">
      <c r="A596" t="s">
        <v>40</v>
      </c>
      <c r="B596" s="10">
        <v>40084622</v>
      </c>
      <c r="C596" s="9">
        <v>7617</v>
      </c>
      <c r="D596" s="9">
        <v>6110</v>
      </c>
      <c r="E596" s="9">
        <v>5360</v>
      </c>
      <c r="F596" s="9">
        <v>8930</v>
      </c>
      <c r="G596" s="9">
        <v>6990</v>
      </c>
      <c r="H596" s="9">
        <v>6460</v>
      </c>
      <c r="I596" s="9">
        <v>5540</v>
      </c>
      <c r="J596" s="9">
        <v>6490</v>
      </c>
      <c r="K596" s="9">
        <v>6050</v>
      </c>
      <c r="L596" s="9">
        <v>8330</v>
      </c>
      <c r="M596" s="9">
        <v>7280</v>
      </c>
      <c r="N596" s="9">
        <v>7220</v>
      </c>
    </row>
    <row r="597" spans="1:14" x14ac:dyDescent="0.25">
      <c r="A597" t="s">
        <v>40</v>
      </c>
      <c r="B597" s="10">
        <v>1415887</v>
      </c>
      <c r="C597" s="9">
        <v>7700</v>
      </c>
      <c r="D597" s="9">
        <v>7440</v>
      </c>
      <c r="E597" s="9">
        <v>6180</v>
      </c>
      <c r="F597" s="9">
        <v>6400</v>
      </c>
      <c r="G597" s="9">
        <v>5780</v>
      </c>
      <c r="H597" s="9">
        <v>7460</v>
      </c>
      <c r="I597" s="9">
        <v>4630</v>
      </c>
      <c r="J597" s="9">
        <v>6900</v>
      </c>
      <c r="K597" s="9">
        <v>5690</v>
      </c>
      <c r="L597" s="9">
        <v>6850</v>
      </c>
      <c r="M597" s="9">
        <v>4330</v>
      </c>
      <c r="N597" s="9">
        <v>5623</v>
      </c>
    </row>
    <row r="598" spans="1:14" x14ac:dyDescent="0.25">
      <c r="A598" t="s">
        <v>40</v>
      </c>
      <c r="B598" s="10">
        <v>70089212</v>
      </c>
      <c r="C598" s="9">
        <v>7714</v>
      </c>
      <c r="D598" s="9">
        <v>6050</v>
      </c>
      <c r="E598" s="9">
        <v>5080</v>
      </c>
      <c r="F598" s="9">
        <v>5200</v>
      </c>
      <c r="G598" s="9">
        <v>6700</v>
      </c>
      <c r="H598" s="9">
        <v>6540</v>
      </c>
      <c r="I598" s="9">
        <v>5890</v>
      </c>
      <c r="J598" s="9">
        <v>8310</v>
      </c>
      <c r="K598" s="9">
        <v>5150</v>
      </c>
      <c r="L598" s="9">
        <v>5640</v>
      </c>
      <c r="M598" s="9">
        <v>6130</v>
      </c>
      <c r="N598" s="9">
        <v>5640</v>
      </c>
    </row>
    <row r="599" spans="1:14" x14ac:dyDescent="0.25">
      <c r="A599" t="s">
        <v>40</v>
      </c>
      <c r="B599" s="10">
        <v>20015618</v>
      </c>
      <c r="C599" s="9">
        <v>7740</v>
      </c>
      <c r="D599" s="9">
        <v>9110</v>
      </c>
      <c r="E599" s="9">
        <v>7540</v>
      </c>
      <c r="F599" s="9">
        <v>8380</v>
      </c>
      <c r="G599" s="9">
        <v>8380</v>
      </c>
      <c r="H599" s="9">
        <v>6930</v>
      </c>
      <c r="I599" s="9">
        <v>7500</v>
      </c>
      <c r="J599" s="9">
        <v>7200</v>
      </c>
      <c r="K599" s="9">
        <v>4790</v>
      </c>
      <c r="L599" s="9">
        <v>5390</v>
      </c>
      <c r="M599" s="9">
        <v>4230</v>
      </c>
      <c r="N599" s="9">
        <v>4803</v>
      </c>
    </row>
    <row r="600" spans="1:14" x14ac:dyDescent="0.25">
      <c r="A600" t="s">
        <v>40</v>
      </c>
      <c r="B600" s="10">
        <v>3334104</v>
      </c>
      <c r="C600" s="9">
        <v>7767</v>
      </c>
      <c r="D600" s="9">
        <v>12010</v>
      </c>
      <c r="E600" s="9">
        <v>12840</v>
      </c>
      <c r="F600" s="9">
        <v>15100</v>
      </c>
      <c r="G600" s="9">
        <v>15720</v>
      </c>
      <c r="H600" s="9">
        <v>14700</v>
      </c>
      <c r="I600" s="9">
        <v>12760</v>
      </c>
      <c r="J600" s="9">
        <v>16700</v>
      </c>
      <c r="K600" s="9">
        <v>11020</v>
      </c>
      <c r="L600" s="9">
        <v>11460</v>
      </c>
      <c r="M600" s="9">
        <v>9870</v>
      </c>
      <c r="N600" s="9">
        <v>10783</v>
      </c>
    </row>
    <row r="601" spans="1:14" x14ac:dyDescent="0.25">
      <c r="A601" t="s">
        <v>40</v>
      </c>
      <c r="B601" s="10">
        <v>70089825</v>
      </c>
      <c r="C601" s="9">
        <v>7787</v>
      </c>
      <c r="D601" s="9">
        <v>6710</v>
      </c>
      <c r="E601" s="9">
        <v>5230</v>
      </c>
      <c r="F601" s="9">
        <v>3560</v>
      </c>
      <c r="G601" s="9">
        <v>3860</v>
      </c>
      <c r="H601" s="9">
        <v>4790</v>
      </c>
      <c r="I601" s="9">
        <v>3260</v>
      </c>
      <c r="J601" s="9">
        <v>3770</v>
      </c>
      <c r="K601" s="9">
        <v>2210</v>
      </c>
      <c r="L601" s="9">
        <v>2930</v>
      </c>
      <c r="M601" s="9">
        <v>8840</v>
      </c>
      <c r="N601" s="9">
        <v>4660</v>
      </c>
    </row>
    <row r="602" spans="1:14" x14ac:dyDescent="0.25">
      <c r="A602" t="s">
        <v>40</v>
      </c>
      <c r="B602" s="10">
        <v>1083705</v>
      </c>
      <c r="C602" s="9">
        <v>7847</v>
      </c>
      <c r="D602" s="9">
        <v>13170</v>
      </c>
      <c r="E602" s="9">
        <v>10930</v>
      </c>
      <c r="F602" s="9">
        <v>11250</v>
      </c>
      <c r="G602" s="9">
        <v>9180</v>
      </c>
      <c r="H602" s="9">
        <v>9890</v>
      </c>
      <c r="I602" s="9">
        <v>11360</v>
      </c>
      <c r="J602" s="9">
        <v>15070</v>
      </c>
      <c r="K602" s="9">
        <v>14030</v>
      </c>
      <c r="L602" s="9">
        <v>18590</v>
      </c>
      <c r="M602" s="9">
        <v>13340</v>
      </c>
      <c r="N602" s="9">
        <v>15320</v>
      </c>
    </row>
    <row r="603" spans="1:14" x14ac:dyDescent="0.25">
      <c r="A603" t="s">
        <v>40</v>
      </c>
      <c r="B603" s="10">
        <v>10016601</v>
      </c>
      <c r="C603" s="9">
        <v>7850</v>
      </c>
      <c r="D603" s="9">
        <v>8690</v>
      </c>
      <c r="E603" s="9">
        <v>6270</v>
      </c>
      <c r="F603" s="9">
        <v>7200</v>
      </c>
      <c r="G603" s="9">
        <v>12410</v>
      </c>
      <c r="H603" s="9">
        <v>8880</v>
      </c>
      <c r="I603" s="9">
        <v>8440</v>
      </c>
      <c r="J603" s="9">
        <v>48100</v>
      </c>
      <c r="K603" s="9">
        <v>8500</v>
      </c>
      <c r="L603" s="9">
        <v>7110</v>
      </c>
      <c r="M603" s="9">
        <v>8080</v>
      </c>
      <c r="N603" s="9">
        <v>7896</v>
      </c>
    </row>
    <row r="604" spans="1:14" x14ac:dyDescent="0.25">
      <c r="A604" t="s">
        <v>40</v>
      </c>
      <c r="B604" s="10">
        <v>20015004</v>
      </c>
      <c r="C604" s="9">
        <v>7960</v>
      </c>
      <c r="D604" s="9">
        <v>7720</v>
      </c>
      <c r="E604" s="9">
        <v>5170</v>
      </c>
      <c r="F604" s="9">
        <v>5840</v>
      </c>
      <c r="G604" s="9">
        <v>6490</v>
      </c>
      <c r="H604" s="9">
        <v>10590</v>
      </c>
      <c r="I604" s="9">
        <v>8550</v>
      </c>
      <c r="J604" s="9">
        <v>10240</v>
      </c>
      <c r="K604" s="9">
        <v>8450</v>
      </c>
      <c r="L604" s="9">
        <v>8020</v>
      </c>
      <c r="M604" s="9">
        <v>7150</v>
      </c>
      <c r="N604" s="9">
        <v>7873</v>
      </c>
    </row>
    <row r="605" spans="1:14" x14ac:dyDescent="0.25">
      <c r="A605" t="s">
        <v>40</v>
      </c>
      <c r="B605" s="10">
        <v>1088802</v>
      </c>
      <c r="C605" s="9">
        <v>8027</v>
      </c>
      <c r="D605" s="9">
        <v>9970</v>
      </c>
      <c r="E605" s="9">
        <v>7060</v>
      </c>
      <c r="F605" s="9">
        <v>9170</v>
      </c>
      <c r="G605" s="9">
        <v>7910</v>
      </c>
      <c r="H605" s="9">
        <v>9800</v>
      </c>
      <c r="I605" s="9">
        <v>9610</v>
      </c>
      <c r="J605" s="9">
        <v>10890</v>
      </c>
      <c r="K605" s="9">
        <v>7580</v>
      </c>
      <c r="L605" s="9">
        <v>8840</v>
      </c>
      <c r="M605" s="9">
        <v>9430</v>
      </c>
      <c r="N605" s="9">
        <v>8616</v>
      </c>
    </row>
    <row r="606" spans="1:14" x14ac:dyDescent="0.25">
      <c r="A606" t="s">
        <v>40</v>
      </c>
      <c r="B606" s="10">
        <v>1085502</v>
      </c>
      <c r="C606" s="9">
        <v>8037</v>
      </c>
      <c r="D606" s="9">
        <v>6880</v>
      </c>
      <c r="E606" s="9">
        <v>5650</v>
      </c>
      <c r="F606" s="9">
        <v>6010</v>
      </c>
      <c r="G606" s="9">
        <v>6010</v>
      </c>
      <c r="H606" s="9">
        <v>6640</v>
      </c>
      <c r="I606" s="9">
        <v>7730</v>
      </c>
      <c r="J606" s="9">
        <v>7880</v>
      </c>
      <c r="K606" s="9">
        <v>6240</v>
      </c>
      <c r="L606" s="9">
        <v>6660</v>
      </c>
      <c r="M606" s="9">
        <v>6990</v>
      </c>
      <c r="N606" s="9">
        <v>6630</v>
      </c>
    </row>
    <row r="607" spans="1:14" x14ac:dyDescent="0.25">
      <c r="A607" t="s">
        <v>40</v>
      </c>
      <c r="B607" s="10">
        <v>44474003</v>
      </c>
      <c r="C607" s="9">
        <v>8077</v>
      </c>
      <c r="D607" s="9">
        <v>9210</v>
      </c>
      <c r="E607" s="9">
        <v>8950</v>
      </c>
      <c r="F607" s="9">
        <v>9090</v>
      </c>
      <c r="G607" s="9">
        <v>10950</v>
      </c>
      <c r="H607" s="9">
        <v>11180</v>
      </c>
      <c r="I607" s="9">
        <v>7880</v>
      </c>
      <c r="J607" s="9">
        <v>11460</v>
      </c>
      <c r="K607" s="9">
        <v>13300</v>
      </c>
      <c r="L607" s="9">
        <v>9990</v>
      </c>
      <c r="M607" s="9">
        <v>8690</v>
      </c>
      <c r="N607" s="9">
        <v>10660</v>
      </c>
    </row>
    <row r="608" spans="1:14" x14ac:dyDescent="0.25">
      <c r="A608" t="s">
        <v>40</v>
      </c>
      <c r="B608" s="10">
        <v>80090564</v>
      </c>
      <c r="C608" s="9">
        <v>8084</v>
      </c>
      <c r="D608" s="9">
        <v>8990</v>
      </c>
      <c r="E608" s="9">
        <v>7440</v>
      </c>
      <c r="F608" s="9">
        <v>7330</v>
      </c>
      <c r="G608" s="9">
        <v>8050</v>
      </c>
      <c r="H608" s="9">
        <v>9170</v>
      </c>
      <c r="I608" s="9">
        <v>9640</v>
      </c>
      <c r="J608" s="9">
        <v>10480</v>
      </c>
      <c r="K608" s="9">
        <v>6720</v>
      </c>
      <c r="L608" s="9">
        <v>8300</v>
      </c>
      <c r="M608" s="9">
        <v>6280</v>
      </c>
      <c r="N608" s="9">
        <v>7100</v>
      </c>
    </row>
    <row r="609" spans="1:14" x14ac:dyDescent="0.25">
      <c r="A609" t="s">
        <v>40</v>
      </c>
      <c r="B609" s="10">
        <v>1411907</v>
      </c>
      <c r="C609" s="9">
        <v>8414</v>
      </c>
      <c r="D609" s="9">
        <v>4640</v>
      </c>
      <c r="E609" s="9">
        <v>4380</v>
      </c>
      <c r="F609" s="9">
        <v>3980</v>
      </c>
      <c r="G609" s="9">
        <v>3410</v>
      </c>
      <c r="H609" s="9">
        <v>4890</v>
      </c>
      <c r="I609" s="9">
        <v>4200</v>
      </c>
      <c r="J609" s="9">
        <v>11950</v>
      </c>
      <c r="K609" s="9">
        <v>6020</v>
      </c>
      <c r="L609" s="9">
        <v>4190</v>
      </c>
      <c r="M609" s="9">
        <v>5110</v>
      </c>
      <c r="N609" s="9">
        <v>5106</v>
      </c>
    </row>
    <row r="610" spans="1:14" x14ac:dyDescent="0.25">
      <c r="A610" t="s">
        <v>40</v>
      </c>
      <c r="B610" s="10">
        <v>20015611</v>
      </c>
      <c r="C610" s="9">
        <v>8470</v>
      </c>
      <c r="D610" s="9">
        <v>12440</v>
      </c>
      <c r="E610" s="9">
        <v>11850</v>
      </c>
      <c r="F610" s="9">
        <v>5460</v>
      </c>
      <c r="G610" s="9">
        <v>5590</v>
      </c>
      <c r="H610" s="9">
        <v>10140</v>
      </c>
      <c r="I610" s="9">
        <v>5030</v>
      </c>
      <c r="J610" s="9">
        <v>6130</v>
      </c>
      <c r="K610" s="9">
        <v>13180</v>
      </c>
      <c r="L610" s="9">
        <v>4920</v>
      </c>
      <c r="M610" s="9">
        <v>7910</v>
      </c>
      <c r="N610" s="9">
        <v>8670</v>
      </c>
    </row>
    <row r="611" spans="1:14" x14ac:dyDescent="0.25">
      <c r="A611" t="s">
        <v>40</v>
      </c>
      <c r="B611" s="10">
        <v>50011815</v>
      </c>
      <c r="C611" s="9">
        <v>8844</v>
      </c>
      <c r="D611" s="9">
        <v>9290</v>
      </c>
      <c r="E611" s="9">
        <v>7470</v>
      </c>
      <c r="F611" s="9">
        <v>5470</v>
      </c>
      <c r="G611" s="9">
        <v>13120</v>
      </c>
      <c r="H611" s="9">
        <v>28070</v>
      </c>
      <c r="I611" s="9">
        <v>21630</v>
      </c>
      <c r="J611" s="9">
        <v>12730</v>
      </c>
      <c r="K611" s="9">
        <v>7320</v>
      </c>
      <c r="L611" s="9">
        <v>8430</v>
      </c>
      <c r="M611" s="9">
        <v>7500</v>
      </c>
      <c r="N611" s="9">
        <v>7750</v>
      </c>
    </row>
    <row r="612" spans="1:14" x14ac:dyDescent="0.25">
      <c r="A612" t="s">
        <v>40</v>
      </c>
      <c r="B612" s="10">
        <v>3331005</v>
      </c>
      <c r="C612" s="9">
        <v>9114</v>
      </c>
      <c r="D612" s="9">
        <v>4320</v>
      </c>
      <c r="E612" s="9">
        <v>3580</v>
      </c>
      <c r="F612" s="9">
        <v>5140</v>
      </c>
      <c r="G612" s="9">
        <v>6740</v>
      </c>
      <c r="H612" s="9">
        <v>5320</v>
      </c>
      <c r="I612" s="9">
        <v>6790</v>
      </c>
      <c r="J612" s="9">
        <v>9530</v>
      </c>
      <c r="K612" s="9">
        <v>3910</v>
      </c>
      <c r="L612" s="9">
        <v>5620</v>
      </c>
      <c r="M612" s="9">
        <v>4560</v>
      </c>
      <c r="N612" s="9">
        <v>4696</v>
      </c>
    </row>
    <row r="613" spans="1:14" x14ac:dyDescent="0.25">
      <c r="A613" t="s">
        <v>40</v>
      </c>
      <c r="B613" s="10">
        <v>50010704</v>
      </c>
      <c r="C613" s="9">
        <v>9137</v>
      </c>
      <c r="D613" s="9">
        <v>6580</v>
      </c>
      <c r="E613" s="9">
        <v>4780</v>
      </c>
      <c r="F613" s="9">
        <v>5070</v>
      </c>
      <c r="G613" s="9">
        <v>7300</v>
      </c>
      <c r="H613" s="9">
        <v>8310</v>
      </c>
      <c r="I613" s="9">
        <v>7550</v>
      </c>
      <c r="J613" s="9">
        <v>12130</v>
      </c>
      <c r="K613" s="9">
        <v>9040</v>
      </c>
      <c r="L613" s="9">
        <v>10710</v>
      </c>
      <c r="M613" s="9">
        <v>12870</v>
      </c>
      <c r="N613" s="9">
        <v>10873</v>
      </c>
    </row>
    <row r="614" spans="1:14" x14ac:dyDescent="0.25">
      <c r="A614" t="s">
        <v>40</v>
      </c>
      <c r="B614" s="10">
        <v>1488645</v>
      </c>
      <c r="C614" s="9">
        <v>9267</v>
      </c>
      <c r="D614" s="9">
        <v>8410</v>
      </c>
      <c r="E614" s="9">
        <v>5470</v>
      </c>
      <c r="F614" s="9">
        <v>6840</v>
      </c>
      <c r="G614" s="9">
        <v>6740</v>
      </c>
      <c r="H614" s="9">
        <v>8280</v>
      </c>
      <c r="I614" s="9">
        <v>6830</v>
      </c>
      <c r="J614" s="9">
        <v>9770</v>
      </c>
      <c r="K614" s="9">
        <v>6740</v>
      </c>
      <c r="L614" s="9">
        <v>7530</v>
      </c>
      <c r="M614" s="9">
        <v>8510</v>
      </c>
      <c r="N614" s="9">
        <v>7593</v>
      </c>
    </row>
    <row r="615" spans="1:14" x14ac:dyDescent="0.25">
      <c r="A615" t="s">
        <v>40</v>
      </c>
      <c r="B615" s="10">
        <v>1413219</v>
      </c>
      <c r="C615" s="9">
        <v>10564</v>
      </c>
      <c r="D615" s="9">
        <v>8080</v>
      </c>
      <c r="E615" s="9">
        <v>9590</v>
      </c>
      <c r="F615" s="9">
        <v>10140</v>
      </c>
      <c r="G615" s="9">
        <v>12110</v>
      </c>
      <c r="H615" s="9">
        <v>22580</v>
      </c>
      <c r="I615" s="9">
        <v>12970</v>
      </c>
      <c r="J615" s="9">
        <v>34070</v>
      </c>
      <c r="K615" s="9">
        <v>10020</v>
      </c>
      <c r="L615" s="9">
        <v>10290</v>
      </c>
      <c r="M615" s="9">
        <v>10640</v>
      </c>
      <c r="N615" s="9">
        <v>10316</v>
      </c>
    </row>
    <row r="616" spans="1:14" x14ac:dyDescent="0.25">
      <c r="A616" t="s">
        <v>40</v>
      </c>
      <c r="B616" s="10">
        <v>60088536</v>
      </c>
      <c r="C616" s="9">
        <v>10664</v>
      </c>
      <c r="D616" s="9">
        <v>12800</v>
      </c>
      <c r="E616" s="9">
        <v>9520</v>
      </c>
      <c r="F616" s="9">
        <v>10200</v>
      </c>
      <c r="G616" s="9">
        <v>11130</v>
      </c>
      <c r="H616" s="9">
        <v>6930</v>
      </c>
      <c r="I616" s="9">
        <v>6100</v>
      </c>
      <c r="J616" s="9">
        <v>6080</v>
      </c>
      <c r="K616" s="9">
        <v>4620</v>
      </c>
      <c r="L616" s="9">
        <v>5340</v>
      </c>
      <c r="M616" s="9">
        <v>7730</v>
      </c>
      <c r="N616" s="9">
        <v>5896</v>
      </c>
    </row>
    <row r="617" spans="1:14" x14ac:dyDescent="0.25">
      <c r="A617" t="s">
        <v>40</v>
      </c>
      <c r="B617" s="10">
        <v>1488541</v>
      </c>
      <c r="C617" s="9">
        <v>11030</v>
      </c>
      <c r="D617" s="9">
        <v>14210</v>
      </c>
      <c r="E617" s="9">
        <v>14660</v>
      </c>
      <c r="F617" s="9">
        <v>3890</v>
      </c>
      <c r="G617" s="9">
        <v>29760</v>
      </c>
      <c r="H617" s="9">
        <v>18560</v>
      </c>
      <c r="I617" s="9">
        <v>20600</v>
      </c>
      <c r="J617" s="9">
        <v>24120</v>
      </c>
      <c r="K617" s="9">
        <v>16090</v>
      </c>
      <c r="L617" s="9">
        <v>14820</v>
      </c>
      <c r="M617" s="9">
        <v>15320</v>
      </c>
      <c r="N617" s="9">
        <v>15410</v>
      </c>
    </row>
    <row r="618" spans="1:14" x14ac:dyDescent="0.25">
      <c r="A618" t="s">
        <v>40</v>
      </c>
      <c r="B618" s="10">
        <v>11175604</v>
      </c>
      <c r="C618" s="9">
        <v>11157</v>
      </c>
      <c r="D618" s="9">
        <v>10530</v>
      </c>
      <c r="E618" s="9">
        <v>9400</v>
      </c>
      <c r="F618" s="9">
        <v>9770</v>
      </c>
      <c r="G618" s="9">
        <v>9280</v>
      </c>
      <c r="H618" s="9">
        <v>9750</v>
      </c>
      <c r="I618" s="9">
        <v>7210</v>
      </c>
      <c r="J618" s="9">
        <v>9160</v>
      </c>
      <c r="K618" s="9">
        <v>6960</v>
      </c>
      <c r="L618" s="9">
        <v>9920</v>
      </c>
      <c r="M618" s="9">
        <v>9180</v>
      </c>
      <c r="N618" s="9">
        <v>8686</v>
      </c>
    </row>
    <row r="619" spans="1:14" x14ac:dyDescent="0.25">
      <c r="A619" t="s">
        <v>40</v>
      </c>
      <c r="B619" s="10">
        <v>1487322</v>
      </c>
      <c r="C619" s="9">
        <v>12124</v>
      </c>
      <c r="D619" s="9">
        <v>10650</v>
      </c>
      <c r="E619" s="9">
        <v>10270</v>
      </c>
      <c r="F619" s="9">
        <v>11040</v>
      </c>
      <c r="G619" s="9">
        <v>10030</v>
      </c>
      <c r="H619" s="9">
        <v>10020</v>
      </c>
      <c r="I619" s="9">
        <v>8410</v>
      </c>
      <c r="J619" s="9">
        <v>10480</v>
      </c>
      <c r="K619" s="9">
        <v>8490</v>
      </c>
      <c r="L619" s="9">
        <v>7650</v>
      </c>
      <c r="M619" s="9">
        <v>11830</v>
      </c>
      <c r="N619" s="9">
        <v>9323</v>
      </c>
    </row>
    <row r="620" spans="1:14" x14ac:dyDescent="0.25">
      <c r="A620" t="s">
        <v>40</v>
      </c>
      <c r="B620" s="10">
        <v>20014801</v>
      </c>
      <c r="C620" s="9">
        <v>12200</v>
      </c>
      <c r="D620" s="9">
        <v>13070</v>
      </c>
      <c r="E620" s="9">
        <v>6590</v>
      </c>
      <c r="F620" s="9">
        <v>6930</v>
      </c>
      <c r="G620" s="9">
        <v>8240</v>
      </c>
      <c r="H620" s="9">
        <v>6800</v>
      </c>
      <c r="I620" s="9">
        <v>1140</v>
      </c>
      <c r="J620" s="9">
        <v>1390</v>
      </c>
      <c r="K620" s="9">
        <v>1900</v>
      </c>
      <c r="L620" s="9">
        <v>1320</v>
      </c>
      <c r="M620" s="9">
        <v>9190</v>
      </c>
      <c r="N620" s="9">
        <v>4136</v>
      </c>
    </row>
    <row r="621" spans="1:14" x14ac:dyDescent="0.25">
      <c r="A621" t="s">
        <v>40</v>
      </c>
      <c r="B621" s="10">
        <v>22272403</v>
      </c>
      <c r="C621" s="9">
        <v>12564</v>
      </c>
      <c r="D621" s="9">
        <v>15080</v>
      </c>
      <c r="E621" s="9">
        <v>13550</v>
      </c>
      <c r="F621" s="9">
        <v>13470</v>
      </c>
      <c r="G621" s="9">
        <v>11590</v>
      </c>
      <c r="H621" s="9">
        <v>13180</v>
      </c>
      <c r="I621" s="9">
        <v>13050</v>
      </c>
      <c r="J621" s="9">
        <v>13870</v>
      </c>
      <c r="K621" s="9">
        <v>12370</v>
      </c>
      <c r="L621" s="9">
        <v>11660</v>
      </c>
      <c r="M621" s="9">
        <v>11830</v>
      </c>
      <c r="N621" s="9">
        <v>11953</v>
      </c>
    </row>
    <row r="622" spans="1:14" x14ac:dyDescent="0.25">
      <c r="A622" t="s">
        <v>40</v>
      </c>
      <c r="B622" s="10">
        <v>1115703</v>
      </c>
      <c r="C622" s="9">
        <v>12984</v>
      </c>
      <c r="D622" s="9">
        <v>11390</v>
      </c>
      <c r="E622" s="9">
        <v>9960</v>
      </c>
      <c r="F622" s="9">
        <v>10680</v>
      </c>
      <c r="G622" s="9">
        <v>10060</v>
      </c>
      <c r="H622" s="9">
        <v>11530</v>
      </c>
      <c r="I622" s="9">
        <v>9890</v>
      </c>
      <c r="J622" s="9">
        <v>13800</v>
      </c>
      <c r="K622" s="9">
        <v>9430</v>
      </c>
      <c r="L622" s="9">
        <v>10800</v>
      </c>
      <c r="M622" s="9">
        <v>10700</v>
      </c>
      <c r="N622" s="9">
        <v>10310</v>
      </c>
    </row>
    <row r="623" spans="1:14" x14ac:dyDescent="0.25">
      <c r="A623" t="s">
        <v>40</v>
      </c>
      <c r="B623" s="10">
        <v>1115102</v>
      </c>
      <c r="C623" s="9">
        <v>14257</v>
      </c>
      <c r="D623" s="9">
        <v>13200</v>
      </c>
      <c r="E623" s="9">
        <v>11480</v>
      </c>
      <c r="F623" s="9">
        <v>14140</v>
      </c>
      <c r="G623" s="9">
        <v>20450</v>
      </c>
      <c r="H623" s="9">
        <v>24750</v>
      </c>
      <c r="I623" s="9">
        <v>16560</v>
      </c>
      <c r="J623" s="9">
        <v>23400</v>
      </c>
      <c r="K623" s="9">
        <v>16880</v>
      </c>
      <c r="L623" s="9">
        <v>18670</v>
      </c>
      <c r="M623" s="9">
        <v>16070</v>
      </c>
      <c r="N623" s="9">
        <v>17206</v>
      </c>
    </row>
    <row r="624" spans="1:14" x14ac:dyDescent="0.25">
      <c r="A624" t="s">
        <v>40</v>
      </c>
      <c r="B624" s="10">
        <v>80090705</v>
      </c>
      <c r="C624" s="9">
        <v>19987</v>
      </c>
      <c r="D624" s="9">
        <v>13260</v>
      </c>
      <c r="E624" s="9">
        <v>2610</v>
      </c>
      <c r="F624" s="9">
        <v>2940</v>
      </c>
      <c r="G624" s="9">
        <v>7370</v>
      </c>
      <c r="H624" s="9">
        <v>5700</v>
      </c>
      <c r="I624" s="9">
        <v>7080</v>
      </c>
      <c r="J624" s="9">
        <v>6170</v>
      </c>
      <c r="K624" s="9">
        <v>3350</v>
      </c>
      <c r="L624" s="9">
        <v>3420</v>
      </c>
      <c r="M624" s="9">
        <v>3540</v>
      </c>
      <c r="N624" s="9">
        <v>3436</v>
      </c>
    </row>
    <row r="625" spans="1:14" x14ac:dyDescent="0.25">
      <c r="A625" t="s">
        <v>40</v>
      </c>
      <c r="B625" s="10">
        <v>90089605</v>
      </c>
      <c r="C625" s="9">
        <v>20814</v>
      </c>
      <c r="D625" s="9">
        <v>6660</v>
      </c>
      <c r="E625" s="9">
        <v>5860</v>
      </c>
      <c r="F625" s="9">
        <v>14140</v>
      </c>
      <c r="G625" s="9">
        <v>6890</v>
      </c>
      <c r="H625" s="9">
        <v>8480</v>
      </c>
      <c r="I625" s="9">
        <v>5670</v>
      </c>
      <c r="J625" s="9">
        <v>9460</v>
      </c>
      <c r="K625" s="9">
        <v>8460</v>
      </c>
      <c r="L625" s="9">
        <v>7030</v>
      </c>
      <c r="M625" s="9">
        <v>6040</v>
      </c>
      <c r="N625" s="9">
        <v>7176</v>
      </c>
    </row>
    <row r="626" spans="1:14" x14ac:dyDescent="0.25">
      <c r="A626" t="s">
        <v>40</v>
      </c>
      <c r="B626" s="10">
        <v>10015303</v>
      </c>
      <c r="C626" s="9">
        <v>26100</v>
      </c>
      <c r="D626" s="9">
        <v>3790</v>
      </c>
      <c r="E626" s="9">
        <v>2570</v>
      </c>
      <c r="F626" s="9">
        <v>2730</v>
      </c>
      <c r="G626" s="9">
        <v>2860</v>
      </c>
      <c r="H626" s="9">
        <v>12980</v>
      </c>
      <c r="I626" s="9">
        <v>3010</v>
      </c>
      <c r="J626" s="9">
        <v>10</v>
      </c>
      <c r="K626" s="9">
        <v>1530</v>
      </c>
      <c r="L626" s="9">
        <v>2900</v>
      </c>
      <c r="M626" s="9">
        <v>2890</v>
      </c>
      <c r="N626" s="9">
        <v>2440</v>
      </c>
    </row>
    <row r="627" spans="1:14" x14ac:dyDescent="0.25">
      <c r="A627" t="s">
        <v>40</v>
      </c>
      <c r="B627" s="10">
        <v>70088906</v>
      </c>
      <c r="C627" s="9">
        <v>27627</v>
      </c>
      <c r="D627" s="9">
        <v>32990</v>
      </c>
      <c r="E627" s="9">
        <v>26690</v>
      </c>
      <c r="F627" s="9">
        <v>28760</v>
      </c>
      <c r="G627" s="9">
        <v>18580</v>
      </c>
      <c r="H627" s="9">
        <v>4880</v>
      </c>
      <c r="I627" s="9">
        <v>6810</v>
      </c>
      <c r="J627" s="9">
        <v>5110</v>
      </c>
      <c r="K627" s="9">
        <v>3540</v>
      </c>
      <c r="L627" s="9">
        <v>4210</v>
      </c>
      <c r="M627" s="9">
        <v>5910</v>
      </c>
      <c r="N627" s="9">
        <v>4553</v>
      </c>
    </row>
    <row r="628" spans="1:14" x14ac:dyDescent="0.25">
      <c r="A628" t="s">
        <v>40</v>
      </c>
      <c r="B628" s="10">
        <v>22275103</v>
      </c>
      <c r="C628" s="9">
        <v>32074</v>
      </c>
      <c r="D628" s="9">
        <v>22700</v>
      </c>
      <c r="E628" s="9">
        <v>16730</v>
      </c>
      <c r="F628" s="9">
        <v>12900</v>
      </c>
      <c r="G628" s="9">
        <v>19130</v>
      </c>
      <c r="H628" s="9">
        <v>27630</v>
      </c>
      <c r="I628" s="9">
        <v>18830</v>
      </c>
      <c r="J628" s="9">
        <v>29170</v>
      </c>
      <c r="K628" s="9">
        <v>27760</v>
      </c>
      <c r="L628" s="9">
        <v>28360</v>
      </c>
      <c r="M628" s="9">
        <v>43140</v>
      </c>
      <c r="N628" s="9">
        <v>33086</v>
      </c>
    </row>
    <row r="629" spans="1:14" x14ac:dyDescent="0.25">
      <c r="A629" t="s">
        <v>40</v>
      </c>
      <c r="B629" s="10">
        <v>22273503</v>
      </c>
      <c r="C629" s="9">
        <v>37077</v>
      </c>
      <c r="D629" s="9">
        <v>43100</v>
      </c>
      <c r="E629" s="9">
        <v>34820</v>
      </c>
      <c r="F629" s="9">
        <v>35360</v>
      </c>
      <c r="G629" s="9">
        <v>30910</v>
      </c>
      <c r="H629" s="9">
        <v>36320</v>
      </c>
      <c r="I629" s="9">
        <v>31980</v>
      </c>
      <c r="J629" s="9">
        <v>43650</v>
      </c>
      <c r="K629" s="9">
        <v>37880</v>
      </c>
      <c r="L629" s="9">
        <v>26290</v>
      </c>
      <c r="M629" s="9">
        <v>2850</v>
      </c>
      <c r="N629" s="9">
        <v>22340</v>
      </c>
    </row>
    <row r="630" spans="1:14" x14ac:dyDescent="0.25">
      <c r="A630" t="s">
        <v>40</v>
      </c>
      <c r="B630" s="10">
        <v>80090616</v>
      </c>
      <c r="C630" s="9">
        <v>46487</v>
      </c>
      <c r="D630" s="9">
        <v>38160</v>
      </c>
      <c r="E630" s="9">
        <v>1</v>
      </c>
      <c r="F630" s="9">
        <v>8739</v>
      </c>
      <c r="G630" s="9">
        <v>12320</v>
      </c>
      <c r="H630" s="9">
        <v>16080</v>
      </c>
      <c r="I630" s="9">
        <v>14560</v>
      </c>
      <c r="J630" s="9">
        <v>18360</v>
      </c>
      <c r="K630" s="9">
        <v>17670</v>
      </c>
      <c r="L630" s="9">
        <v>14120</v>
      </c>
      <c r="M630" s="9">
        <v>2070</v>
      </c>
      <c r="N630" s="9">
        <v>11286</v>
      </c>
    </row>
    <row r="631" spans="1:14" x14ac:dyDescent="0.25">
      <c r="A631" t="s">
        <v>40</v>
      </c>
      <c r="B631" s="10">
        <v>40084824</v>
      </c>
      <c r="C631" s="9">
        <v>66267</v>
      </c>
      <c r="D631" s="9">
        <v>67420</v>
      </c>
      <c r="E631" s="9">
        <v>15770</v>
      </c>
      <c r="F631" s="9">
        <v>12170</v>
      </c>
      <c r="G631" s="9">
        <v>11290</v>
      </c>
      <c r="H631" s="9">
        <v>12420</v>
      </c>
      <c r="I631" s="9">
        <v>5800</v>
      </c>
      <c r="J631" s="9">
        <v>9900</v>
      </c>
      <c r="K631" s="9">
        <v>12150</v>
      </c>
      <c r="L631" s="9">
        <v>13700</v>
      </c>
      <c r="M631" s="9">
        <v>13310</v>
      </c>
      <c r="N631" s="9">
        <v>13053</v>
      </c>
    </row>
  </sheetData>
  <pageMargins left="0.7" right="0.7" top="0.75" bottom="0.75" header="0.3" footer="0.3"/>
  <pageSetup orientation="portrait" horizontalDpi="0" verticalDpi="0" r:id="rId1"/>
  <legacy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42528F-BE3C-476F-AB83-D32FB2F42AF0}">
  <sheetPr>
    <pageSetUpPr fitToPage="1"/>
  </sheetPr>
  <dimension ref="A1:AN95"/>
  <sheetViews>
    <sheetView showGridLines="0" workbookViewId="0">
      <selection activeCell="M12" sqref="M12:M14"/>
    </sheetView>
  </sheetViews>
  <sheetFormatPr defaultRowHeight="15" x14ac:dyDescent="0.25"/>
  <cols>
    <col min="4" max="4" width="7.28515625" customWidth="1"/>
    <col min="8" max="8" width="9.85546875" bestFit="1" customWidth="1"/>
    <col min="9" max="9" width="11.7109375" customWidth="1"/>
    <col min="10" max="10" width="10.28515625" customWidth="1"/>
    <col min="11" max="11" width="12.28515625" customWidth="1"/>
    <col min="12" max="12" width="10.28515625" customWidth="1"/>
    <col min="13" max="13" width="11.28515625" customWidth="1"/>
    <col min="14" max="14" width="10.42578125" customWidth="1"/>
    <col min="15" max="15" width="11" customWidth="1"/>
    <col min="17" max="17" width="13.42578125" customWidth="1"/>
    <col min="18" max="18" width="12.5703125" bestFit="1" customWidth="1"/>
    <col min="21" max="21" width="9.7109375" bestFit="1" customWidth="1"/>
  </cols>
  <sheetData>
    <row r="1" spans="1:20" x14ac:dyDescent="0.25">
      <c r="A1" s="93"/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</row>
    <row r="2" spans="1:20" x14ac:dyDescent="0.25">
      <c r="A2" s="93"/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</row>
    <row r="3" spans="1:20" x14ac:dyDescent="0.25">
      <c r="A3" s="93"/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93"/>
      <c r="S3" s="93"/>
      <c r="T3" s="93"/>
    </row>
    <row r="4" spans="1:20" ht="15.75" x14ac:dyDescent="0.25">
      <c r="A4" s="93"/>
      <c r="B4" s="93"/>
      <c r="C4" s="93"/>
      <c r="F4" s="48" t="s">
        <v>2</v>
      </c>
      <c r="G4" s="48"/>
      <c r="H4" s="48"/>
      <c r="I4" s="48"/>
      <c r="J4" s="48"/>
      <c r="K4" s="48"/>
      <c r="L4" s="48"/>
      <c r="O4" s="170" t="s">
        <v>0</v>
      </c>
      <c r="P4" s="93"/>
      <c r="Q4" s="93"/>
      <c r="R4" s="93"/>
      <c r="S4" s="93"/>
      <c r="T4" s="93"/>
    </row>
    <row r="5" spans="1:20" ht="16.5" thickBot="1" x14ac:dyDescent="0.3">
      <c r="A5" s="93"/>
      <c r="B5" s="93"/>
      <c r="C5" s="93"/>
      <c r="F5" s="48" t="s">
        <v>3</v>
      </c>
      <c r="G5" s="48"/>
      <c r="H5" s="48"/>
      <c r="I5" s="48"/>
      <c r="J5" s="48"/>
      <c r="K5" s="48"/>
      <c r="L5" s="48"/>
      <c r="O5" s="170" t="s">
        <v>1</v>
      </c>
      <c r="P5" s="93"/>
      <c r="Q5" s="93">
        <v>90608</v>
      </c>
      <c r="R5" s="93"/>
      <c r="S5" s="93"/>
      <c r="T5" s="93"/>
    </row>
    <row r="6" spans="1:20" ht="16.5" thickBot="1" x14ac:dyDescent="0.3">
      <c r="A6" s="93"/>
      <c r="B6" s="93"/>
      <c r="C6" s="93"/>
      <c r="F6" s="54" t="s">
        <v>18</v>
      </c>
      <c r="G6" s="54"/>
      <c r="H6" s="54"/>
      <c r="I6" s="54"/>
      <c r="J6" s="200" t="s">
        <v>19</v>
      </c>
      <c r="K6" s="201"/>
      <c r="L6" s="54"/>
      <c r="P6" s="93"/>
      <c r="Q6" s="93"/>
      <c r="R6" s="93"/>
      <c r="S6" s="93"/>
      <c r="T6" s="93"/>
    </row>
    <row r="7" spans="1:20" x14ac:dyDescent="0.25">
      <c r="A7" s="93"/>
      <c r="B7" s="93"/>
      <c r="C7" s="93"/>
      <c r="D7" s="101" t="s">
        <v>20</v>
      </c>
      <c r="P7" s="93"/>
      <c r="Q7" s="93"/>
      <c r="R7" s="93"/>
      <c r="S7" s="93"/>
      <c r="T7" s="93"/>
    </row>
    <row r="8" spans="1:20" ht="18.75" x14ac:dyDescent="0.25">
      <c r="A8" s="93"/>
      <c r="B8" s="93"/>
      <c r="C8" s="93"/>
      <c r="D8" s="111">
        <v>1</v>
      </c>
      <c r="E8" s="202" t="s">
        <v>21</v>
      </c>
      <c r="F8" s="202"/>
      <c r="G8" s="202"/>
      <c r="H8" s="202"/>
      <c r="I8" s="202"/>
      <c r="J8" s="202"/>
      <c r="K8" s="202"/>
      <c r="L8" s="202"/>
      <c r="M8" s="202"/>
      <c r="N8" s="202"/>
      <c r="O8" s="202"/>
      <c r="P8" s="93"/>
      <c r="Q8" s="93"/>
      <c r="R8" s="93"/>
      <c r="S8" s="93"/>
      <c r="T8" s="93"/>
    </row>
    <row r="9" spans="1:20" ht="15.75" x14ac:dyDescent="0.25">
      <c r="A9" s="93"/>
      <c r="B9" s="93"/>
      <c r="C9" s="93"/>
      <c r="D9" s="111">
        <f>+D8+1</f>
        <v>2</v>
      </c>
      <c r="E9" s="204" t="s">
        <v>22</v>
      </c>
      <c r="F9" s="205"/>
      <c r="G9" s="205"/>
      <c r="H9" s="205"/>
      <c r="I9" s="205"/>
      <c r="J9" s="205"/>
      <c r="K9" s="204" t="s">
        <v>23</v>
      </c>
      <c r="L9" s="205"/>
      <c r="M9" s="205"/>
      <c r="N9" s="205"/>
      <c r="O9" s="205"/>
      <c r="P9" s="93"/>
      <c r="Q9" s="93"/>
      <c r="R9" s="93"/>
      <c r="S9" s="93"/>
      <c r="T9" s="93"/>
    </row>
    <row r="10" spans="1:20" ht="7.9" customHeight="1" x14ac:dyDescent="0.25">
      <c r="A10" s="93"/>
      <c r="B10" s="93"/>
      <c r="C10" s="93"/>
      <c r="D10" s="111"/>
      <c r="E10" s="135"/>
      <c r="F10" s="134"/>
      <c r="G10" s="134"/>
      <c r="H10" s="134"/>
      <c r="I10" s="134"/>
      <c r="J10" s="134"/>
      <c r="K10" s="135"/>
      <c r="L10" s="134"/>
      <c r="M10" s="134"/>
      <c r="N10" s="134"/>
      <c r="O10" s="134"/>
      <c r="P10" s="93"/>
      <c r="Q10" s="93"/>
      <c r="R10" s="93"/>
      <c r="S10" s="93"/>
      <c r="T10" s="93"/>
    </row>
    <row r="11" spans="1:20" ht="15.6" customHeight="1" x14ac:dyDescent="0.25">
      <c r="A11" s="93"/>
      <c r="B11" s="93"/>
      <c r="C11" s="93"/>
      <c r="D11" s="111">
        <f>+D9+1</f>
        <v>3</v>
      </c>
      <c r="E11" s="206" t="s">
        <v>24</v>
      </c>
      <c r="F11" s="207"/>
      <c r="G11" s="207"/>
      <c r="H11" s="207"/>
      <c r="I11" s="207"/>
      <c r="J11" s="137"/>
      <c r="K11" s="206" t="s">
        <v>24</v>
      </c>
      <c r="L11" s="207"/>
      <c r="M11" s="207"/>
      <c r="N11" s="207"/>
      <c r="O11" s="207"/>
      <c r="P11" s="93"/>
      <c r="Q11" s="93"/>
      <c r="R11" s="93"/>
      <c r="S11" s="93"/>
      <c r="T11" s="93"/>
    </row>
    <row r="12" spans="1:20" x14ac:dyDescent="0.25">
      <c r="A12" s="93"/>
      <c r="B12" s="93"/>
      <c r="C12" s="93"/>
      <c r="D12" s="111">
        <f t="shared" ref="D12:D49" si="0">+D11+1</f>
        <v>4</v>
      </c>
      <c r="F12" s="49"/>
      <c r="G12" s="49" t="s">
        <v>25</v>
      </c>
      <c r="H12" s="139">
        <v>44</v>
      </c>
      <c r="I12" s="49"/>
      <c r="J12" s="49"/>
      <c r="K12" s="130"/>
      <c r="L12" s="49" t="s">
        <v>25</v>
      </c>
      <c r="M12" s="141">
        <v>72.599999999999994</v>
      </c>
      <c r="N12" s="131"/>
      <c r="O12" s="49"/>
      <c r="P12" s="93"/>
      <c r="Q12" s="203" t="s">
        <v>26</v>
      </c>
      <c r="R12" s="203"/>
      <c r="S12" s="93"/>
      <c r="T12" s="93"/>
    </row>
    <row r="13" spans="1:20" x14ac:dyDescent="0.25">
      <c r="A13" s="93"/>
      <c r="B13" s="93"/>
      <c r="C13" s="93"/>
      <c r="D13" s="111">
        <f t="shared" si="0"/>
        <v>5</v>
      </c>
      <c r="F13" s="30" t="s">
        <v>27</v>
      </c>
      <c r="G13" s="23" t="s">
        <v>28</v>
      </c>
      <c r="H13" s="140">
        <v>2.68</v>
      </c>
      <c r="I13" s="49"/>
      <c r="J13" s="49"/>
      <c r="K13" s="132" t="s">
        <v>27</v>
      </c>
      <c r="L13" s="23" t="s">
        <v>28</v>
      </c>
      <c r="M13" s="142">
        <v>2.68</v>
      </c>
      <c r="N13" s="131"/>
      <c r="O13" s="49"/>
      <c r="P13" s="93"/>
      <c r="Q13" s="93" t="s">
        <v>29</v>
      </c>
      <c r="R13" s="121">
        <v>623176</v>
      </c>
      <c r="S13" s="93"/>
      <c r="T13" s="93"/>
    </row>
    <row r="14" spans="1:20" x14ac:dyDescent="0.25">
      <c r="A14" s="93"/>
      <c r="B14" s="93"/>
      <c r="C14" s="93"/>
      <c r="D14" s="111">
        <f t="shared" si="0"/>
        <v>6</v>
      </c>
      <c r="G14" s="23" t="s">
        <v>30</v>
      </c>
      <c r="H14" s="140">
        <v>3.32</v>
      </c>
      <c r="I14" s="49"/>
      <c r="J14" s="49"/>
      <c r="K14" s="26"/>
      <c r="L14" s="23" t="s">
        <v>30</v>
      </c>
      <c r="M14" s="142">
        <v>3.32</v>
      </c>
      <c r="N14" s="131"/>
      <c r="O14" s="49"/>
      <c r="P14" s="93"/>
      <c r="Q14" s="93" t="s">
        <v>31</v>
      </c>
      <c r="R14" s="122">
        <f>+'Sch 5.0b Rates (2)'!J29</f>
        <v>622784.24999999977</v>
      </c>
      <c r="S14" s="93"/>
      <c r="T14" s="93"/>
    </row>
    <row r="15" spans="1:20" ht="15.75" thickBot="1" x14ac:dyDescent="0.3">
      <c r="A15" s="93"/>
      <c r="B15" s="93"/>
      <c r="C15" s="93"/>
      <c r="D15" s="111">
        <f t="shared" si="0"/>
        <v>7</v>
      </c>
      <c r="J15" s="49"/>
      <c r="K15" s="133"/>
      <c r="O15" s="55"/>
      <c r="P15" s="93"/>
      <c r="Q15" s="93" t="s">
        <v>32</v>
      </c>
      <c r="R15" s="123">
        <f>+R14-R13</f>
        <v>-391.75000000023283</v>
      </c>
      <c r="S15" s="93"/>
      <c r="T15" s="93"/>
    </row>
    <row r="16" spans="1:20" ht="16.5" thickTop="1" thickBot="1" x14ac:dyDescent="0.3">
      <c r="A16" s="93"/>
      <c r="B16" s="93"/>
      <c r="C16" s="93"/>
      <c r="D16" s="111">
        <f t="shared" si="0"/>
        <v>8</v>
      </c>
      <c r="F16" s="49"/>
      <c r="G16" s="55" t="s">
        <v>33</v>
      </c>
      <c r="H16" s="98">
        <f>+'S5.1 CRevenue(0.75in)'!N8</f>
        <v>480758.20000000007</v>
      </c>
      <c r="I16" s="95">
        <f>+H16</f>
        <v>480758.20000000007</v>
      </c>
      <c r="J16" s="49"/>
      <c r="K16" s="130"/>
      <c r="L16" s="55" t="s">
        <v>33</v>
      </c>
      <c r="M16" s="98">
        <f>+'S5.2 CRevenue (1 in)'!N9</f>
        <v>3421.72</v>
      </c>
      <c r="N16" s="95">
        <f>+M16</f>
        <v>3421.72</v>
      </c>
      <c r="P16" s="93"/>
      <c r="Q16" s="93"/>
      <c r="R16" s="93"/>
      <c r="S16" s="93"/>
      <c r="T16" s="93"/>
    </row>
    <row r="17" spans="1:40" ht="15.75" thickTop="1" x14ac:dyDescent="0.25">
      <c r="A17" s="93"/>
      <c r="B17" s="93"/>
      <c r="C17" s="93"/>
      <c r="D17" s="111">
        <f t="shared" si="0"/>
        <v>9</v>
      </c>
      <c r="F17" s="49"/>
      <c r="G17" s="49"/>
      <c r="H17" s="49"/>
      <c r="I17" s="49"/>
      <c r="J17" s="49"/>
      <c r="K17" s="130"/>
      <c r="L17" s="49"/>
      <c r="M17" s="49"/>
      <c r="N17" s="49"/>
      <c r="O17" s="49"/>
      <c r="P17" s="93"/>
      <c r="Q17" s="93"/>
      <c r="R17" s="93"/>
      <c r="S17" s="93"/>
      <c r="T17" s="93"/>
    </row>
    <row r="18" spans="1:40" x14ac:dyDescent="0.25">
      <c r="A18" s="93"/>
      <c r="B18" s="93"/>
      <c r="C18" s="93"/>
      <c r="D18" s="111">
        <f t="shared" si="0"/>
        <v>10</v>
      </c>
      <c r="E18" s="136"/>
      <c r="F18" s="101"/>
      <c r="G18" s="101"/>
      <c r="H18" s="101"/>
      <c r="I18" s="101"/>
      <c r="J18" s="148">
        <f>+N16+I16</f>
        <v>484179.92000000004</v>
      </c>
      <c r="K18" s="146" t="s">
        <v>34</v>
      </c>
      <c r="L18" s="147"/>
      <c r="M18" s="101"/>
      <c r="N18" s="101"/>
      <c r="O18" s="101"/>
      <c r="P18" s="93"/>
      <c r="Q18" s="93"/>
      <c r="R18" s="93"/>
      <c r="S18" s="93"/>
      <c r="T18" s="93"/>
    </row>
    <row r="19" spans="1:40" x14ac:dyDescent="0.25">
      <c r="A19" s="93"/>
      <c r="B19" s="93"/>
      <c r="C19" s="93"/>
      <c r="D19" s="111">
        <f t="shared" si="0"/>
        <v>11</v>
      </c>
      <c r="E19" s="208" t="s">
        <v>35</v>
      </c>
      <c r="F19" s="209"/>
      <c r="G19" s="209"/>
      <c r="H19" s="209"/>
      <c r="I19" s="209"/>
      <c r="J19" s="138"/>
      <c r="K19" s="208" t="s">
        <v>35</v>
      </c>
      <c r="L19" s="209"/>
      <c r="M19" s="209"/>
      <c r="N19" s="209"/>
      <c r="O19" s="209"/>
      <c r="P19" s="93"/>
      <c r="Q19" s="124">
        <f>+M12/H12</f>
        <v>1.65</v>
      </c>
      <c r="R19" s="93"/>
      <c r="S19" s="93"/>
      <c r="T19" s="93"/>
    </row>
    <row r="20" spans="1:40" x14ac:dyDescent="0.25">
      <c r="A20" s="93"/>
      <c r="B20" s="93"/>
      <c r="C20" s="93"/>
      <c r="D20" s="111">
        <f t="shared" si="0"/>
        <v>12</v>
      </c>
      <c r="F20" s="49"/>
      <c r="G20" s="49" t="s">
        <v>25</v>
      </c>
      <c r="H20" s="119">
        <v>51.5</v>
      </c>
      <c r="I20" s="128">
        <f>+(H20/H12)-1</f>
        <v>0.17045454545454541</v>
      </c>
      <c r="J20" s="49"/>
      <c r="K20" s="130"/>
      <c r="L20" s="49" t="s">
        <v>25</v>
      </c>
      <c r="M20" s="119">
        <v>85</v>
      </c>
      <c r="N20" s="99">
        <f>+(M20/M12)-1</f>
        <v>0.17079889807162552</v>
      </c>
      <c r="O20" s="154"/>
      <c r="P20" s="93"/>
      <c r="Q20" s="125" t="s">
        <v>36</v>
      </c>
      <c r="R20" s="93"/>
      <c r="S20" s="93"/>
      <c r="T20" s="93"/>
      <c r="AE20" s="49"/>
      <c r="AF20" s="49" t="s">
        <v>25</v>
      </c>
      <c r="AG20" s="119">
        <v>56.5</v>
      </c>
      <c r="AH20" s="128" t="e">
        <f>+(AG20/AG12)-1</f>
        <v>#DIV/0!</v>
      </c>
      <c r="AI20" s="49"/>
      <c r="AJ20" s="130"/>
      <c r="AK20" s="49" t="s">
        <v>25</v>
      </c>
      <c r="AL20" s="119">
        <v>90</v>
      </c>
      <c r="AM20" s="99" t="e">
        <f>+(AL20/AL12)-1</f>
        <v>#DIV/0!</v>
      </c>
      <c r="AN20" s="49"/>
    </row>
    <row r="21" spans="1:40" x14ac:dyDescent="0.25">
      <c r="A21" s="93"/>
      <c r="B21" s="93"/>
      <c r="C21" s="93"/>
      <c r="D21" s="111">
        <f t="shared" si="0"/>
        <v>13</v>
      </c>
      <c r="F21" s="30" t="s">
        <v>27</v>
      </c>
      <c r="G21" s="23" t="s">
        <v>28</v>
      </c>
      <c r="H21" s="120">
        <v>3</v>
      </c>
      <c r="I21" s="128">
        <f t="shared" ref="I21:I22" si="1">+(H21/H13)-1</f>
        <v>0.11940298507462677</v>
      </c>
      <c r="J21" s="49"/>
      <c r="K21" s="132" t="s">
        <v>27</v>
      </c>
      <c r="L21" s="23" t="s">
        <v>28</v>
      </c>
      <c r="M21" s="129">
        <f>+H21</f>
        <v>3</v>
      </c>
      <c r="N21" s="99">
        <f t="shared" ref="N21:N22" si="2">+(M21/M13)-1</f>
        <v>0.11940298507462677</v>
      </c>
      <c r="O21" s="130"/>
      <c r="P21" s="93"/>
      <c r="Q21" s="126" t="s">
        <v>37</v>
      </c>
      <c r="R21" s="93"/>
      <c r="S21" s="93"/>
      <c r="T21" s="93"/>
      <c r="AE21" s="30" t="s">
        <v>27</v>
      </c>
      <c r="AF21" s="23" t="s">
        <v>28</v>
      </c>
      <c r="AG21" s="120">
        <v>4</v>
      </c>
      <c r="AH21" s="128" t="e">
        <f t="shared" ref="AH21:AH22" si="3">+(AG21/AG13)-1</f>
        <v>#DIV/0!</v>
      </c>
      <c r="AI21" s="49"/>
      <c r="AJ21" s="132" t="s">
        <v>27</v>
      </c>
      <c r="AK21" s="23" t="s">
        <v>28</v>
      </c>
      <c r="AL21" s="129">
        <f>+AG21</f>
        <v>4</v>
      </c>
      <c r="AM21" s="99" t="e">
        <f t="shared" ref="AM21:AM22" si="4">+(AL21/AL13)-1</f>
        <v>#DIV/0!</v>
      </c>
      <c r="AN21" s="49"/>
    </row>
    <row r="22" spans="1:40" x14ac:dyDescent="0.25">
      <c r="A22" s="93"/>
      <c r="B22" s="93"/>
      <c r="C22" s="93"/>
      <c r="D22" s="111">
        <f t="shared" si="0"/>
        <v>14</v>
      </c>
      <c r="G22" s="23" t="s">
        <v>30</v>
      </c>
      <c r="H22" s="120">
        <v>4</v>
      </c>
      <c r="I22" s="128">
        <f t="shared" si="1"/>
        <v>0.20481927710843384</v>
      </c>
      <c r="J22" s="49"/>
      <c r="K22" s="26"/>
      <c r="L22" s="23" t="s">
        <v>30</v>
      </c>
      <c r="M22" s="129">
        <f>+H22</f>
        <v>4</v>
      </c>
      <c r="N22" s="99">
        <f t="shared" si="2"/>
        <v>0.20481927710843384</v>
      </c>
      <c r="O22" s="130"/>
      <c r="P22" s="93"/>
      <c r="Q22" s="93"/>
      <c r="R22" s="93"/>
      <c r="S22" s="93"/>
      <c r="T22" s="93"/>
      <c r="AF22" s="23" t="s">
        <v>30</v>
      </c>
      <c r="AG22" s="120">
        <v>4</v>
      </c>
      <c r="AH22" s="128" t="e">
        <f t="shared" si="3"/>
        <v>#DIV/0!</v>
      </c>
      <c r="AI22" s="49"/>
      <c r="AJ22" s="26"/>
      <c r="AK22" s="23" t="s">
        <v>30</v>
      </c>
      <c r="AL22" s="129">
        <f>+AG22</f>
        <v>4</v>
      </c>
      <c r="AM22" s="99" t="e">
        <f t="shared" si="4"/>
        <v>#DIV/0!</v>
      </c>
      <c r="AN22" s="49"/>
    </row>
    <row r="23" spans="1:40" x14ac:dyDescent="0.25">
      <c r="A23" s="93"/>
      <c r="B23" s="93"/>
      <c r="C23" s="93"/>
      <c r="D23" s="111"/>
      <c r="G23" s="23"/>
      <c r="H23" s="114"/>
      <c r="I23" s="49"/>
      <c r="J23" s="49"/>
      <c r="K23" s="26"/>
      <c r="L23" s="23"/>
      <c r="M23" s="114"/>
      <c r="N23" s="49"/>
      <c r="O23" s="157" t="s">
        <v>38</v>
      </c>
      <c r="P23" s="93"/>
      <c r="Q23" s="151"/>
      <c r="R23" s="150" t="s">
        <v>21</v>
      </c>
      <c r="S23" s="151"/>
      <c r="T23" s="93"/>
      <c r="AF23" s="23"/>
      <c r="AG23" s="114"/>
      <c r="AH23" s="49"/>
      <c r="AI23" s="49"/>
      <c r="AJ23" s="26"/>
      <c r="AK23" s="23"/>
      <c r="AL23" s="114"/>
      <c r="AM23" s="49"/>
      <c r="AN23" s="49"/>
    </row>
    <row r="24" spans="1:40" ht="15.75" thickBot="1" x14ac:dyDescent="0.3">
      <c r="A24" s="93"/>
      <c r="B24" s="93"/>
      <c r="C24" s="93"/>
      <c r="D24" s="111">
        <f>+D22+1</f>
        <v>15</v>
      </c>
      <c r="F24" s="49"/>
      <c r="G24" s="55" t="s">
        <v>39</v>
      </c>
      <c r="H24" s="98">
        <f>+'S6.1a PRevenue(0.75in)'!N9</f>
        <v>566798.30000000028</v>
      </c>
      <c r="I24" s="95">
        <f>+H24</f>
        <v>566798.30000000028</v>
      </c>
      <c r="J24" s="49"/>
      <c r="K24" s="130"/>
      <c r="L24" s="55" t="s">
        <v>39</v>
      </c>
      <c r="M24" s="98">
        <f>+'S6.2a PRevenue (1 in)'!N9</f>
        <v>4039.8999999999996</v>
      </c>
      <c r="N24" s="95">
        <f>+M24</f>
        <v>4039.8999999999996</v>
      </c>
      <c r="O24" s="155">
        <f>+N24+I24</f>
        <v>570838.2000000003</v>
      </c>
      <c r="P24" s="93"/>
      <c r="Q24" s="144">
        <f>+R41</f>
        <v>-231.56862513092346</v>
      </c>
      <c r="R24" s="122">
        <f>+I24</f>
        <v>566798.30000000028</v>
      </c>
      <c r="S24" s="93" t="s">
        <v>40</v>
      </c>
      <c r="T24" s="93"/>
      <c r="AE24" s="49"/>
      <c r="AF24" s="55" t="s">
        <v>39</v>
      </c>
      <c r="AG24" s="98">
        <f>+'S6.1a PRevenue(0.75in)'!AM9</f>
        <v>0</v>
      </c>
      <c r="AH24" s="95">
        <f>+AG24</f>
        <v>0</v>
      </c>
      <c r="AI24" s="49"/>
      <c r="AJ24" s="130"/>
      <c r="AK24" s="55" t="s">
        <v>39</v>
      </c>
      <c r="AL24" s="98">
        <f>+'S6.2a PRevenue (1 in)'!AM9</f>
        <v>0</v>
      </c>
      <c r="AM24" s="95">
        <f>+AL24</f>
        <v>0</v>
      </c>
      <c r="AN24" s="100">
        <f>+AM24+AH24</f>
        <v>0</v>
      </c>
    </row>
    <row r="25" spans="1:40" ht="15.75" thickTop="1" x14ac:dyDescent="0.25">
      <c r="A25" s="93"/>
      <c r="B25" s="93"/>
      <c r="C25" s="93"/>
      <c r="D25" s="111">
        <f t="shared" si="0"/>
        <v>16</v>
      </c>
      <c r="F25" s="49"/>
      <c r="G25" s="49"/>
      <c r="H25" s="49"/>
      <c r="I25" s="96"/>
      <c r="J25" s="49"/>
      <c r="K25" s="130"/>
      <c r="L25" s="49"/>
      <c r="M25" s="49"/>
      <c r="N25" s="96"/>
      <c r="O25" s="157" t="s">
        <v>41</v>
      </c>
      <c r="P25" s="93"/>
      <c r="Q25" s="93"/>
      <c r="R25" s="121">
        <f>+N24</f>
        <v>4039.8999999999996</v>
      </c>
      <c r="S25" s="93" t="s">
        <v>42</v>
      </c>
      <c r="T25" s="93"/>
    </row>
    <row r="26" spans="1:40" ht="15.75" thickBot="1" x14ac:dyDescent="0.3">
      <c r="A26" s="93"/>
      <c r="B26" s="93"/>
      <c r="C26" s="93"/>
      <c r="D26" s="111">
        <f t="shared" si="0"/>
        <v>17</v>
      </c>
      <c r="F26" s="49"/>
      <c r="H26" s="55" t="s">
        <v>43</v>
      </c>
      <c r="I26" s="100">
        <f>+H24-H16</f>
        <v>86040.10000000021</v>
      </c>
      <c r="J26" s="49"/>
      <c r="K26" s="130"/>
      <c r="M26" s="55" t="s">
        <v>44</v>
      </c>
      <c r="N26" s="100">
        <f>+M24-M16</f>
        <v>618.17999999999984</v>
      </c>
      <c r="O26" s="158">
        <f>+O24-J18</f>
        <v>86658.280000000261</v>
      </c>
      <c r="P26" s="93"/>
      <c r="Q26" s="93"/>
      <c r="R26" s="143">
        <f>+R24+R25</f>
        <v>570838.2000000003</v>
      </c>
      <c r="S26" s="93" t="s">
        <v>45</v>
      </c>
      <c r="T26" s="93"/>
    </row>
    <row r="27" spans="1:40" ht="15.75" thickTop="1" x14ac:dyDescent="0.25">
      <c r="A27" s="93"/>
      <c r="B27" s="93"/>
      <c r="C27" s="93"/>
      <c r="D27" s="111">
        <f t="shared" si="0"/>
        <v>18</v>
      </c>
      <c r="F27" s="49"/>
      <c r="J27" s="49"/>
      <c r="K27" s="130"/>
      <c r="O27" s="130"/>
      <c r="P27" s="93"/>
      <c r="Q27" s="93"/>
      <c r="R27" s="121">
        <v>623176</v>
      </c>
      <c r="S27" s="93" t="s">
        <v>46</v>
      </c>
      <c r="T27" s="93"/>
    </row>
    <row r="28" spans="1:40" ht="15.75" thickBot="1" x14ac:dyDescent="0.3">
      <c r="A28" s="93"/>
      <c r="B28" s="93"/>
      <c r="C28" s="93"/>
      <c r="D28" s="111">
        <f t="shared" si="0"/>
        <v>19</v>
      </c>
      <c r="F28" s="49"/>
      <c r="G28" s="49"/>
      <c r="H28" s="55" t="s">
        <v>47</v>
      </c>
      <c r="I28" s="99">
        <f>+I26/H16</f>
        <v>0.17896751423064691</v>
      </c>
      <c r="J28" s="49"/>
      <c r="K28" s="130"/>
      <c r="L28" s="49"/>
      <c r="M28" s="55" t="s">
        <v>47</v>
      </c>
      <c r="N28" s="99">
        <f>+N26/M16</f>
        <v>0.18066352594601542</v>
      </c>
      <c r="O28" s="156"/>
      <c r="P28" s="93"/>
      <c r="Q28" s="93"/>
      <c r="R28" s="143">
        <f>+R26-R27</f>
        <v>-52337.799999999697</v>
      </c>
      <c r="S28" s="93" t="s">
        <v>48</v>
      </c>
      <c r="T28" s="93"/>
      <c r="AG28" s="119">
        <v>65</v>
      </c>
      <c r="AH28" s="128" t="e">
        <f>+(AG28/AF20)-1</f>
        <v>#VALUE!</v>
      </c>
      <c r="AI28" s="49"/>
      <c r="AJ28" s="130"/>
      <c r="AK28" s="49" t="s">
        <v>25</v>
      </c>
      <c r="AL28" s="119">
        <f>+AG28*1.65</f>
        <v>107.25</v>
      </c>
      <c r="AM28" s="99" t="e">
        <f>+(AL28/AK20)-1</f>
        <v>#VALUE!</v>
      </c>
    </row>
    <row r="29" spans="1:40" ht="15.75" thickTop="1" x14ac:dyDescent="0.25">
      <c r="A29" s="93"/>
      <c r="B29" s="93"/>
      <c r="C29" s="93"/>
      <c r="D29" s="111">
        <f t="shared" si="0"/>
        <v>20</v>
      </c>
      <c r="E29" s="136"/>
      <c r="F29" s="101"/>
      <c r="G29" s="101"/>
      <c r="H29" s="101"/>
      <c r="I29" s="101"/>
      <c r="J29" s="148">
        <f>+I24+M24</f>
        <v>570838.2000000003</v>
      </c>
      <c r="K29" s="146" t="s">
        <v>49</v>
      </c>
      <c r="L29" s="147"/>
      <c r="M29" s="101"/>
      <c r="N29" s="101"/>
      <c r="O29" s="101"/>
      <c r="P29" s="93"/>
      <c r="Q29" s="93"/>
      <c r="R29" s="93"/>
      <c r="S29" s="93"/>
      <c r="T29" s="93"/>
      <c r="V29" s="197"/>
      <c r="AG29" s="120">
        <v>4.5</v>
      </c>
      <c r="AH29" s="128" t="e">
        <f>+(AG29/AF21)-1</f>
        <v>#VALUE!</v>
      </c>
      <c r="AI29" s="49"/>
      <c r="AJ29" s="132" t="s">
        <v>27</v>
      </c>
      <c r="AK29" s="23" t="s">
        <v>28</v>
      </c>
      <c r="AL29" s="129">
        <f>+AG29</f>
        <v>4.5</v>
      </c>
      <c r="AM29" s="99" t="e">
        <f>+(AL29/AK21)-1</f>
        <v>#VALUE!</v>
      </c>
    </row>
    <row r="30" spans="1:40" ht="18.75" x14ac:dyDescent="0.25">
      <c r="A30" s="93"/>
      <c r="B30" s="93"/>
      <c r="C30" s="93"/>
      <c r="D30" s="111">
        <f t="shared" si="0"/>
        <v>21</v>
      </c>
      <c r="E30" s="202" t="s">
        <v>50</v>
      </c>
      <c r="F30" s="202"/>
      <c r="G30" s="202"/>
      <c r="H30" s="202"/>
      <c r="I30" s="202"/>
      <c r="J30" s="202"/>
      <c r="K30" s="202"/>
      <c r="L30" s="202"/>
      <c r="M30" s="202"/>
      <c r="N30" s="202"/>
      <c r="O30" s="202"/>
      <c r="P30" s="93"/>
      <c r="Q30" s="93"/>
      <c r="R30" s="93"/>
      <c r="S30" s="93"/>
      <c r="T30" s="93"/>
      <c r="AG30" s="120">
        <v>5</v>
      </c>
      <c r="AH30" s="128" t="e">
        <f>+(AG30/AF22)-1</f>
        <v>#VALUE!</v>
      </c>
      <c r="AI30" s="49"/>
      <c r="AJ30" s="26"/>
      <c r="AK30" s="23" t="s">
        <v>30</v>
      </c>
      <c r="AL30" s="129">
        <f>+AG30</f>
        <v>5</v>
      </c>
      <c r="AM30" s="99" t="e">
        <f>+(AL30/AK22)-1</f>
        <v>#VALUE!</v>
      </c>
    </row>
    <row r="31" spans="1:40" x14ac:dyDescent="0.25">
      <c r="A31" s="93"/>
      <c r="B31" s="93"/>
      <c r="C31" s="93"/>
      <c r="D31" s="111">
        <f t="shared" si="0"/>
        <v>22</v>
      </c>
      <c r="L31" s="53"/>
      <c r="M31" s="53"/>
      <c r="N31" s="53"/>
      <c r="P31" s="93"/>
      <c r="Q31" s="93"/>
      <c r="R31" s="145" t="s">
        <v>50</v>
      </c>
      <c r="S31" s="93"/>
      <c r="T31" s="93"/>
      <c r="AG31" s="114"/>
      <c r="AH31" s="49"/>
      <c r="AI31" s="49"/>
      <c r="AJ31" s="26"/>
      <c r="AK31" s="23"/>
      <c r="AL31" s="114"/>
      <c r="AM31" s="49"/>
    </row>
    <row r="32" spans="1:40" ht="15.75" thickBot="1" x14ac:dyDescent="0.3">
      <c r="A32" s="93"/>
      <c r="B32" s="93"/>
      <c r="C32" s="93"/>
      <c r="D32" s="111">
        <f t="shared" si="0"/>
        <v>23</v>
      </c>
      <c r="H32" s="53" t="s">
        <v>51</v>
      </c>
      <c r="I32" s="53"/>
      <c r="J32" s="53"/>
      <c r="K32" s="49"/>
      <c r="L32" s="53" t="s">
        <v>35</v>
      </c>
      <c r="M32" s="49"/>
      <c r="N32" s="53" t="s">
        <v>52</v>
      </c>
      <c r="P32" s="93"/>
      <c r="Q32" s="93"/>
      <c r="R32" s="143">
        <f>+M37</f>
        <v>843552.18137486931</v>
      </c>
      <c r="S32" s="93" t="s">
        <v>53</v>
      </c>
      <c r="T32" s="93"/>
    </row>
    <row r="33" spans="1:20" ht="19.5" thickTop="1" x14ac:dyDescent="0.3">
      <c r="A33" s="93"/>
      <c r="B33" s="93"/>
      <c r="C33" s="93"/>
      <c r="D33" s="111">
        <f t="shared" si="0"/>
        <v>24</v>
      </c>
      <c r="G33" s="94"/>
      <c r="H33" s="51"/>
      <c r="I33" s="49"/>
      <c r="J33" s="49"/>
      <c r="K33" s="49"/>
      <c r="P33" s="93"/>
      <c r="Q33" s="93"/>
      <c r="R33" s="121">
        <v>843554</v>
      </c>
      <c r="S33" s="93" t="s">
        <v>46</v>
      </c>
      <c r="T33" s="93"/>
    </row>
    <row r="34" spans="1:20" ht="15.75" thickBot="1" x14ac:dyDescent="0.3">
      <c r="A34" s="93"/>
      <c r="B34" s="93"/>
      <c r="C34" s="93"/>
      <c r="D34" s="111">
        <f t="shared" si="0"/>
        <v>25</v>
      </c>
      <c r="G34" s="49"/>
      <c r="H34" s="49" t="s">
        <v>25</v>
      </c>
      <c r="I34" s="139">
        <v>343</v>
      </c>
      <c r="J34" s="127"/>
      <c r="K34" s="49"/>
      <c r="L34" s="49" t="s">
        <v>25</v>
      </c>
      <c r="M34" s="119">
        <v>514.5</v>
      </c>
      <c r="N34" s="127">
        <f>(+M34/I34)-1</f>
        <v>0.5</v>
      </c>
      <c r="O34" s="153"/>
      <c r="P34" s="93"/>
      <c r="Q34" s="93"/>
      <c r="R34" s="143">
        <f>+R32-R33</f>
        <v>-1.8186251306906343</v>
      </c>
      <c r="S34" s="93" t="s">
        <v>54</v>
      </c>
      <c r="T34" s="93"/>
    </row>
    <row r="35" spans="1:20" ht="15.75" thickTop="1" x14ac:dyDescent="0.25">
      <c r="A35" s="93"/>
      <c r="B35" s="93"/>
      <c r="C35" s="93"/>
      <c r="D35" s="111">
        <f t="shared" si="0"/>
        <v>26</v>
      </c>
      <c r="G35" s="49"/>
      <c r="H35" s="49" t="s">
        <v>55</v>
      </c>
      <c r="I35" s="140">
        <v>408.24</v>
      </c>
      <c r="J35" s="49"/>
      <c r="K35" s="49"/>
      <c r="L35" s="49" t="s">
        <v>55</v>
      </c>
      <c r="M35" s="120">
        <v>855.9</v>
      </c>
      <c r="N35" s="127">
        <f>(+M35/I35)-1</f>
        <v>1.0965608465608465</v>
      </c>
      <c r="P35" s="93"/>
      <c r="Q35" s="93"/>
      <c r="R35" s="93"/>
      <c r="S35" s="93"/>
      <c r="T35" s="93"/>
    </row>
    <row r="36" spans="1:20" x14ac:dyDescent="0.25">
      <c r="A36" s="93"/>
      <c r="B36" s="93"/>
      <c r="C36" s="93"/>
      <c r="D36" s="111">
        <f t="shared" si="0"/>
        <v>27</v>
      </c>
      <c r="J36" s="95"/>
      <c r="N36" s="95"/>
      <c r="P36" s="93"/>
      <c r="Q36" s="93"/>
      <c r="R36" s="93"/>
      <c r="S36" s="93"/>
      <c r="T36" s="93"/>
    </row>
    <row r="37" spans="1:20" ht="15.75" thickBot="1" x14ac:dyDescent="0.3">
      <c r="A37" s="93"/>
      <c r="B37" s="93"/>
      <c r="C37" s="93"/>
      <c r="D37" s="111">
        <f t="shared" si="0"/>
        <v>28</v>
      </c>
      <c r="G37" s="49"/>
      <c r="H37" s="55" t="s">
        <v>33</v>
      </c>
      <c r="I37" s="98">
        <f>+'S5.3 CRevenue (Irr)'!L9</f>
        <v>468326.76158952678</v>
      </c>
      <c r="J37" s="49"/>
      <c r="K37" s="49"/>
      <c r="L37" s="55" t="s">
        <v>56</v>
      </c>
      <c r="M37" s="98">
        <f>+'S6.3 PRevenue (Irr)'!H5</f>
        <v>843552.18137486931</v>
      </c>
      <c r="N37" s="127">
        <f>(+M37/I37)-1</f>
        <v>0.80120430981096802</v>
      </c>
      <c r="P37" s="93"/>
      <c r="Q37" s="93"/>
      <c r="R37" s="122">
        <f>+'Sch 5.0b Rates (2)'!R26</f>
        <v>622784.24999999977</v>
      </c>
      <c r="S37" s="93"/>
      <c r="T37" s="93"/>
    </row>
    <row r="38" spans="1:20" ht="15.75" thickTop="1" x14ac:dyDescent="0.25">
      <c r="A38" s="93"/>
      <c r="B38" s="93"/>
      <c r="C38" s="93"/>
      <c r="D38" s="111">
        <f t="shared" si="0"/>
        <v>29</v>
      </c>
      <c r="I38" s="49"/>
      <c r="J38" s="49"/>
      <c r="K38" s="49"/>
      <c r="L38" s="49"/>
      <c r="M38" s="49"/>
      <c r="N38" s="95"/>
      <c r="P38" s="93"/>
      <c r="Q38" s="93"/>
      <c r="R38" s="144">
        <f>+R32</f>
        <v>843552.18137486931</v>
      </c>
      <c r="S38" s="93"/>
      <c r="T38" s="93"/>
    </row>
    <row r="39" spans="1:20" ht="15.75" thickBot="1" x14ac:dyDescent="0.3">
      <c r="A39" s="93"/>
      <c r="B39" s="93"/>
      <c r="C39" s="93"/>
      <c r="D39" s="111">
        <f t="shared" si="0"/>
        <v>30</v>
      </c>
      <c r="I39" s="49"/>
      <c r="J39" s="55" t="s">
        <v>57</v>
      </c>
      <c r="K39" s="115">
        <f>+M37-I37</f>
        <v>375225.41978534253</v>
      </c>
      <c r="N39" s="95"/>
      <c r="P39" s="93"/>
      <c r="Q39" s="93"/>
      <c r="R39" s="149">
        <f>+R37+R38</f>
        <v>1466336.4313748691</v>
      </c>
      <c r="S39" s="93"/>
      <c r="T39" s="93"/>
    </row>
    <row r="40" spans="1:20" ht="16.5" thickTop="1" thickBot="1" x14ac:dyDescent="0.3">
      <c r="A40" s="93"/>
      <c r="B40" s="93"/>
      <c r="C40" s="93"/>
      <c r="D40" s="111">
        <f t="shared" si="0"/>
        <v>31</v>
      </c>
      <c r="P40" s="93"/>
      <c r="Q40" s="93"/>
      <c r="R40" s="149">
        <v>1466568</v>
      </c>
      <c r="S40" s="93"/>
      <c r="T40" s="93"/>
    </row>
    <row r="41" spans="1:20" x14ac:dyDescent="0.25">
      <c r="A41" s="93"/>
      <c r="B41" s="93"/>
      <c r="C41" s="93"/>
      <c r="D41" s="111">
        <f t="shared" si="0"/>
        <v>32</v>
      </c>
      <c r="J41" s="55" t="s">
        <v>47</v>
      </c>
      <c r="K41" s="99">
        <f>+K39/I37</f>
        <v>0.80120430981096791</v>
      </c>
      <c r="P41" s="93"/>
      <c r="Q41" s="93"/>
      <c r="R41" s="121">
        <f>+R39-R40</f>
        <v>-231.56862513092346</v>
      </c>
      <c r="S41" s="93"/>
      <c r="T41" s="93"/>
    </row>
    <row r="42" spans="1:20" x14ac:dyDescent="0.25">
      <c r="A42" s="93"/>
      <c r="B42" s="93"/>
      <c r="C42" s="93"/>
      <c r="D42" s="111"/>
      <c r="L42" s="55"/>
      <c r="M42" s="99"/>
      <c r="P42" s="93"/>
      <c r="Q42" s="93"/>
      <c r="R42" s="93"/>
      <c r="S42" s="93"/>
      <c r="T42" s="93"/>
    </row>
    <row r="43" spans="1:20" ht="18.75" x14ac:dyDescent="0.25">
      <c r="A43" s="93"/>
      <c r="B43" s="93"/>
      <c r="C43" s="93"/>
      <c r="D43" s="111">
        <f>+D41+1</f>
        <v>33</v>
      </c>
      <c r="E43" s="202" t="s">
        <v>39</v>
      </c>
      <c r="F43" s="202"/>
      <c r="G43" s="202"/>
      <c r="H43" s="202"/>
      <c r="I43" s="202"/>
      <c r="J43" s="202"/>
      <c r="K43" s="202"/>
      <c r="L43" s="202"/>
      <c r="M43" s="202"/>
      <c r="N43" s="202"/>
      <c r="O43" s="202"/>
      <c r="P43" s="93"/>
      <c r="Q43" s="93"/>
      <c r="R43" s="93"/>
      <c r="S43" s="93"/>
      <c r="T43" s="93"/>
    </row>
    <row r="44" spans="1:20" x14ac:dyDescent="0.25">
      <c r="A44" s="93"/>
      <c r="B44" s="93"/>
      <c r="C44" s="93"/>
      <c r="D44" s="111">
        <f t="shared" si="0"/>
        <v>34</v>
      </c>
      <c r="P44" s="93"/>
      <c r="Q44" s="93"/>
      <c r="R44" s="93"/>
      <c r="S44" s="93"/>
      <c r="T44" s="93"/>
    </row>
    <row r="45" spans="1:20" x14ac:dyDescent="0.25">
      <c r="A45" s="93"/>
      <c r="B45" s="93"/>
      <c r="C45" s="93"/>
      <c r="D45" s="111">
        <f t="shared" si="0"/>
        <v>35</v>
      </c>
      <c r="G45" s="53" t="s">
        <v>51</v>
      </c>
      <c r="H45" s="53"/>
      <c r="I45" s="53"/>
      <c r="J45" s="53"/>
      <c r="K45" s="49"/>
      <c r="L45" s="53" t="s">
        <v>35</v>
      </c>
      <c r="M45" s="49"/>
      <c r="O45" s="18" t="s">
        <v>58</v>
      </c>
      <c r="P45" s="93"/>
      <c r="Q45" s="93"/>
      <c r="R45" s="93"/>
      <c r="S45" s="93"/>
      <c r="T45" s="93"/>
    </row>
    <row r="46" spans="1:20" x14ac:dyDescent="0.25">
      <c r="A46" s="93"/>
      <c r="B46" s="93"/>
      <c r="C46" s="93"/>
      <c r="D46" s="111">
        <f t="shared" si="0"/>
        <v>36</v>
      </c>
      <c r="G46" s="49" t="s">
        <v>59</v>
      </c>
      <c r="H46" s="49"/>
      <c r="I46" s="112">
        <f>+I16</f>
        <v>480758.20000000007</v>
      </c>
      <c r="J46" s="49"/>
      <c r="K46" s="49"/>
      <c r="L46" s="55" t="s">
        <v>60</v>
      </c>
      <c r="M46" s="112">
        <f>+I24</f>
        <v>566798.30000000028</v>
      </c>
      <c r="O46" s="97">
        <f>+M46-I46</f>
        <v>86040.10000000021</v>
      </c>
      <c r="P46" s="93"/>
      <c r="Q46" s="93"/>
      <c r="R46" s="93"/>
      <c r="S46" s="93"/>
      <c r="T46" s="93"/>
    </row>
    <row r="47" spans="1:20" x14ac:dyDescent="0.25">
      <c r="A47" s="93"/>
      <c r="B47" s="93"/>
      <c r="C47" s="93"/>
      <c r="D47" s="111">
        <f t="shared" si="0"/>
        <v>37</v>
      </c>
      <c r="G47" s="49" t="s">
        <v>61</v>
      </c>
      <c r="I47" s="113">
        <f>+N16</f>
        <v>3421.72</v>
      </c>
      <c r="L47" s="55" t="s">
        <v>62</v>
      </c>
      <c r="M47" s="113">
        <f>+N24</f>
        <v>4039.8999999999996</v>
      </c>
      <c r="O47" s="14">
        <f>+M47-I47</f>
        <v>618.17999999999984</v>
      </c>
      <c r="P47" s="93"/>
      <c r="Q47" s="93"/>
      <c r="R47" s="93"/>
      <c r="S47" s="93"/>
      <c r="T47" s="93"/>
    </row>
    <row r="48" spans="1:20" x14ac:dyDescent="0.25">
      <c r="A48" s="93"/>
      <c r="B48" s="93"/>
      <c r="C48" s="93"/>
      <c r="D48" s="111">
        <f t="shared" si="0"/>
        <v>38</v>
      </c>
      <c r="G48" s="49" t="s">
        <v>63</v>
      </c>
      <c r="I48" s="113">
        <f>+I37</f>
        <v>468326.76158952678</v>
      </c>
      <c r="L48" s="55" t="s">
        <v>64</v>
      </c>
      <c r="M48" s="113">
        <f>+M37</f>
        <v>843552.18137486931</v>
      </c>
      <c r="O48" s="14">
        <f>+M48-I48</f>
        <v>375225.41978534253</v>
      </c>
      <c r="P48" s="93"/>
      <c r="Q48" s="93"/>
      <c r="R48" s="93"/>
      <c r="S48" s="93"/>
      <c r="T48" s="93"/>
    </row>
    <row r="49" spans="1:20" ht="15.75" thickBot="1" x14ac:dyDescent="0.3">
      <c r="A49" s="93"/>
      <c r="B49" s="93"/>
      <c r="C49" s="93"/>
      <c r="D49" s="111">
        <f t="shared" si="0"/>
        <v>39</v>
      </c>
      <c r="H49" s="55" t="s">
        <v>65</v>
      </c>
      <c r="I49" s="100">
        <f>SUM(I46:I48)</f>
        <v>952506.68158952682</v>
      </c>
      <c r="L49" s="55" t="s">
        <v>56</v>
      </c>
      <c r="M49" s="100">
        <f>SUM(M46:M48)</f>
        <v>1414390.3813748695</v>
      </c>
      <c r="O49" s="100">
        <f>SUM(O46:O48)</f>
        <v>461883.69978534273</v>
      </c>
      <c r="P49" s="93"/>
      <c r="Q49" s="93"/>
      <c r="R49" s="93"/>
      <c r="S49" s="93"/>
      <c r="T49" s="93"/>
    </row>
    <row r="50" spans="1:20" ht="15.75" thickTop="1" x14ac:dyDescent="0.25">
      <c r="A50" s="93"/>
      <c r="B50" s="93"/>
      <c r="C50" s="93"/>
      <c r="D50" s="111">
        <f t="shared" ref="D50:D62" si="5">+D49+1</f>
        <v>40</v>
      </c>
      <c r="I50" s="49"/>
      <c r="P50" s="93"/>
      <c r="Q50" s="93"/>
      <c r="R50" s="93"/>
      <c r="S50" s="93"/>
      <c r="T50" s="93"/>
    </row>
    <row r="51" spans="1:20" x14ac:dyDescent="0.25">
      <c r="A51" s="93"/>
      <c r="B51" s="93"/>
      <c r="C51" s="93"/>
      <c r="D51" s="111">
        <f t="shared" si="5"/>
        <v>41</v>
      </c>
      <c r="I51" s="49"/>
      <c r="P51" s="93"/>
      <c r="Q51" s="93"/>
      <c r="R51" s="93"/>
      <c r="S51" s="93"/>
      <c r="T51" s="93"/>
    </row>
    <row r="52" spans="1:20" ht="15.75" thickBot="1" x14ac:dyDescent="0.3">
      <c r="A52" s="93"/>
      <c r="B52" s="93"/>
      <c r="C52" s="93"/>
      <c r="D52" s="111">
        <f t="shared" si="5"/>
        <v>42</v>
      </c>
      <c r="H52" s="97"/>
      <c r="I52" s="49"/>
      <c r="J52" s="55" t="s">
        <v>66</v>
      </c>
      <c r="K52" s="100">
        <f>+M49-I49</f>
        <v>461883.69978534267</v>
      </c>
      <c r="P52" s="93"/>
      <c r="Q52" s="93"/>
      <c r="R52" s="93"/>
      <c r="S52" s="93"/>
      <c r="T52" s="93"/>
    </row>
    <row r="53" spans="1:20" ht="15.75" thickTop="1" x14ac:dyDescent="0.25">
      <c r="A53" s="93"/>
      <c r="B53" s="93"/>
      <c r="C53" s="93"/>
      <c r="D53" s="111">
        <f t="shared" si="5"/>
        <v>43</v>
      </c>
      <c r="H53" s="97"/>
      <c r="P53" s="93"/>
      <c r="Q53" s="93"/>
      <c r="R53" s="93"/>
      <c r="S53" s="93"/>
      <c r="T53" s="93"/>
    </row>
    <row r="54" spans="1:20" x14ac:dyDescent="0.25">
      <c r="A54" s="93"/>
      <c r="B54" s="93"/>
      <c r="C54" s="93"/>
      <c r="D54" s="111">
        <f t="shared" si="5"/>
        <v>44</v>
      </c>
      <c r="J54" s="55" t="s">
        <v>47</v>
      </c>
      <c r="K54" s="99">
        <f>+K52/I49</f>
        <v>0.48491386854584484</v>
      </c>
      <c r="P54" s="93"/>
      <c r="Q54" s="93"/>
      <c r="R54" s="93"/>
      <c r="S54" s="93"/>
      <c r="T54" s="93"/>
    </row>
    <row r="55" spans="1:20" x14ac:dyDescent="0.25">
      <c r="A55" s="93"/>
      <c r="B55" s="93"/>
      <c r="C55" s="93"/>
      <c r="D55" s="111">
        <f t="shared" si="5"/>
        <v>45</v>
      </c>
      <c r="I55" s="49"/>
      <c r="P55" s="93"/>
      <c r="Q55" s="93"/>
      <c r="R55" s="93"/>
      <c r="S55" s="93"/>
      <c r="T55" s="93"/>
    </row>
    <row r="56" spans="1:20" x14ac:dyDescent="0.25">
      <c r="A56" s="93"/>
      <c r="B56" s="93"/>
      <c r="C56" s="93"/>
      <c r="D56" s="111">
        <f t="shared" si="5"/>
        <v>46</v>
      </c>
      <c r="I56" s="49"/>
      <c r="P56" s="93"/>
      <c r="Q56" s="93"/>
      <c r="R56" s="93"/>
      <c r="S56" s="93"/>
      <c r="T56" s="93"/>
    </row>
    <row r="57" spans="1:20" x14ac:dyDescent="0.25">
      <c r="A57" s="93"/>
      <c r="B57" s="93"/>
      <c r="C57" s="93"/>
      <c r="D57" s="111">
        <f t="shared" si="5"/>
        <v>47</v>
      </c>
      <c r="I57" s="49"/>
      <c r="P57" s="93"/>
      <c r="Q57" s="93"/>
      <c r="R57" s="93"/>
      <c r="S57" s="93"/>
      <c r="T57" s="93"/>
    </row>
    <row r="58" spans="1:20" x14ac:dyDescent="0.25">
      <c r="A58" s="93"/>
      <c r="B58" s="93"/>
      <c r="C58" s="93"/>
      <c r="D58" s="111">
        <f t="shared" si="5"/>
        <v>48</v>
      </c>
      <c r="I58" s="49"/>
      <c r="P58" s="93"/>
      <c r="Q58" s="93"/>
      <c r="R58" s="93"/>
      <c r="S58" s="93"/>
      <c r="T58" s="93"/>
    </row>
    <row r="59" spans="1:20" x14ac:dyDescent="0.25">
      <c r="A59" s="93"/>
      <c r="B59" s="93"/>
      <c r="C59" s="93"/>
      <c r="D59" s="111">
        <f t="shared" si="5"/>
        <v>49</v>
      </c>
      <c r="I59" s="49"/>
      <c r="P59" s="93"/>
      <c r="Q59" s="93"/>
      <c r="R59" s="93"/>
      <c r="S59" s="93"/>
      <c r="T59" s="93"/>
    </row>
    <row r="60" spans="1:20" x14ac:dyDescent="0.25">
      <c r="A60" s="93"/>
      <c r="B60" s="93"/>
      <c r="C60" s="93"/>
      <c r="D60" s="111">
        <f t="shared" si="5"/>
        <v>50</v>
      </c>
      <c r="I60" s="49"/>
      <c r="P60" s="93"/>
      <c r="Q60" s="93"/>
      <c r="R60" s="93"/>
      <c r="S60" s="93"/>
      <c r="T60" s="93"/>
    </row>
    <row r="61" spans="1:20" x14ac:dyDescent="0.25">
      <c r="A61" s="93"/>
      <c r="B61" s="93"/>
      <c r="C61" s="93"/>
      <c r="D61" s="111">
        <f t="shared" si="5"/>
        <v>51</v>
      </c>
      <c r="I61" s="49"/>
      <c r="P61" s="93"/>
      <c r="Q61" s="93"/>
      <c r="R61" s="93"/>
      <c r="S61" s="93"/>
      <c r="T61" s="93"/>
    </row>
    <row r="62" spans="1:20" x14ac:dyDescent="0.25">
      <c r="A62" s="93"/>
      <c r="B62" s="93"/>
      <c r="C62" s="93"/>
      <c r="D62" s="111">
        <f t="shared" si="5"/>
        <v>52</v>
      </c>
      <c r="I62" s="49"/>
      <c r="P62" s="93"/>
      <c r="Q62" s="93"/>
      <c r="R62" s="93"/>
      <c r="S62" s="93"/>
      <c r="T62" s="93"/>
    </row>
    <row r="63" spans="1:20" x14ac:dyDescent="0.25">
      <c r="A63" s="93"/>
      <c r="B63" s="93"/>
      <c r="C63" s="93"/>
      <c r="P63" s="93"/>
      <c r="Q63" s="93"/>
      <c r="R63" s="93"/>
      <c r="S63" s="93"/>
      <c r="T63" s="93"/>
    </row>
    <row r="64" spans="1:20" x14ac:dyDescent="0.25">
      <c r="A64" s="93"/>
      <c r="B64" s="93"/>
      <c r="C64" s="93"/>
      <c r="P64" s="93"/>
      <c r="Q64" s="93"/>
      <c r="R64" s="93"/>
      <c r="S64" s="93"/>
      <c r="T64" s="93"/>
    </row>
    <row r="65" spans="1:20" x14ac:dyDescent="0.25">
      <c r="A65" s="93"/>
      <c r="B65" s="93"/>
      <c r="C65" s="93"/>
      <c r="P65" s="93"/>
      <c r="Q65" s="93"/>
      <c r="R65" s="93"/>
      <c r="S65" s="93"/>
      <c r="T65" s="93"/>
    </row>
    <row r="66" spans="1:20" x14ac:dyDescent="0.25">
      <c r="A66" s="93"/>
      <c r="B66" s="93"/>
      <c r="C66" s="93"/>
      <c r="P66" s="93"/>
      <c r="Q66" s="93"/>
      <c r="R66" s="93"/>
      <c r="S66" s="93"/>
      <c r="T66" s="93"/>
    </row>
    <row r="67" spans="1:20" x14ac:dyDescent="0.25">
      <c r="A67" s="93"/>
      <c r="B67" s="93"/>
      <c r="C67" s="93"/>
      <c r="P67" s="93"/>
      <c r="Q67" s="93"/>
      <c r="R67" s="93"/>
      <c r="S67" s="93"/>
      <c r="T67" s="93"/>
    </row>
    <row r="68" spans="1:20" x14ac:dyDescent="0.25">
      <c r="A68" s="93"/>
      <c r="B68" s="93"/>
      <c r="C68" s="93"/>
      <c r="P68" s="93"/>
      <c r="Q68" s="93"/>
      <c r="R68" s="93"/>
      <c r="S68" s="93"/>
      <c r="T68" s="93"/>
    </row>
    <row r="69" spans="1:20" x14ac:dyDescent="0.25">
      <c r="A69" s="93"/>
      <c r="B69" s="93"/>
      <c r="C69" s="93"/>
      <c r="P69" s="93"/>
      <c r="Q69" s="93"/>
      <c r="R69" s="93"/>
      <c r="S69" s="93"/>
      <c r="T69" s="93"/>
    </row>
    <row r="70" spans="1:20" x14ac:dyDescent="0.25">
      <c r="A70" s="93"/>
      <c r="B70" s="93"/>
      <c r="C70" s="93"/>
      <c r="P70" s="93"/>
      <c r="Q70" s="93"/>
      <c r="R70" s="93"/>
      <c r="S70" s="93"/>
      <c r="T70" s="93"/>
    </row>
    <row r="71" spans="1:20" x14ac:dyDescent="0.25">
      <c r="A71" s="93"/>
      <c r="B71" s="93"/>
      <c r="C71" s="93"/>
      <c r="P71" s="93"/>
      <c r="Q71" s="93"/>
      <c r="R71" s="93"/>
      <c r="S71" s="93"/>
      <c r="T71" s="93"/>
    </row>
    <row r="72" spans="1:20" x14ac:dyDescent="0.25">
      <c r="A72" s="93"/>
      <c r="B72" s="93"/>
      <c r="C72" s="93"/>
      <c r="P72" s="93"/>
      <c r="Q72" s="93"/>
      <c r="R72" s="93"/>
      <c r="S72" s="93"/>
      <c r="T72" s="93"/>
    </row>
    <row r="73" spans="1:20" x14ac:dyDescent="0.25">
      <c r="A73" s="93"/>
      <c r="B73" s="93"/>
      <c r="C73" s="93"/>
      <c r="P73" s="93"/>
      <c r="Q73" s="93"/>
      <c r="R73" s="93"/>
      <c r="S73" s="93"/>
      <c r="T73" s="93"/>
    </row>
    <row r="74" spans="1:20" x14ac:dyDescent="0.25">
      <c r="A74" s="93"/>
      <c r="B74" s="93"/>
      <c r="C74" s="93"/>
      <c r="P74" s="93"/>
      <c r="Q74" s="93"/>
      <c r="R74" s="93"/>
      <c r="S74" s="93"/>
      <c r="T74" s="93"/>
    </row>
    <row r="75" spans="1:20" x14ac:dyDescent="0.25">
      <c r="A75" s="93"/>
      <c r="B75" s="93"/>
      <c r="C75" s="93"/>
      <c r="P75" s="93"/>
      <c r="Q75" s="93"/>
      <c r="R75" s="93"/>
      <c r="S75" s="93"/>
      <c r="T75" s="93"/>
    </row>
    <row r="76" spans="1:20" x14ac:dyDescent="0.25">
      <c r="A76" s="93"/>
      <c r="B76" s="93"/>
      <c r="C76" s="93"/>
      <c r="Q76" s="93"/>
      <c r="R76" s="93"/>
      <c r="S76" s="93"/>
    </row>
    <row r="77" spans="1:20" x14ac:dyDescent="0.25">
      <c r="A77" s="93"/>
      <c r="B77" s="93"/>
      <c r="C77" s="93"/>
    </row>
    <row r="78" spans="1:20" x14ac:dyDescent="0.25">
      <c r="A78" s="93"/>
      <c r="B78" s="93"/>
      <c r="C78" s="93"/>
    </row>
    <row r="79" spans="1:20" x14ac:dyDescent="0.25">
      <c r="A79" s="93"/>
      <c r="B79" s="93"/>
      <c r="C79" s="93"/>
    </row>
    <row r="80" spans="1:20" x14ac:dyDescent="0.25">
      <c r="A80" s="93"/>
      <c r="B80" s="93"/>
      <c r="C80" s="93"/>
    </row>
    <row r="81" spans="1:3" x14ac:dyDescent="0.25">
      <c r="A81" s="93"/>
      <c r="B81" s="93"/>
      <c r="C81" s="93"/>
    </row>
    <row r="82" spans="1:3" x14ac:dyDescent="0.25">
      <c r="A82" s="93"/>
      <c r="B82" s="93"/>
      <c r="C82" s="93"/>
    </row>
    <row r="83" spans="1:3" x14ac:dyDescent="0.25">
      <c r="A83" s="93"/>
      <c r="B83" s="93"/>
      <c r="C83" s="93"/>
    </row>
    <row r="84" spans="1:3" x14ac:dyDescent="0.25">
      <c r="A84" s="93"/>
      <c r="B84" s="93"/>
      <c r="C84" s="93"/>
    </row>
    <row r="85" spans="1:3" x14ac:dyDescent="0.25">
      <c r="A85" s="93"/>
      <c r="B85" s="93"/>
      <c r="C85" s="93"/>
    </row>
    <row r="86" spans="1:3" x14ac:dyDescent="0.25">
      <c r="A86" s="93"/>
      <c r="B86" s="93"/>
      <c r="C86" s="93"/>
    </row>
    <row r="87" spans="1:3" x14ac:dyDescent="0.25">
      <c r="A87" s="93"/>
      <c r="B87" s="93"/>
      <c r="C87" s="93"/>
    </row>
    <row r="88" spans="1:3" x14ac:dyDescent="0.25">
      <c r="A88" s="93"/>
      <c r="B88" s="93"/>
      <c r="C88" s="93"/>
    </row>
    <row r="89" spans="1:3" x14ac:dyDescent="0.25">
      <c r="A89" s="93"/>
      <c r="B89" s="93"/>
      <c r="C89" s="93"/>
    </row>
    <row r="90" spans="1:3" x14ac:dyDescent="0.25">
      <c r="A90" s="93"/>
      <c r="B90" s="93"/>
      <c r="C90" s="93"/>
    </row>
    <row r="91" spans="1:3" x14ac:dyDescent="0.25">
      <c r="A91" s="93"/>
      <c r="B91" s="93"/>
      <c r="C91" s="93"/>
    </row>
    <row r="92" spans="1:3" x14ac:dyDescent="0.25">
      <c r="A92" s="93"/>
      <c r="B92" s="93"/>
      <c r="C92" s="93"/>
    </row>
    <row r="93" spans="1:3" x14ac:dyDescent="0.25">
      <c r="A93" s="93"/>
      <c r="B93" s="93"/>
      <c r="C93" s="93"/>
    </row>
    <row r="94" spans="1:3" x14ac:dyDescent="0.25">
      <c r="A94" s="93"/>
      <c r="B94" s="93"/>
      <c r="C94" s="93"/>
    </row>
    <row r="95" spans="1:3" x14ac:dyDescent="0.25">
      <c r="A95" s="93"/>
      <c r="B95" s="93"/>
      <c r="C95" s="93"/>
    </row>
  </sheetData>
  <mergeCells count="11">
    <mergeCell ref="J6:K6"/>
    <mergeCell ref="E43:O43"/>
    <mergeCell ref="Q12:R12"/>
    <mergeCell ref="E9:J9"/>
    <mergeCell ref="K9:O9"/>
    <mergeCell ref="E8:O8"/>
    <mergeCell ref="E30:O30"/>
    <mergeCell ref="E11:I11"/>
    <mergeCell ref="E19:I19"/>
    <mergeCell ref="K19:O19"/>
    <mergeCell ref="K11:O11"/>
  </mergeCells>
  <pageMargins left="0.25" right="0.25" top="0.75" bottom="0.75" header="0.3" footer="0.3"/>
  <pageSetup scale="83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697A2E-CE8A-4706-9241-8442BF7D1C59}">
  <sheetPr>
    <pageSetUpPr fitToPage="1"/>
  </sheetPr>
  <dimension ref="A1:AN96"/>
  <sheetViews>
    <sheetView showGridLines="0" workbookViewId="0">
      <selection activeCell="M14" sqref="M14"/>
    </sheetView>
  </sheetViews>
  <sheetFormatPr defaultRowHeight="15" x14ac:dyDescent="0.25"/>
  <cols>
    <col min="4" max="4" width="7.28515625" customWidth="1"/>
    <col min="8" max="8" width="11.28515625" bestFit="1" customWidth="1"/>
    <col min="9" max="9" width="11.7109375" customWidth="1"/>
    <col min="10" max="10" width="10.28515625" customWidth="1"/>
    <col min="11" max="11" width="12.28515625" customWidth="1"/>
    <col min="12" max="12" width="10.28515625" customWidth="1"/>
    <col min="13" max="13" width="11.28515625" customWidth="1"/>
    <col min="14" max="14" width="10.42578125" customWidth="1"/>
    <col min="15" max="15" width="11" customWidth="1"/>
    <col min="17" max="17" width="13.42578125" customWidth="1"/>
    <col min="18" max="18" width="12.5703125" bestFit="1" customWidth="1"/>
    <col min="21" max="21" width="9.7109375" bestFit="1" customWidth="1"/>
  </cols>
  <sheetData>
    <row r="1" spans="1:20" x14ac:dyDescent="0.25">
      <c r="A1" s="93"/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</row>
    <row r="2" spans="1:20" x14ac:dyDescent="0.25">
      <c r="A2" s="93"/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</row>
    <row r="3" spans="1:20" x14ac:dyDescent="0.25">
      <c r="A3" s="93"/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93"/>
      <c r="S3" s="93"/>
      <c r="T3" s="93"/>
    </row>
    <row r="4" spans="1:20" ht="15.75" x14ac:dyDescent="0.25">
      <c r="A4" s="93"/>
      <c r="B4" s="93"/>
      <c r="C4" s="93"/>
      <c r="F4" s="48" t="s">
        <v>2</v>
      </c>
      <c r="G4" s="48"/>
      <c r="H4" s="48"/>
      <c r="I4" s="48"/>
      <c r="J4" s="48"/>
      <c r="K4" s="48"/>
      <c r="L4" s="48"/>
      <c r="O4" s="170" t="s">
        <v>0</v>
      </c>
      <c r="P4" s="93"/>
      <c r="Q4" s="93"/>
      <c r="R4" s="93"/>
      <c r="S4" s="93"/>
      <c r="T4" s="93"/>
    </row>
    <row r="5" spans="1:20" ht="16.5" thickBot="1" x14ac:dyDescent="0.3">
      <c r="A5" s="93"/>
      <c r="B5" s="93"/>
      <c r="C5" s="93"/>
      <c r="F5" s="48" t="s">
        <v>3</v>
      </c>
      <c r="G5" s="48"/>
      <c r="H5" s="48"/>
      <c r="I5" s="48"/>
      <c r="J5" s="48"/>
      <c r="K5" s="48"/>
      <c r="L5" s="48"/>
      <c r="O5" s="170" t="s">
        <v>1</v>
      </c>
      <c r="P5" s="93"/>
      <c r="Q5" s="93"/>
      <c r="R5" s="93"/>
      <c r="S5" s="93"/>
      <c r="T5" s="93"/>
    </row>
    <row r="6" spans="1:20" ht="16.5" thickBot="1" x14ac:dyDescent="0.3">
      <c r="A6" s="93"/>
      <c r="B6" s="93"/>
      <c r="C6" s="93"/>
      <c r="F6" s="54" t="s">
        <v>67</v>
      </c>
      <c r="G6" s="54"/>
      <c r="H6" s="54"/>
      <c r="I6" s="54"/>
      <c r="J6" s="200" t="s">
        <v>68</v>
      </c>
      <c r="K6" s="201"/>
      <c r="L6" s="54"/>
      <c r="P6" s="93"/>
      <c r="Q6" s="93">
        <v>90608</v>
      </c>
      <c r="R6" s="93"/>
      <c r="S6" s="93"/>
      <c r="T6" s="93"/>
    </row>
    <row r="7" spans="1:20" x14ac:dyDescent="0.25">
      <c r="A7" s="93"/>
      <c r="B7" s="93"/>
      <c r="C7" s="93"/>
      <c r="D7" s="101" t="s">
        <v>20</v>
      </c>
      <c r="P7" s="93"/>
      <c r="Q7" s="93"/>
      <c r="R7" s="93"/>
      <c r="S7" s="93"/>
      <c r="T7" s="93"/>
    </row>
    <row r="8" spans="1:20" ht="18.75" x14ac:dyDescent="0.25">
      <c r="A8" s="93"/>
      <c r="B8" s="93"/>
      <c r="C8" s="93"/>
      <c r="D8" s="111">
        <v>1</v>
      </c>
      <c r="E8" s="202" t="s">
        <v>21</v>
      </c>
      <c r="F8" s="202"/>
      <c r="G8" s="202"/>
      <c r="H8" s="202"/>
      <c r="I8" s="202"/>
      <c r="J8" s="202"/>
      <c r="K8" s="202"/>
      <c r="L8" s="202"/>
      <c r="M8" s="202"/>
      <c r="N8" s="202"/>
      <c r="O8" s="202"/>
      <c r="P8" s="93"/>
      <c r="Q8" s="93"/>
      <c r="R8" s="93"/>
      <c r="S8" s="93"/>
      <c r="T8" s="93"/>
    </row>
    <row r="9" spans="1:20" ht="15.75" x14ac:dyDescent="0.25">
      <c r="A9" s="93"/>
      <c r="B9" s="93"/>
      <c r="C9" s="93"/>
      <c r="D9" s="111">
        <f>+D8+1</f>
        <v>2</v>
      </c>
      <c r="E9" s="204" t="s">
        <v>22</v>
      </c>
      <c r="F9" s="205"/>
      <c r="G9" s="205"/>
      <c r="H9" s="205"/>
      <c r="I9" s="205"/>
      <c r="J9" s="205"/>
      <c r="K9" s="204" t="s">
        <v>23</v>
      </c>
      <c r="L9" s="205"/>
      <c r="M9" s="205"/>
      <c r="N9" s="205"/>
      <c r="O9" s="205"/>
      <c r="P9" s="93"/>
      <c r="Q9" s="93"/>
      <c r="R9" s="93"/>
      <c r="S9" s="93"/>
      <c r="T9" s="93"/>
    </row>
    <row r="10" spans="1:20" ht="7.9" customHeight="1" x14ac:dyDescent="0.25">
      <c r="A10" s="93"/>
      <c r="B10" s="93"/>
      <c r="C10" s="93"/>
      <c r="D10" s="111"/>
      <c r="E10" s="135"/>
      <c r="F10" s="134"/>
      <c r="G10" s="134"/>
      <c r="H10" s="134"/>
      <c r="I10" s="134"/>
      <c r="J10" s="134"/>
      <c r="K10" s="135"/>
      <c r="L10" s="134"/>
      <c r="M10" s="134"/>
      <c r="N10" s="134"/>
      <c r="O10" s="134"/>
      <c r="P10" s="93"/>
      <c r="Q10" s="93"/>
      <c r="R10" s="93"/>
      <c r="S10" s="93"/>
      <c r="T10" s="93"/>
    </row>
    <row r="11" spans="1:20" ht="15.6" customHeight="1" x14ac:dyDescent="0.25">
      <c r="A11" s="93"/>
      <c r="B11" s="93"/>
      <c r="C11" s="93"/>
      <c r="D11" s="111">
        <f>+D9+1</f>
        <v>3</v>
      </c>
      <c r="E11" s="206" t="s">
        <v>24</v>
      </c>
      <c r="F11" s="207"/>
      <c r="G11" s="207"/>
      <c r="H11" s="207"/>
      <c r="I11" s="207"/>
      <c r="J11" s="137"/>
      <c r="K11" s="206" t="s">
        <v>24</v>
      </c>
      <c r="L11" s="207"/>
      <c r="M11" s="207"/>
      <c r="N11" s="207"/>
      <c r="O11" s="207"/>
      <c r="P11" s="93"/>
      <c r="Q11" s="93"/>
      <c r="R11" s="93"/>
      <c r="S11" s="93"/>
      <c r="T11" s="93"/>
    </row>
    <row r="12" spans="1:20" x14ac:dyDescent="0.25">
      <c r="A12" s="93"/>
      <c r="B12" s="93"/>
      <c r="C12" s="93"/>
      <c r="D12" s="111">
        <f t="shared" ref="D12:D63" si="0">+D11+1</f>
        <v>4</v>
      </c>
      <c r="F12" s="49"/>
      <c r="G12" s="49" t="s">
        <v>25</v>
      </c>
      <c r="H12" s="139">
        <v>44</v>
      </c>
      <c r="I12" s="49"/>
      <c r="J12" s="49"/>
      <c r="K12" s="130"/>
      <c r="L12" s="49" t="s">
        <v>25</v>
      </c>
      <c r="M12" s="141">
        <v>72.599999999999994</v>
      </c>
      <c r="N12" s="131"/>
      <c r="O12" s="49"/>
      <c r="P12" s="93"/>
      <c r="Q12" s="203" t="s">
        <v>26</v>
      </c>
      <c r="R12" s="203"/>
      <c r="S12" s="93"/>
      <c r="T12" s="93"/>
    </row>
    <row r="13" spans="1:20" x14ac:dyDescent="0.25">
      <c r="A13" s="93"/>
      <c r="B13" s="93"/>
      <c r="C13" s="93"/>
      <c r="D13" s="111">
        <f t="shared" si="0"/>
        <v>5</v>
      </c>
      <c r="F13" s="30" t="s">
        <v>27</v>
      </c>
      <c r="G13" s="23" t="s">
        <v>28</v>
      </c>
      <c r="H13" s="140">
        <v>2.68</v>
      </c>
      <c r="I13" s="49"/>
      <c r="J13" s="49"/>
      <c r="K13" s="132" t="s">
        <v>27</v>
      </c>
      <c r="L13" s="23" t="s">
        <v>28</v>
      </c>
      <c r="M13" s="142">
        <v>2.68</v>
      </c>
      <c r="N13" s="131"/>
      <c r="O13" s="49"/>
      <c r="P13" s="93"/>
      <c r="Q13" s="93" t="s">
        <v>29</v>
      </c>
      <c r="R13" s="121">
        <v>623014</v>
      </c>
      <c r="S13" s="93"/>
      <c r="T13" s="93"/>
    </row>
    <row r="14" spans="1:20" x14ac:dyDescent="0.25">
      <c r="A14" s="93"/>
      <c r="B14" s="93"/>
      <c r="C14" s="93"/>
      <c r="D14" s="111">
        <f t="shared" si="0"/>
        <v>6</v>
      </c>
      <c r="G14" s="23" t="s">
        <v>30</v>
      </c>
      <c r="H14" s="140">
        <v>3.32</v>
      </c>
      <c r="I14" s="49"/>
      <c r="J14" s="49"/>
      <c r="K14" s="26"/>
      <c r="L14" s="23" t="s">
        <v>30</v>
      </c>
      <c r="M14" s="142">
        <v>3.32</v>
      </c>
      <c r="N14" s="131"/>
      <c r="O14" s="49"/>
      <c r="P14" s="93"/>
      <c r="Q14" s="93" t="s">
        <v>31</v>
      </c>
      <c r="R14" s="122">
        <f>+'Sch 5.0b Rates (2)'!J29</f>
        <v>622784.24999999977</v>
      </c>
      <c r="S14" s="93"/>
      <c r="T14" s="93"/>
    </row>
    <row r="15" spans="1:20" ht="15.75" thickBot="1" x14ac:dyDescent="0.3">
      <c r="A15" s="93"/>
      <c r="B15" s="93"/>
      <c r="C15" s="93"/>
      <c r="D15" s="111">
        <f t="shared" si="0"/>
        <v>7</v>
      </c>
      <c r="J15" s="49"/>
      <c r="K15" s="133"/>
      <c r="O15" s="55"/>
      <c r="P15" s="93"/>
      <c r="Q15" s="93" t="s">
        <v>32</v>
      </c>
      <c r="R15" s="123">
        <f>+R14-R13</f>
        <v>-229.75000000023283</v>
      </c>
      <c r="S15" s="93"/>
      <c r="T15" s="93"/>
    </row>
    <row r="16" spans="1:20" ht="16.5" thickTop="1" thickBot="1" x14ac:dyDescent="0.3">
      <c r="A16" s="93"/>
      <c r="B16" s="93"/>
      <c r="C16" s="93"/>
      <c r="D16" s="111">
        <f t="shared" si="0"/>
        <v>8</v>
      </c>
      <c r="F16" s="49"/>
      <c r="G16" s="55" t="s">
        <v>33</v>
      </c>
      <c r="H16" s="98">
        <f>+'S5.1 CRevenue(0.75in)'!N8</f>
        <v>480758.20000000007</v>
      </c>
      <c r="I16" s="95">
        <f>+H16</f>
        <v>480758.20000000007</v>
      </c>
      <c r="J16" s="49"/>
      <c r="K16" s="130"/>
      <c r="L16" s="55" t="s">
        <v>33</v>
      </c>
      <c r="M16" s="98">
        <f>+'S5.2 CRevenue (1 in)'!N9</f>
        <v>3421.72</v>
      </c>
      <c r="N16" s="95">
        <f>+M16</f>
        <v>3421.72</v>
      </c>
      <c r="P16" s="93"/>
      <c r="Q16" s="93"/>
      <c r="R16" s="93"/>
      <c r="S16" s="93"/>
      <c r="T16" s="93"/>
    </row>
    <row r="17" spans="1:40" ht="15.75" thickTop="1" x14ac:dyDescent="0.25">
      <c r="A17" s="93"/>
      <c r="B17" s="93"/>
      <c r="C17" s="93"/>
      <c r="D17" s="111">
        <f t="shared" si="0"/>
        <v>9</v>
      </c>
      <c r="F17" s="49"/>
      <c r="G17" s="49"/>
      <c r="H17" s="49"/>
      <c r="I17" s="49"/>
      <c r="J17" s="49"/>
      <c r="K17" s="130"/>
      <c r="L17" s="49"/>
      <c r="M17" s="49"/>
      <c r="N17" s="49"/>
      <c r="O17" s="49"/>
      <c r="P17" s="93"/>
      <c r="Q17" s="93"/>
      <c r="R17" s="93"/>
      <c r="S17" s="93"/>
      <c r="T17" s="93"/>
    </row>
    <row r="18" spans="1:40" x14ac:dyDescent="0.25">
      <c r="A18" s="93"/>
      <c r="B18" s="93"/>
      <c r="C18" s="93"/>
      <c r="D18" s="111">
        <f t="shared" si="0"/>
        <v>10</v>
      </c>
      <c r="E18" s="136"/>
      <c r="F18" s="101"/>
      <c r="G18" s="101"/>
      <c r="H18" s="101"/>
      <c r="I18" s="101"/>
      <c r="J18" s="148">
        <f>+N16+I16</f>
        <v>484179.92000000004</v>
      </c>
      <c r="K18" s="146" t="s">
        <v>34</v>
      </c>
      <c r="L18" s="147"/>
      <c r="M18" s="101"/>
      <c r="N18" s="101"/>
      <c r="O18" s="101"/>
      <c r="P18" s="93"/>
      <c r="Q18" s="93"/>
      <c r="R18" s="93"/>
      <c r="S18" s="93"/>
      <c r="T18" s="93"/>
    </row>
    <row r="19" spans="1:40" x14ac:dyDescent="0.25">
      <c r="A19" s="93"/>
      <c r="B19" s="93"/>
      <c r="C19" s="93"/>
      <c r="D19" s="111">
        <f t="shared" si="0"/>
        <v>11</v>
      </c>
      <c r="E19" s="208" t="s">
        <v>35</v>
      </c>
      <c r="F19" s="209"/>
      <c r="G19" s="209"/>
      <c r="H19" s="209"/>
      <c r="I19" s="209"/>
      <c r="J19" s="138"/>
      <c r="K19" s="208" t="s">
        <v>35</v>
      </c>
      <c r="L19" s="209"/>
      <c r="M19" s="209"/>
      <c r="N19" s="209"/>
      <c r="O19" s="209"/>
      <c r="P19" s="93"/>
      <c r="Q19" s="124">
        <f>+M12/H12</f>
        <v>1.65</v>
      </c>
      <c r="R19" s="93"/>
      <c r="S19" s="93"/>
      <c r="T19" s="93"/>
    </row>
    <row r="20" spans="1:40" x14ac:dyDescent="0.25">
      <c r="A20" s="93"/>
      <c r="B20" s="93"/>
      <c r="C20" s="93"/>
      <c r="D20" s="111">
        <f t="shared" si="0"/>
        <v>12</v>
      </c>
      <c r="F20" s="49"/>
      <c r="G20" s="49" t="s">
        <v>25</v>
      </c>
      <c r="H20" s="119">
        <v>56.9</v>
      </c>
      <c r="I20" s="128">
        <f>+(H20/H12)-1</f>
        <v>0.29318181818181821</v>
      </c>
      <c r="J20" s="49"/>
      <c r="K20" s="130"/>
      <c r="L20" s="49" t="s">
        <v>25</v>
      </c>
      <c r="M20" s="119">
        <v>92</v>
      </c>
      <c r="N20" s="99">
        <f>+(M20/M12)-1</f>
        <v>0.26721763085399464</v>
      </c>
      <c r="O20" s="49"/>
      <c r="P20" s="93"/>
      <c r="Q20" s="125" t="s">
        <v>36</v>
      </c>
      <c r="R20" s="93"/>
      <c r="S20" s="93"/>
      <c r="T20" s="93"/>
      <c r="AE20" s="49"/>
      <c r="AF20" s="49" t="s">
        <v>25</v>
      </c>
      <c r="AG20" s="119">
        <v>56.5</v>
      </c>
      <c r="AH20" s="128" t="e">
        <f>+(AG20/AG12)-1</f>
        <v>#DIV/0!</v>
      </c>
      <c r="AI20" s="49"/>
      <c r="AJ20" s="130"/>
      <c r="AK20" s="49" t="s">
        <v>25</v>
      </c>
      <c r="AL20" s="119">
        <v>90</v>
      </c>
      <c r="AM20" s="99" t="e">
        <f>+(AL20/AL12)-1</f>
        <v>#DIV/0!</v>
      </c>
      <c r="AN20" s="49"/>
    </row>
    <row r="21" spans="1:40" x14ac:dyDescent="0.25">
      <c r="A21" s="93"/>
      <c r="B21" s="93"/>
      <c r="C21" s="93"/>
      <c r="D21" s="111">
        <f t="shared" si="0"/>
        <v>13</v>
      </c>
      <c r="F21" s="30" t="s">
        <v>27</v>
      </c>
      <c r="G21" s="23" t="s">
        <v>28</v>
      </c>
      <c r="H21" s="120">
        <v>3.75</v>
      </c>
      <c r="I21" s="128">
        <f t="shared" ref="I21:I22" si="1">+(H21/H13)-1</f>
        <v>0.39925373134328357</v>
      </c>
      <c r="J21" s="49"/>
      <c r="K21" s="132" t="s">
        <v>27</v>
      </c>
      <c r="L21" s="23" t="s">
        <v>28</v>
      </c>
      <c r="M21" s="129">
        <f>+H21</f>
        <v>3.75</v>
      </c>
      <c r="N21" s="99">
        <f t="shared" ref="N21:N22" si="2">+(M21/M13)-1</f>
        <v>0.39925373134328357</v>
      </c>
      <c r="O21" s="49"/>
      <c r="P21" s="93"/>
      <c r="Q21" s="126" t="s">
        <v>37</v>
      </c>
      <c r="R21" s="93"/>
      <c r="S21" s="93"/>
      <c r="T21" s="93"/>
      <c r="AE21" s="30" t="s">
        <v>27</v>
      </c>
      <c r="AF21" s="23" t="s">
        <v>28</v>
      </c>
      <c r="AG21" s="120">
        <v>4</v>
      </c>
      <c r="AH21" s="128" t="e">
        <f t="shared" ref="AH21:AH22" si="3">+(AG21/AG13)-1</f>
        <v>#DIV/0!</v>
      </c>
      <c r="AI21" s="49"/>
      <c r="AJ21" s="132" t="s">
        <v>27</v>
      </c>
      <c r="AK21" s="23" t="s">
        <v>28</v>
      </c>
      <c r="AL21" s="129">
        <f>+AG21</f>
        <v>4</v>
      </c>
      <c r="AM21" s="99" t="e">
        <f t="shared" ref="AM21:AM22" si="4">+(AL21/AL13)-1</f>
        <v>#DIV/0!</v>
      </c>
      <c r="AN21" s="49"/>
    </row>
    <row r="22" spans="1:40" x14ac:dyDescent="0.25">
      <c r="A22" s="93"/>
      <c r="B22" s="93"/>
      <c r="C22" s="93"/>
      <c r="D22" s="111">
        <f t="shared" si="0"/>
        <v>14</v>
      </c>
      <c r="G22" s="23" t="s">
        <v>30</v>
      </c>
      <c r="H22" s="120">
        <v>4</v>
      </c>
      <c r="I22" s="128">
        <f t="shared" si="1"/>
        <v>0.20481927710843384</v>
      </c>
      <c r="J22" s="49"/>
      <c r="K22" s="26"/>
      <c r="L22" s="23" t="s">
        <v>30</v>
      </c>
      <c r="M22" s="129">
        <f>+H22</f>
        <v>4</v>
      </c>
      <c r="N22" s="99">
        <f t="shared" si="2"/>
        <v>0.20481927710843384</v>
      </c>
      <c r="O22" s="49"/>
      <c r="P22" s="93"/>
      <c r="Q22" s="93"/>
      <c r="R22" s="93"/>
      <c r="S22" s="93"/>
      <c r="T22" s="93"/>
      <c r="AF22" s="23" t="s">
        <v>30</v>
      </c>
      <c r="AG22" s="120">
        <v>4</v>
      </c>
      <c r="AH22" s="128" t="e">
        <f t="shared" si="3"/>
        <v>#DIV/0!</v>
      </c>
      <c r="AI22" s="49"/>
      <c r="AJ22" s="26"/>
      <c r="AK22" s="23" t="s">
        <v>30</v>
      </c>
      <c r="AL22" s="129">
        <f>+AG22</f>
        <v>4</v>
      </c>
      <c r="AM22" s="99" t="e">
        <f t="shared" si="4"/>
        <v>#DIV/0!</v>
      </c>
      <c r="AN22" s="49"/>
    </row>
    <row r="23" spans="1:40" x14ac:dyDescent="0.25">
      <c r="A23" s="93"/>
      <c r="B23" s="93"/>
      <c r="C23" s="93"/>
      <c r="D23" s="111"/>
      <c r="G23" s="23"/>
      <c r="H23" s="114"/>
      <c r="I23" s="49"/>
      <c r="J23" s="49"/>
      <c r="K23" s="26"/>
      <c r="L23" s="23"/>
      <c r="M23" s="114"/>
      <c r="N23" s="49"/>
      <c r="O23" s="157" t="s">
        <v>38</v>
      </c>
      <c r="P23" s="93"/>
      <c r="Q23" s="151"/>
      <c r="R23" s="150" t="s">
        <v>69</v>
      </c>
      <c r="S23" s="151"/>
      <c r="T23" s="93"/>
      <c r="AF23" s="23"/>
      <c r="AG23" s="114"/>
      <c r="AH23" s="49"/>
      <c r="AI23" s="49"/>
      <c r="AJ23" s="26"/>
      <c r="AK23" s="23"/>
      <c r="AL23" s="114"/>
      <c r="AM23" s="49"/>
      <c r="AN23" s="49"/>
    </row>
    <row r="24" spans="1:40" ht="15.75" thickBot="1" x14ac:dyDescent="0.3">
      <c r="A24" s="93"/>
      <c r="B24" s="93"/>
      <c r="C24" s="93"/>
      <c r="D24" s="111">
        <f>+D22+1</f>
        <v>15</v>
      </c>
      <c r="F24" s="49"/>
      <c r="G24" s="55" t="s">
        <v>39</v>
      </c>
      <c r="H24" s="98">
        <f>+'S6.1b PRevenue(0.75in)'!N9</f>
        <v>618463.47499999974</v>
      </c>
      <c r="I24" s="95">
        <f>+H24</f>
        <v>618463.47499999974</v>
      </c>
      <c r="J24" s="49"/>
      <c r="K24" s="130"/>
      <c r="L24" s="55" t="s">
        <v>39</v>
      </c>
      <c r="M24" s="98">
        <f>+'S6.2b PRevenue (1 in) '!N10</f>
        <v>4320.7749999999996</v>
      </c>
      <c r="N24" s="95">
        <f>+M24</f>
        <v>4320.7749999999996</v>
      </c>
      <c r="O24" s="155">
        <f>+N24+I24</f>
        <v>622784.24999999977</v>
      </c>
      <c r="P24" s="93"/>
      <c r="Q24" s="144">
        <f>+R40</f>
        <v>0</v>
      </c>
      <c r="R24" s="122">
        <f>+I24</f>
        <v>618463.47499999974</v>
      </c>
      <c r="S24" s="93" t="s">
        <v>40</v>
      </c>
      <c r="T24" s="93"/>
      <c r="AE24" s="49"/>
      <c r="AF24" s="55" t="s">
        <v>39</v>
      </c>
      <c r="AG24" s="98">
        <f>+'S6.1a PRevenue(0.75in)'!AM9</f>
        <v>0</v>
      </c>
      <c r="AH24" s="95">
        <f>+AG24</f>
        <v>0</v>
      </c>
      <c r="AI24" s="49"/>
      <c r="AJ24" s="130"/>
      <c r="AK24" s="55" t="s">
        <v>39</v>
      </c>
      <c r="AL24" s="98">
        <f>+'S6.2a PRevenue (1 in)'!AM9</f>
        <v>0</v>
      </c>
      <c r="AM24" s="95">
        <f>+AL24</f>
        <v>0</v>
      </c>
      <c r="AN24" s="100">
        <f>+AM24+AH24</f>
        <v>0</v>
      </c>
    </row>
    <row r="25" spans="1:40" ht="15.75" thickTop="1" x14ac:dyDescent="0.25">
      <c r="A25" s="93"/>
      <c r="B25" s="93"/>
      <c r="C25" s="93"/>
      <c r="D25" s="111">
        <f t="shared" si="0"/>
        <v>16</v>
      </c>
      <c r="F25" s="49"/>
      <c r="G25" s="49"/>
      <c r="H25" s="49"/>
      <c r="I25" s="96"/>
      <c r="J25" s="49"/>
      <c r="K25" s="130"/>
      <c r="L25" s="49"/>
      <c r="M25" s="49"/>
      <c r="N25" s="96"/>
      <c r="O25" s="157" t="s">
        <v>41</v>
      </c>
      <c r="P25" s="93"/>
      <c r="Q25" s="93"/>
      <c r="R25" s="121">
        <f>+N24</f>
        <v>4320.7749999999996</v>
      </c>
      <c r="S25" s="93" t="s">
        <v>42</v>
      </c>
      <c r="T25" s="93"/>
    </row>
    <row r="26" spans="1:40" ht="15.75" thickBot="1" x14ac:dyDescent="0.3">
      <c r="A26" s="93"/>
      <c r="B26" s="93"/>
      <c r="C26" s="93"/>
      <c r="D26" s="111">
        <f t="shared" si="0"/>
        <v>17</v>
      </c>
      <c r="F26" s="49"/>
      <c r="H26" s="55" t="s">
        <v>43</v>
      </c>
      <c r="I26" s="100">
        <f>+H24-H16</f>
        <v>137705.27499999967</v>
      </c>
      <c r="J26" s="49"/>
      <c r="K26" s="130"/>
      <c r="M26" s="55" t="s">
        <v>44</v>
      </c>
      <c r="N26" s="100">
        <f>+M24-M16</f>
        <v>899.05499999999984</v>
      </c>
      <c r="O26" s="155">
        <f>+O24-J18</f>
        <v>138604.32999999973</v>
      </c>
      <c r="P26" s="93"/>
      <c r="Q26" s="93"/>
      <c r="R26" s="143">
        <f>+R24+R25</f>
        <v>622784.24999999977</v>
      </c>
      <c r="S26" s="93" t="s">
        <v>45</v>
      </c>
      <c r="T26" s="93"/>
    </row>
    <row r="27" spans="1:40" ht="15.75" thickTop="1" x14ac:dyDescent="0.25">
      <c r="A27" s="93"/>
      <c r="B27" s="93"/>
      <c r="C27" s="93"/>
      <c r="D27" s="111">
        <f t="shared" si="0"/>
        <v>18</v>
      </c>
      <c r="F27" s="49"/>
      <c r="J27" s="49"/>
      <c r="K27" s="130"/>
      <c r="O27" s="130"/>
      <c r="P27" s="93"/>
      <c r="Q27" s="93"/>
      <c r="R27" s="121">
        <v>623014</v>
      </c>
      <c r="S27" s="93" t="s">
        <v>46</v>
      </c>
      <c r="T27" s="93"/>
    </row>
    <row r="28" spans="1:40" ht="15.75" thickBot="1" x14ac:dyDescent="0.3">
      <c r="A28" s="93"/>
      <c r="B28" s="93"/>
      <c r="C28" s="93"/>
      <c r="D28" s="111">
        <f t="shared" si="0"/>
        <v>19</v>
      </c>
      <c r="F28" s="49"/>
      <c r="G28" s="49"/>
      <c r="H28" s="55" t="s">
        <v>47</v>
      </c>
      <c r="I28" s="99">
        <f>+I26/H16</f>
        <v>0.28643354393123122</v>
      </c>
      <c r="J28" s="49"/>
      <c r="K28" s="130"/>
      <c r="L28" s="49"/>
      <c r="M28" s="55" t="s">
        <v>47</v>
      </c>
      <c r="N28" s="99">
        <f>+N26/M16</f>
        <v>0.26274943595618577</v>
      </c>
      <c r="O28" s="156"/>
      <c r="P28" s="93"/>
      <c r="Q28" s="93"/>
      <c r="R28" s="143">
        <f>+R26-R27</f>
        <v>-229.75000000023283</v>
      </c>
      <c r="S28" s="93" t="s">
        <v>32</v>
      </c>
      <c r="T28" s="93"/>
      <c r="AG28" s="119">
        <v>65</v>
      </c>
      <c r="AH28" s="128" t="e">
        <f>+(AG28/AF20)-1</f>
        <v>#VALUE!</v>
      </c>
      <c r="AI28" s="49"/>
      <c r="AJ28" s="130"/>
      <c r="AK28" s="49" t="s">
        <v>25</v>
      </c>
      <c r="AL28" s="119">
        <f>+AG28*1.65</f>
        <v>107.25</v>
      </c>
      <c r="AM28" s="99" t="e">
        <f>+(AL28/AK20)-1</f>
        <v>#VALUE!</v>
      </c>
    </row>
    <row r="29" spans="1:40" ht="15.75" thickTop="1" x14ac:dyDescent="0.25">
      <c r="A29" s="93"/>
      <c r="B29" s="93"/>
      <c r="C29" s="93"/>
      <c r="D29" s="111">
        <f t="shared" si="0"/>
        <v>20</v>
      </c>
      <c r="E29" s="136"/>
      <c r="F29" s="101"/>
      <c r="G29" s="101"/>
      <c r="H29" s="101"/>
      <c r="I29" s="101"/>
      <c r="J29" s="148">
        <f>+I24+M24</f>
        <v>622784.24999999977</v>
      </c>
      <c r="K29" s="146" t="s">
        <v>49</v>
      </c>
      <c r="L29" s="147"/>
      <c r="M29" s="101"/>
      <c r="N29" s="101"/>
      <c r="O29" s="101"/>
      <c r="P29" s="93"/>
      <c r="Q29" s="93"/>
      <c r="R29" s="93"/>
      <c r="S29" s="93"/>
      <c r="T29" s="93"/>
      <c r="AG29" s="120">
        <v>4.5</v>
      </c>
      <c r="AH29" s="128" t="e">
        <f>+(AG29/AF21)-1</f>
        <v>#VALUE!</v>
      </c>
      <c r="AI29" s="49"/>
      <c r="AJ29" s="132" t="s">
        <v>27</v>
      </c>
      <c r="AK29" s="23" t="s">
        <v>28</v>
      </c>
      <c r="AL29" s="129">
        <f>+AG29</f>
        <v>4.5</v>
      </c>
      <c r="AM29" s="99" t="e">
        <f>+(AL29/AK21)-1</f>
        <v>#VALUE!</v>
      </c>
    </row>
    <row r="30" spans="1:40" ht="18.75" x14ac:dyDescent="0.25">
      <c r="A30" s="93"/>
      <c r="B30" s="93"/>
      <c r="C30" s="93"/>
      <c r="D30" s="111">
        <f t="shared" si="0"/>
        <v>21</v>
      </c>
      <c r="E30" s="202" t="s">
        <v>50</v>
      </c>
      <c r="F30" s="202"/>
      <c r="G30" s="202"/>
      <c r="H30" s="202"/>
      <c r="I30" s="202"/>
      <c r="J30" s="202"/>
      <c r="K30" s="202"/>
      <c r="L30" s="202"/>
      <c r="M30" s="202"/>
      <c r="N30" s="202"/>
      <c r="O30" s="202"/>
      <c r="P30" s="93"/>
      <c r="Q30" s="93"/>
      <c r="R30" s="145" t="s">
        <v>50</v>
      </c>
      <c r="S30" s="93"/>
      <c r="T30" s="93"/>
      <c r="AG30" s="120">
        <v>5</v>
      </c>
      <c r="AH30" s="128" t="e">
        <f>+(AG30/AF22)-1</f>
        <v>#VALUE!</v>
      </c>
      <c r="AI30" s="49"/>
      <c r="AJ30" s="26"/>
      <c r="AK30" s="23" t="s">
        <v>30</v>
      </c>
      <c r="AL30" s="129">
        <f>+AG30</f>
        <v>5</v>
      </c>
      <c r="AM30" s="99" t="e">
        <f>+(AL30/AK22)-1</f>
        <v>#VALUE!</v>
      </c>
    </row>
    <row r="31" spans="1:40" ht="15.75" thickBot="1" x14ac:dyDescent="0.3">
      <c r="A31" s="93"/>
      <c r="B31" s="93"/>
      <c r="C31" s="93"/>
      <c r="D31" s="111">
        <f t="shared" si="0"/>
        <v>22</v>
      </c>
      <c r="L31" s="53"/>
      <c r="M31" s="53"/>
      <c r="N31" s="53"/>
      <c r="P31" s="93"/>
      <c r="Q31" s="93"/>
      <c r="R31" s="143">
        <f>+M37</f>
        <v>843552.18137486931</v>
      </c>
      <c r="S31" s="93"/>
      <c r="T31" s="93"/>
      <c r="AG31" s="114"/>
      <c r="AH31" s="49"/>
      <c r="AI31" s="49"/>
      <c r="AJ31" s="26"/>
      <c r="AK31" s="23"/>
      <c r="AL31" s="114"/>
      <c r="AM31" s="49"/>
    </row>
    <row r="32" spans="1:40" ht="15.75" thickTop="1" x14ac:dyDescent="0.25">
      <c r="A32" s="93"/>
      <c r="B32" s="93"/>
      <c r="C32" s="93"/>
      <c r="D32" s="111">
        <f t="shared" si="0"/>
        <v>23</v>
      </c>
      <c r="H32" s="53" t="s">
        <v>51</v>
      </c>
      <c r="I32" s="53"/>
      <c r="J32" s="53"/>
      <c r="K32" s="49"/>
      <c r="L32" s="53" t="s">
        <v>35</v>
      </c>
      <c r="M32" s="49"/>
      <c r="N32" s="53" t="s">
        <v>52</v>
      </c>
      <c r="P32" s="93"/>
      <c r="Q32" s="93"/>
      <c r="R32" s="121">
        <v>843554</v>
      </c>
      <c r="S32" s="93"/>
      <c r="T32" s="93"/>
    </row>
    <row r="33" spans="1:20" ht="19.5" thickBot="1" x14ac:dyDescent="0.35">
      <c r="A33" s="93"/>
      <c r="B33" s="93"/>
      <c r="C33" s="93"/>
      <c r="D33" s="111">
        <f t="shared" si="0"/>
        <v>24</v>
      </c>
      <c r="G33" s="94"/>
      <c r="H33" s="51"/>
      <c r="I33" s="49"/>
      <c r="J33" s="49"/>
      <c r="K33" s="49"/>
      <c r="P33" s="93"/>
      <c r="Q33" s="93"/>
      <c r="R33" s="143">
        <f>+R31-R32</f>
        <v>-1.8186251306906343</v>
      </c>
      <c r="S33" s="93"/>
      <c r="T33" s="93"/>
    </row>
    <row r="34" spans="1:20" ht="15.75" thickTop="1" x14ac:dyDescent="0.25">
      <c r="A34" s="93"/>
      <c r="B34" s="93"/>
      <c r="C34" s="93"/>
      <c r="D34" s="111">
        <f t="shared" si="0"/>
        <v>25</v>
      </c>
      <c r="G34" s="49"/>
      <c r="H34" s="49" t="s">
        <v>25</v>
      </c>
      <c r="I34" s="139">
        <v>343</v>
      </c>
      <c r="J34" s="127"/>
      <c r="K34" s="49"/>
      <c r="L34" s="49" t="s">
        <v>25</v>
      </c>
      <c r="M34" s="139">
        <f>+'Sch 5.0a Rates'!M34</f>
        <v>514.5</v>
      </c>
      <c r="N34" s="127">
        <f>(+M34/I34)-1</f>
        <v>0.5</v>
      </c>
      <c r="O34" s="153"/>
      <c r="P34" s="93"/>
      <c r="Q34" s="93"/>
      <c r="R34" s="93"/>
      <c r="S34" s="93"/>
      <c r="T34" s="93"/>
    </row>
    <row r="35" spans="1:20" x14ac:dyDescent="0.25">
      <c r="A35" s="93"/>
      <c r="B35" s="93"/>
      <c r="C35" s="93"/>
      <c r="D35" s="111">
        <f t="shared" si="0"/>
        <v>26</v>
      </c>
      <c r="G35" s="49"/>
      <c r="H35" s="49" t="s">
        <v>55</v>
      </c>
      <c r="I35" s="140">
        <v>408.24</v>
      </c>
      <c r="J35" s="49"/>
      <c r="K35" s="49"/>
      <c r="L35" s="49" t="s">
        <v>55</v>
      </c>
      <c r="M35" s="140">
        <f>+'Sch 5.0a Rates'!M35</f>
        <v>855.9</v>
      </c>
      <c r="N35" s="127">
        <f>(+M35/I35)-1</f>
        <v>1.0965608465608465</v>
      </c>
      <c r="P35" s="93"/>
      <c r="Q35" s="93"/>
      <c r="R35" s="93"/>
      <c r="S35" s="93"/>
      <c r="T35" s="93"/>
    </row>
    <row r="36" spans="1:20" x14ac:dyDescent="0.25">
      <c r="A36" s="93"/>
      <c r="B36" s="93"/>
      <c r="C36" s="93"/>
      <c r="D36" s="111">
        <f t="shared" si="0"/>
        <v>27</v>
      </c>
      <c r="J36" s="95"/>
      <c r="N36" s="95"/>
      <c r="P36" s="93"/>
      <c r="Q36" s="93"/>
      <c r="R36" s="93"/>
      <c r="S36" s="93"/>
      <c r="T36" s="93"/>
    </row>
    <row r="37" spans="1:20" ht="15.75" thickBot="1" x14ac:dyDescent="0.3">
      <c r="A37" s="93"/>
      <c r="B37" s="93"/>
      <c r="C37" s="93"/>
      <c r="D37" s="111">
        <f t="shared" si="0"/>
        <v>28</v>
      </c>
      <c r="G37" s="49"/>
      <c r="H37" s="55" t="s">
        <v>33</v>
      </c>
      <c r="I37" s="98">
        <f>+'S5.3 CRevenue (Irr)'!L9</f>
        <v>468326.76158952678</v>
      </c>
      <c r="J37" s="49"/>
      <c r="K37" s="49"/>
      <c r="L37" s="55" t="s">
        <v>56</v>
      </c>
      <c r="M37" s="98">
        <f>+'S6.3 PRevenue (Irr)'!H5</f>
        <v>843552.18137486931</v>
      </c>
      <c r="N37" s="127">
        <f>(+M37/I37)-1</f>
        <v>0.80120430981096802</v>
      </c>
      <c r="P37" s="93"/>
      <c r="Q37" s="93"/>
      <c r="R37" s="93"/>
      <c r="S37" s="93"/>
      <c r="T37" s="93"/>
    </row>
    <row r="38" spans="1:20" ht="15.75" thickTop="1" x14ac:dyDescent="0.25">
      <c r="A38" s="93"/>
      <c r="B38" s="93"/>
      <c r="C38" s="93"/>
      <c r="D38" s="111">
        <f t="shared" si="0"/>
        <v>29</v>
      </c>
      <c r="I38" s="49"/>
      <c r="J38" s="49"/>
      <c r="K38" s="49"/>
      <c r="L38" s="49"/>
      <c r="M38" s="49"/>
      <c r="N38" s="95"/>
      <c r="P38" s="93"/>
      <c r="Q38" s="93"/>
      <c r="R38" s="93"/>
      <c r="S38" s="93"/>
      <c r="T38" s="93"/>
    </row>
    <row r="39" spans="1:20" ht="15.75" thickBot="1" x14ac:dyDescent="0.3">
      <c r="A39" s="93"/>
      <c r="B39" s="93"/>
      <c r="C39" s="93"/>
      <c r="D39" s="111">
        <f t="shared" si="0"/>
        <v>30</v>
      </c>
      <c r="I39" s="49"/>
      <c r="J39" s="55" t="s">
        <v>57</v>
      </c>
      <c r="K39" s="115">
        <f>+M37-I37</f>
        <v>375225.41978534253</v>
      </c>
      <c r="N39" s="95"/>
      <c r="P39" s="93"/>
      <c r="Q39" s="93"/>
      <c r="R39" s="93"/>
      <c r="S39" s="93"/>
      <c r="T39" s="93"/>
    </row>
    <row r="40" spans="1:20" ht="15.75" thickTop="1" x14ac:dyDescent="0.25">
      <c r="A40" s="93"/>
      <c r="B40" s="93"/>
      <c r="C40" s="93"/>
      <c r="D40" s="111">
        <f t="shared" si="0"/>
        <v>31</v>
      </c>
      <c r="P40" s="93"/>
      <c r="Q40" s="93"/>
      <c r="R40" s="93"/>
      <c r="S40" s="93"/>
      <c r="T40" s="93"/>
    </row>
    <row r="41" spans="1:20" x14ac:dyDescent="0.25">
      <c r="A41" s="93"/>
      <c r="B41" s="93"/>
      <c r="C41" s="93"/>
      <c r="D41" s="111">
        <f t="shared" si="0"/>
        <v>32</v>
      </c>
      <c r="J41" s="55" t="s">
        <v>47</v>
      </c>
      <c r="K41" s="99">
        <f>+K39/I37</f>
        <v>0.80120430981096791</v>
      </c>
      <c r="P41" s="93"/>
      <c r="Q41" s="93"/>
      <c r="R41" s="93"/>
      <c r="S41" s="93"/>
      <c r="T41" s="93"/>
    </row>
    <row r="42" spans="1:20" x14ac:dyDescent="0.25">
      <c r="A42" s="93"/>
      <c r="B42" s="93"/>
      <c r="C42" s="93"/>
      <c r="D42" s="111">
        <f t="shared" si="0"/>
        <v>33</v>
      </c>
      <c r="J42" s="55"/>
      <c r="K42" s="99"/>
      <c r="P42" s="93"/>
      <c r="Q42" s="93"/>
      <c r="R42" s="93"/>
      <c r="S42" s="93"/>
      <c r="T42" s="93"/>
    </row>
    <row r="43" spans="1:20" x14ac:dyDescent="0.25">
      <c r="A43" s="93"/>
      <c r="B43" s="93"/>
      <c r="C43" s="93"/>
      <c r="D43" s="111">
        <f t="shared" si="0"/>
        <v>34</v>
      </c>
      <c r="J43" s="148">
        <f>+M37</f>
        <v>843552.18137486931</v>
      </c>
      <c r="K43" s="146" t="s">
        <v>70</v>
      </c>
      <c r="L43" s="147"/>
      <c r="M43" s="99"/>
      <c r="P43" s="93"/>
      <c r="Q43" s="93"/>
      <c r="R43" s="93"/>
      <c r="S43" s="93"/>
      <c r="T43" s="93"/>
    </row>
    <row r="44" spans="1:20" ht="18.75" x14ac:dyDescent="0.25">
      <c r="A44" s="93"/>
      <c r="B44" s="93"/>
      <c r="C44" s="93"/>
      <c r="D44" s="111">
        <f t="shared" si="0"/>
        <v>35</v>
      </c>
      <c r="E44" s="202" t="s">
        <v>39</v>
      </c>
      <c r="F44" s="202"/>
      <c r="G44" s="202"/>
      <c r="H44" s="202"/>
      <c r="I44" s="202"/>
      <c r="J44" s="202"/>
      <c r="K44" s="202"/>
      <c r="L44" s="202"/>
      <c r="M44" s="202"/>
      <c r="N44" s="202"/>
      <c r="O44" s="202"/>
      <c r="P44" s="93"/>
      <c r="Q44" s="93"/>
      <c r="R44" s="93"/>
      <c r="S44" s="93"/>
      <c r="T44" s="93"/>
    </row>
    <row r="45" spans="1:20" x14ac:dyDescent="0.25">
      <c r="A45" s="93"/>
      <c r="B45" s="93"/>
      <c r="C45" s="93"/>
      <c r="D45" s="111">
        <f t="shared" si="0"/>
        <v>36</v>
      </c>
      <c r="P45" s="93"/>
      <c r="Q45" s="93"/>
      <c r="R45" s="93"/>
      <c r="S45" s="93"/>
      <c r="T45" s="93"/>
    </row>
    <row r="46" spans="1:20" x14ac:dyDescent="0.25">
      <c r="A46" s="93"/>
      <c r="B46" s="93"/>
      <c r="C46" s="93"/>
      <c r="D46" s="111">
        <f t="shared" si="0"/>
        <v>37</v>
      </c>
      <c r="G46" s="53" t="s">
        <v>51</v>
      </c>
      <c r="H46" s="53"/>
      <c r="I46" s="53"/>
      <c r="J46" s="53"/>
      <c r="K46" s="49"/>
      <c r="L46" s="53" t="s">
        <v>35</v>
      </c>
      <c r="M46" s="49"/>
      <c r="O46" s="18" t="s">
        <v>58</v>
      </c>
      <c r="P46" s="93"/>
      <c r="Q46" s="93"/>
      <c r="R46" s="93"/>
      <c r="S46" s="93"/>
      <c r="T46" s="93"/>
    </row>
    <row r="47" spans="1:20" x14ac:dyDescent="0.25">
      <c r="A47" s="93"/>
      <c r="B47" s="93"/>
      <c r="C47" s="93"/>
      <c r="D47" s="111">
        <f t="shared" si="0"/>
        <v>38</v>
      </c>
      <c r="G47" s="49" t="s">
        <v>59</v>
      </c>
      <c r="H47" s="49"/>
      <c r="I47" s="112">
        <f>+I16</f>
        <v>480758.20000000007</v>
      </c>
      <c r="J47" s="49"/>
      <c r="K47" s="49"/>
      <c r="L47" s="55" t="s">
        <v>60</v>
      </c>
      <c r="M47" s="112">
        <f>+I24</f>
        <v>618463.47499999974</v>
      </c>
      <c r="O47" s="97">
        <f>+M47-I47</f>
        <v>137705.27499999967</v>
      </c>
      <c r="P47" s="93"/>
      <c r="Q47" s="93"/>
      <c r="R47" s="93"/>
      <c r="S47" s="93"/>
      <c r="T47" s="93"/>
    </row>
    <row r="48" spans="1:20" x14ac:dyDescent="0.25">
      <c r="A48" s="93"/>
      <c r="B48" s="93"/>
      <c r="C48" s="93"/>
      <c r="D48" s="111">
        <f t="shared" si="0"/>
        <v>39</v>
      </c>
      <c r="G48" s="49" t="s">
        <v>61</v>
      </c>
      <c r="I48" s="113">
        <f>+N16</f>
        <v>3421.72</v>
      </c>
      <c r="L48" s="55" t="s">
        <v>62</v>
      </c>
      <c r="M48" s="113">
        <f>+N24</f>
        <v>4320.7749999999996</v>
      </c>
      <c r="O48" s="14">
        <f>+M48-I48</f>
        <v>899.05499999999984</v>
      </c>
      <c r="P48" s="93"/>
      <c r="Q48" s="93"/>
      <c r="R48" s="93"/>
      <c r="S48" s="93"/>
      <c r="T48" s="93"/>
    </row>
    <row r="49" spans="1:20" x14ac:dyDescent="0.25">
      <c r="A49" s="93"/>
      <c r="B49" s="93"/>
      <c r="C49" s="93"/>
      <c r="D49" s="111">
        <f t="shared" si="0"/>
        <v>40</v>
      </c>
      <c r="G49" s="49" t="s">
        <v>63</v>
      </c>
      <c r="I49" s="113">
        <f>+I37</f>
        <v>468326.76158952678</v>
      </c>
      <c r="L49" s="55" t="s">
        <v>64</v>
      </c>
      <c r="M49" s="113">
        <f>+M37</f>
        <v>843552.18137486931</v>
      </c>
      <c r="O49" s="14">
        <f>+M49-I49</f>
        <v>375225.41978534253</v>
      </c>
      <c r="P49" s="93"/>
      <c r="Q49" s="93"/>
      <c r="R49" s="93"/>
      <c r="S49" s="93"/>
      <c r="T49" s="93"/>
    </row>
    <row r="50" spans="1:20" ht="15.75" thickBot="1" x14ac:dyDescent="0.3">
      <c r="A50" s="93"/>
      <c r="B50" s="93"/>
      <c r="C50" s="93"/>
      <c r="D50" s="111">
        <f t="shared" si="0"/>
        <v>41</v>
      </c>
      <c r="H50" s="55" t="s">
        <v>65</v>
      </c>
      <c r="I50" s="100">
        <f>SUM(I47:I49)</f>
        <v>952506.68158952682</v>
      </c>
      <c r="L50" s="55" t="s">
        <v>56</v>
      </c>
      <c r="M50" s="100">
        <f>SUM(M47:M49)</f>
        <v>1466336.4313748691</v>
      </c>
      <c r="O50" s="100">
        <f>SUM(O47:O49)</f>
        <v>513829.7497853422</v>
      </c>
      <c r="P50" s="93"/>
      <c r="Q50" s="93"/>
      <c r="R50" s="93"/>
      <c r="S50" s="93"/>
      <c r="T50" s="93"/>
    </row>
    <row r="51" spans="1:20" ht="15.75" thickTop="1" x14ac:dyDescent="0.25">
      <c r="A51" s="93"/>
      <c r="B51" s="93"/>
      <c r="C51" s="93"/>
      <c r="D51" s="111">
        <f t="shared" si="0"/>
        <v>42</v>
      </c>
      <c r="I51" s="49"/>
      <c r="P51" s="93"/>
      <c r="Q51" s="93"/>
      <c r="R51" s="93"/>
      <c r="S51" s="93"/>
      <c r="T51" s="93"/>
    </row>
    <row r="52" spans="1:20" x14ac:dyDescent="0.25">
      <c r="A52" s="93"/>
      <c r="B52" s="93"/>
      <c r="C52" s="93"/>
      <c r="D52" s="111">
        <f t="shared" si="0"/>
        <v>43</v>
      </c>
      <c r="I52" s="49"/>
      <c r="P52" s="93"/>
      <c r="Q52" s="93"/>
      <c r="R52" s="93"/>
      <c r="S52" s="93"/>
      <c r="T52" s="93"/>
    </row>
    <row r="53" spans="1:20" ht="15.75" thickBot="1" x14ac:dyDescent="0.3">
      <c r="A53" s="93"/>
      <c r="B53" s="93"/>
      <c r="C53" s="93"/>
      <c r="D53" s="111">
        <f t="shared" si="0"/>
        <v>44</v>
      </c>
      <c r="H53" s="97"/>
      <c r="I53" s="49"/>
      <c r="J53" s="55" t="s">
        <v>66</v>
      </c>
      <c r="K53" s="100">
        <f>+M50-I50</f>
        <v>513829.74978534225</v>
      </c>
      <c r="P53" s="93"/>
      <c r="Q53" s="93"/>
      <c r="R53" s="93"/>
      <c r="S53" s="93"/>
      <c r="T53" s="93"/>
    </row>
    <row r="54" spans="1:20" ht="15.75" thickTop="1" x14ac:dyDescent="0.25">
      <c r="A54" s="93"/>
      <c r="B54" s="93"/>
      <c r="C54" s="93"/>
      <c r="D54" s="111">
        <f t="shared" si="0"/>
        <v>45</v>
      </c>
      <c r="H54" s="97"/>
      <c r="P54" s="93"/>
      <c r="Q54" s="93"/>
      <c r="R54" s="93"/>
      <c r="S54" s="93"/>
      <c r="T54" s="93"/>
    </row>
    <row r="55" spans="1:20" x14ac:dyDescent="0.25">
      <c r="A55" s="93"/>
      <c r="B55" s="93"/>
      <c r="C55" s="93"/>
      <c r="D55" s="111">
        <f t="shared" si="0"/>
        <v>46</v>
      </c>
      <c r="J55" s="55" t="s">
        <v>47</v>
      </c>
      <c r="K55" s="99">
        <f>+K53/I50</f>
        <v>0.53945002141913789</v>
      </c>
      <c r="P55" s="93"/>
      <c r="Q55" s="93"/>
      <c r="R55" s="93"/>
      <c r="S55" s="93"/>
      <c r="T55" s="93"/>
    </row>
    <row r="56" spans="1:20" x14ac:dyDescent="0.25">
      <c r="A56" s="93"/>
      <c r="B56" s="93"/>
      <c r="C56" s="93"/>
      <c r="D56" s="111">
        <f t="shared" si="0"/>
        <v>47</v>
      </c>
      <c r="I56" s="49"/>
      <c r="P56" s="93"/>
      <c r="Q56" s="93"/>
      <c r="R56" s="93"/>
      <c r="S56" s="93"/>
      <c r="T56" s="93"/>
    </row>
    <row r="57" spans="1:20" x14ac:dyDescent="0.25">
      <c r="A57" s="93"/>
      <c r="B57" s="93"/>
      <c r="C57" s="93"/>
      <c r="D57" s="111">
        <f t="shared" si="0"/>
        <v>48</v>
      </c>
      <c r="I57" s="49"/>
      <c r="P57" s="93"/>
      <c r="Q57" s="93"/>
      <c r="R57" s="93"/>
      <c r="S57" s="93"/>
      <c r="T57" s="93"/>
    </row>
    <row r="58" spans="1:20" x14ac:dyDescent="0.25">
      <c r="A58" s="93"/>
      <c r="B58" s="93"/>
      <c r="C58" s="93"/>
      <c r="D58" s="111">
        <f t="shared" si="0"/>
        <v>49</v>
      </c>
      <c r="I58" s="49"/>
      <c r="P58" s="93"/>
      <c r="Q58" s="93"/>
      <c r="R58" s="93"/>
      <c r="S58" s="93"/>
      <c r="T58" s="93"/>
    </row>
    <row r="59" spans="1:20" x14ac:dyDescent="0.25">
      <c r="A59" s="93"/>
      <c r="B59" s="93"/>
      <c r="C59" s="93"/>
      <c r="D59" s="111">
        <f t="shared" si="0"/>
        <v>50</v>
      </c>
      <c r="I59" s="49"/>
      <c r="P59" s="93"/>
      <c r="Q59" s="93"/>
      <c r="R59" s="93"/>
      <c r="S59" s="93"/>
      <c r="T59" s="93"/>
    </row>
    <row r="60" spans="1:20" x14ac:dyDescent="0.25">
      <c r="A60" s="93"/>
      <c r="B60" s="93"/>
      <c r="C60" s="93"/>
      <c r="D60" s="111">
        <f t="shared" si="0"/>
        <v>51</v>
      </c>
      <c r="I60" s="49"/>
      <c r="P60" s="93"/>
      <c r="Q60" s="93"/>
      <c r="R60" s="93"/>
      <c r="S60" s="93"/>
      <c r="T60" s="93"/>
    </row>
    <row r="61" spans="1:20" x14ac:dyDescent="0.25">
      <c r="A61" s="93"/>
      <c r="B61" s="93"/>
      <c r="C61" s="93"/>
      <c r="D61" s="111">
        <f t="shared" si="0"/>
        <v>52</v>
      </c>
      <c r="I61" s="49"/>
      <c r="P61" s="93"/>
      <c r="Q61" s="93"/>
      <c r="R61" s="93"/>
      <c r="S61" s="93"/>
      <c r="T61" s="93"/>
    </row>
    <row r="62" spans="1:20" x14ac:dyDescent="0.25">
      <c r="A62" s="93"/>
      <c r="B62" s="93"/>
      <c r="C62" s="93"/>
      <c r="D62" s="111">
        <f t="shared" si="0"/>
        <v>53</v>
      </c>
      <c r="I62" s="49"/>
      <c r="P62" s="93"/>
      <c r="Q62" s="93"/>
      <c r="R62" s="93"/>
      <c r="S62" s="93"/>
      <c r="T62" s="93"/>
    </row>
    <row r="63" spans="1:20" x14ac:dyDescent="0.25">
      <c r="A63" s="93"/>
      <c r="B63" s="93"/>
      <c r="C63" s="93"/>
      <c r="D63" s="111">
        <f t="shared" si="0"/>
        <v>54</v>
      </c>
      <c r="I63" s="49"/>
      <c r="P63" s="93"/>
      <c r="Q63" s="93"/>
      <c r="R63" s="93"/>
      <c r="S63" s="93"/>
      <c r="T63" s="93"/>
    </row>
    <row r="64" spans="1:20" x14ac:dyDescent="0.25">
      <c r="A64" s="93"/>
      <c r="B64" s="93"/>
      <c r="C64" s="93"/>
      <c r="P64" s="93"/>
      <c r="Q64" s="93"/>
      <c r="R64" s="93"/>
      <c r="S64" s="93"/>
      <c r="T64" s="93"/>
    </row>
    <row r="65" spans="1:20" x14ac:dyDescent="0.25">
      <c r="A65" s="93"/>
      <c r="B65" s="93"/>
      <c r="C65" s="93"/>
      <c r="P65" s="93"/>
      <c r="Q65" s="93"/>
      <c r="R65" s="93"/>
      <c r="S65" s="93"/>
      <c r="T65" s="93"/>
    </row>
    <row r="66" spans="1:20" x14ac:dyDescent="0.25">
      <c r="A66" s="93"/>
      <c r="B66" s="93"/>
      <c r="C66" s="93"/>
      <c r="P66" s="93"/>
      <c r="Q66" s="93"/>
      <c r="R66" s="93"/>
      <c r="S66" s="93"/>
      <c r="T66" s="93"/>
    </row>
    <row r="67" spans="1:20" x14ac:dyDescent="0.25">
      <c r="A67" s="93"/>
      <c r="B67" s="93"/>
      <c r="C67" s="93"/>
      <c r="P67" s="93"/>
      <c r="Q67" s="93"/>
      <c r="R67" s="93"/>
      <c r="S67" s="93"/>
      <c r="T67" s="93"/>
    </row>
    <row r="68" spans="1:20" x14ac:dyDescent="0.25">
      <c r="A68" s="93"/>
      <c r="B68" s="93"/>
      <c r="C68" s="93"/>
      <c r="P68" s="93"/>
      <c r="Q68" s="93"/>
      <c r="R68" s="93"/>
      <c r="S68" s="93"/>
      <c r="T68" s="93"/>
    </row>
    <row r="69" spans="1:20" x14ac:dyDescent="0.25">
      <c r="A69" s="93"/>
      <c r="B69" s="93"/>
      <c r="C69" s="93"/>
      <c r="P69" s="93"/>
      <c r="Q69" s="93"/>
      <c r="R69" s="93"/>
      <c r="S69" s="93"/>
      <c r="T69" s="93"/>
    </row>
    <row r="70" spans="1:20" x14ac:dyDescent="0.25">
      <c r="A70" s="93"/>
      <c r="B70" s="93"/>
      <c r="C70" s="93"/>
      <c r="P70" s="93"/>
      <c r="Q70" s="93"/>
      <c r="R70" s="93"/>
      <c r="S70" s="93"/>
      <c r="T70" s="93"/>
    </row>
    <row r="71" spans="1:20" x14ac:dyDescent="0.25">
      <c r="A71" s="93"/>
      <c r="B71" s="93"/>
      <c r="C71" s="93"/>
      <c r="P71" s="93"/>
      <c r="Q71" s="93"/>
      <c r="R71" s="93"/>
      <c r="S71" s="93"/>
      <c r="T71" s="93"/>
    </row>
    <row r="72" spans="1:20" x14ac:dyDescent="0.25">
      <c r="A72" s="93"/>
      <c r="B72" s="93"/>
      <c r="C72" s="93"/>
      <c r="P72" s="93"/>
      <c r="Q72" s="93"/>
      <c r="R72" s="93"/>
      <c r="S72" s="93"/>
      <c r="T72" s="93"/>
    </row>
    <row r="73" spans="1:20" x14ac:dyDescent="0.25">
      <c r="A73" s="93"/>
      <c r="B73" s="93"/>
      <c r="C73" s="93"/>
      <c r="P73" s="93"/>
      <c r="Q73" s="93"/>
      <c r="R73" s="93"/>
      <c r="S73" s="93"/>
      <c r="T73" s="93"/>
    </row>
    <row r="74" spans="1:20" x14ac:dyDescent="0.25">
      <c r="A74" s="93"/>
      <c r="B74" s="93"/>
      <c r="C74" s="93"/>
      <c r="P74" s="93"/>
      <c r="Q74" s="93"/>
      <c r="R74" s="93"/>
      <c r="S74" s="93"/>
      <c r="T74" s="93"/>
    </row>
    <row r="75" spans="1:20" x14ac:dyDescent="0.25">
      <c r="A75" s="93"/>
      <c r="B75" s="93"/>
      <c r="C75" s="93"/>
      <c r="P75" s="93"/>
      <c r="Q75" s="93"/>
      <c r="R75" s="93"/>
      <c r="S75" s="93"/>
      <c r="T75" s="93"/>
    </row>
    <row r="76" spans="1:20" x14ac:dyDescent="0.25">
      <c r="A76" s="93"/>
      <c r="B76" s="93"/>
      <c r="C76" s="93"/>
      <c r="P76" s="93"/>
      <c r="Q76" s="93"/>
      <c r="R76" s="93"/>
      <c r="S76" s="93"/>
      <c r="T76" s="93"/>
    </row>
    <row r="77" spans="1:20" x14ac:dyDescent="0.25">
      <c r="A77" s="93"/>
      <c r="B77" s="93"/>
      <c r="C77" s="93"/>
    </row>
    <row r="78" spans="1:20" x14ac:dyDescent="0.25">
      <c r="A78" s="93"/>
      <c r="B78" s="93"/>
      <c r="C78" s="93"/>
    </row>
    <row r="79" spans="1:20" x14ac:dyDescent="0.25">
      <c r="A79" s="93"/>
      <c r="B79" s="93"/>
      <c r="C79" s="93"/>
    </row>
    <row r="80" spans="1:20" x14ac:dyDescent="0.25">
      <c r="A80" s="93"/>
      <c r="B80" s="93"/>
      <c r="C80" s="93"/>
    </row>
    <row r="81" spans="1:3" x14ac:dyDescent="0.25">
      <c r="A81" s="93"/>
      <c r="B81" s="93"/>
      <c r="C81" s="93"/>
    </row>
    <row r="82" spans="1:3" x14ac:dyDescent="0.25">
      <c r="A82" s="93"/>
      <c r="B82" s="93"/>
      <c r="C82" s="93"/>
    </row>
    <row r="83" spans="1:3" x14ac:dyDescent="0.25">
      <c r="A83" s="93"/>
      <c r="B83" s="93"/>
      <c r="C83" s="93"/>
    </row>
    <row r="84" spans="1:3" x14ac:dyDescent="0.25">
      <c r="A84" s="93"/>
      <c r="B84" s="93"/>
      <c r="C84" s="93"/>
    </row>
    <row r="85" spans="1:3" x14ac:dyDescent="0.25">
      <c r="A85" s="93"/>
      <c r="B85" s="93"/>
      <c r="C85" s="93"/>
    </row>
    <row r="86" spans="1:3" x14ac:dyDescent="0.25">
      <c r="A86" s="93"/>
      <c r="B86" s="93"/>
      <c r="C86" s="93"/>
    </row>
    <row r="87" spans="1:3" x14ac:dyDescent="0.25">
      <c r="A87" s="93"/>
      <c r="B87" s="93"/>
      <c r="C87" s="93"/>
    </row>
    <row r="88" spans="1:3" x14ac:dyDescent="0.25">
      <c r="A88" s="93"/>
      <c r="B88" s="93"/>
      <c r="C88" s="93"/>
    </row>
    <row r="89" spans="1:3" x14ac:dyDescent="0.25">
      <c r="A89" s="93"/>
      <c r="B89" s="93"/>
      <c r="C89" s="93"/>
    </row>
    <row r="90" spans="1:3" x14ac:dyDescent="0.25">
      <c r="A90" s="93"/>
      <c r="B90" s="93"/>
      <c r="C90" s="93"/>
    </row>
    <row r="91" spans="1:3" x14ac:dyDescent="0.25">
      <c r="A91" s="93"/>
      <c r="B91" s="93"/>
      <c r="C91" s="93"/>
    </row>
    <row r="92" spans="1:3" x14ac:dyDescent="0.25">
      <c r="A92" s="93"/>
      <c r="B92" s="93"/>
      <c r="C92" s="93"/>
    </row>
    <row r="93" spans="1:3" x14ac:dyDescent="0.25">
      <c r="A93" s="93"/>
      <c r="B93" s="93"/>
      <c r="C93" s="93"/>
    </row>
    <row r="94" spans="1:3" x14ac:dyDescent="0.25">
      <c r="A94" s="93"/>
      <c r="B94" s="93"/>
      <c r="C94" s="93"/>
    </row>
    <row r="95" spans="1:3" x14ac:dyDescent="0.25">
      <c r="A95" s="93"/>
      <c r="B95" s="93"/>
      <c r="C95" s="93"/>
    </row>
    <row r="96" spans="1:3" x14ac:dyDescent="0.25">
      <c r="A96" s="93"/>
      <c r="B96" s="93"/>
      <c r="C96" s="93"/>
    </row>
  </sheetData>
  <mergeCells count="11">
    <mergeCell ref="J6:K6"/>
    <mergeCell ref="Q12:R12"/>
    <mergeCell ref="E19:I19"/>
    <mergeCell ref="K19:O19"/>
    <mergeCell ref="E30:O30"/>
    <mergeCell ref="E44:O44"/>
    <mergeCell ref="E8:O8"/>
    <mergeCell ref="E9:J9"/>
    <mergeCell ref="K9:O9"/>
    <mergeCell ref="E11:I11"/>
    <mergeCell ref="K11:O11"/>
  </mergeCells>
  <pageMargins left="0.25" right="0.25" top="0.75" bottom="0.75" header="0.3" footer="0.3"/>
  <pageSetup scale="82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145E1C-2C8D-41BB-A08E-48BB8D8E75CB}">
  <sheetPr>
    <pageSetUpPr fitToPage="1"/>
  </sheetPr>
  <dimension ref="A1:Q131"/>
  <sheetViews>
    <sheetView showGridLines="0" workbookViewId="0">
      <selection activeCell="N3" sqref="N3:N4"/>
    </sheetView>
  </sheetViews>
  <sheetFormatPr defaultRowHeight="15" x14ac:dyDescent="0.25"/>
  <cols>
    <col min="2" max="2" width="9.5703125" bestFit="1" customWidth="1"/>
    <col min="3" max="5" width="10.28515625" bestFit="1" customWidth="1"/>
    <col min="6" max="9" width="11.28515625" bestFit="1" customWidth="1"/>
    <col min="10" max="12" width="13" bestFit="1" customWidth="1"/>
    <col min="13" max="14" width="14" bestFit="1" customWidth="1"/>
  </cols>
  <sheetData>
    <row r="1" spans="1:17" x14ac:dyDescent="0.25">
      <c r="A1" s="42"/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</row>
    <row r="2" spans="1:17" x14ac:dyDescent="0.25">
      <c r="A2" s="42"/>
      <c r="B2" s="42"/>
      <c r="C2" s="42"/>
      <c r="D2" s="42"/>
      <c r="E2" s="42"/>
      <c r="F2" s="42"/>
      <c r="G2" s="42"/>
      <c r="H2" s="42"/>
      <c r="I2" s="42"/>
      <c r="J2" s="43"/>
      <c r="K2" s="42"/>
      <c r="L2" s="42"/>
      <c r="M2" s="42"/>
      <c r="N2" s="42"/>
      <c r="O2" s="42"/>
      <c r="P2" s="42"/>
      <c r="Q2" s="42"/>
    </row>
    <row r="3" spans="1:17" ht="15.75" x14ac:dyDescent="0.25">
      <c r="A3" s="42"/>
      <c r="C3" s="18" t="s">
        <v>2</v>
      </c>
      <c r="N3" s="170" t="s">
        <v>0</v>
      </c>
      <c r="O3" s="42"/>
      <c r="P3" s="42"/>
      <c r="Q3" s="42"/>
    </row>
    <row r="4" spans="1:17" ht="15.75" x14ac:dyDescent="0.25">
      <c r="A4" s="42"/>
      <c r="C4" s="18" t="s">
        <v>3</v>
      </c>
      <c r="N4" s="170" t="s">
        <v>1</v>
      </c>
      <c r="O4" s="42"/>
      <c r="P4" s="42"/>
      <c r="Q4" s="42"/>
    </row>
    <row r="5" spans="1:17" x14ac:dyDescent="0.25">
      <c r="A5" s="42"/>
      <c r="C5" s="18" t="s">
        <v>71</v>
      </c>
      <c r="O5" s="42"/>
      <c r="P5" s="42"/>
      <c r="Q5" s="42"/>
    </row>
    <row r="6" spans="1:17" x14ac:dyDescent="0.25">
      <c r="A6" s="42"/>
      <c r="O6" s="42"/>
      <c r="P6" s="42"/>
      <c r="Q6" s="42"/>
    </row>
    <row r="7" spans="1:17" x14ac:dyDescent="0.25">
      <c r="A7" s="42"/>
      <c r="C7" s="18"/>
      <c r="I7" s="30" t="s">
        <v>72</v>
      </c>
      <c r="J7" s="35" t="s">
        <v>73</v>
      </c>
      <c r="K7" s="33">
        <f>+'Sch 5.0a Rates'!H12</f>
        <v>44</v>
      </c>
      <c r="L7" s="31" t="s">
        <v>74</v>
      </c>
      <c r="N7" s="18" t="s">
        <v>75</v>
      </c>
      <c r="O7" s="42"/>
      <c r="P7" s="42"/>
      <c r="Q7" s="42"/>
    </row>
    <row r="8" spans="1:17" x14ac:dyDescent="0.25">
      <c r="A8" s="42"/>
      <c r="C8" s="18"/>
      <c r="I8" s="30" t="s">
        <v>27</v>
      </c>
      <c r="J8" s="29" t="s">
        <v>28</v>
      </c>
      <c r="K8" s="33">
        <f>+'Sch 5.0a Rates'!H13</f>
        <v>2.68</v>
      </c>
      <c r="L8" s="32" t="s">
        <v>76</v>
      </c>
      <c r="N8" s="34">
        <f>SUM(C11:N11)</f>
        <v>480758.20000000007</v>
      </c>
      <c r="O8" s="42"/>
      <c r="P8" s="42"/>
      <c r="Q8" s="42"/>
    </row>
    <row r="9" spans="1:17" x14ac:dyDescent="0.25">
      <c r="A9" s="42"/>
      <c r="C9" s="18"/>
      <c r="J9" s="29" t="s">
        <v>30</v>
      </c>
      <c r="K9" s="33">
        <f>+'Sch 5.0a Rates'!H14</f>
        <v>3.32</v>
      </c>
      <c r="N9" s="36">
        <v>2023</v>
      </c>
      <c r="O9" s="42"/>
      <c r="P9" s="42"/>
      <c r="Q9" s="42"/>
    </row>
    <row r="10" spans="1:17" x14ac:dyDescent="0.25">
      <c r="A10" s="42"/>
      <c r="O10" s="42"/>
      <c r="P10" s="42"/>
      <c r="Q10" s="42"/>
    </row>
    <row r="11" spans="1:17" x14ac:dyDescent="0.25">
      <c r="A11" s="42"/>
      <c r="B11" s="16" t="s">
        <v>77</v>
      </c>
      <c r="C11" s="28">
        <f>+SUM(C13:C123)</f>
        <v>36619.380000000012</v>
      </c>
      <c r="D11" s="28">
        <f t="shared" ref="D11:N11" si="0">+SUM(D13:D123)</f>
        <v>39736.979999999996</v>
      </c>
      <c r="E11" s="28">
        <f t="shared" si="0"/>
        <v>37521.700000000012</v>
      </c>
      <c r="F11" s="28">
        <f t="shared" si="0"/>
        <v>39508.839999999989</v>
      </c>
      <c r="G11" s="28">
        <f t="shared" si="0"/>
        <v>42045.200000000004</v>
      </c>
      <c r="H11" s="28">
        <f t="shared" si="0"/>
        <v>42977.26</v>
      </c>
      <c r="I11" s="28">
        <f t="shared" si="0"/>
        <v>41780.28</v>
      </c>
      <c r="J11" s="28">
        <f t="shared" si="0"/>
        <v>43651.460000000006</v>
      </c>
      <c r="K11" s="28">
        <f t="shared" si="0"/>
        <v>38854.619999999995</v>
      </c>
      <c r="L11" s="28">
        <f t="shared" si="0"/>
        <v>39482.080000000009</v>
      </c>
      <c r="M11" s="28">
        <f t="shared" si="0"/>
        <v>39533.879999999997</v>
      </c>
      <c r="N11" s="28">
        <f t="shared" si="0"/>
        <v>39046.520000000011</v>
      </c>
      <c r="O11" s="42"/>
      <c r="P11" s="44"/>
      <c r="Q11" s="42"/>
    </row>
    <row r="12" spans="1:17" x14ac:dyDescent="0.25">
      <c r="A12" s="42"/>
      <c r="B12" s="16" t="s">
        <v>78</v>
      </c>
      <c r="C12" s="29" t="s">
        <v>79</v>
      </c>
      <c r="D12" s="29" t="s">
        <v>80</v>
      </c>
      <c r="E12" s="29" t="s">
        <v>81</v>
      </c>
      <c r="F12" s="29" t="s">
        <v>82</v>
      </c>
      <c r="G12" s="29" t="s">
        <v>83</v>
      </c>
      <c r="H12" s="29" t="s">
        <v>84</v>
      </c>
      <c r="I12" s="29" t="s">
        <v>85</v>
      </c>
      <c r="J12" s="29" t="s">
        <v>86</v>
      </c>
      <c r="K12" s="29" t="s">
        <v>87</v>
      </c>
      <c r="L12" s="29" t="s">
        <v>88</v>
      </c>
      <c r="M12" s="29" t="s">
        <v>89</v>
      </c>
      <c r="N12" s="29" t="s">
        <v>90</v>
      </c>
      <c r="O12" s="42"/>
      <c r="P12" s="42"/>
      <c r="Q12" s="42"/>
    </row>
    <row r="13" spans="1:17" x14ac:dyDescent="0.25">
      <c r="A13" s="42"/>
      <c r="B13">
        <v>0</v>
      </c>
      <c r="C13" s="13">
        <f>(+'Sch 8.x Bill Count'!C11*'S5.1 CRevenue(0.75in)'!$K$7)+('Sch 8.x Bill Count'!C11*($B13+50)/100*$K$8)</f>
        <v>2992.44</v>
      </c>
      <c r="D13" s="13">
        <f>(+'Sch 8.x Bill Count'!D11*'S5.1 CRevenue(0.75in)'!$K$7)+('Sch 8.x Bill Count'!D11*($B13+50)/100*$K$8)</f>
        <v>1133.5</v>
      </c>
      <c r="E13" s="13">
        <f>(+'Sch 8.x Bill Count'!E11*'S5.1 CRevenue(0.75in)'!$K$7)+('Sch 8.x Bill Count'!E11*($B13+50)/100*$K$8)</f>
        <v>1088.1600000000001</v>
      </c>
      <c r="F13" s="13">
        <f>(+'Sch 8.x Bill Count'!F11*'S5.1 CRevenue(0.75in)'!$K$7)+('Sch 8.x Bill Count'!F11*($B13+50)/100*$K$8)</f>
        <v>589.41999999999996</v>
      </c>
      <c r="G13" s="13">
        <f>(+'Sch 8.x Bill Count'!G11*'S5.1 CRevenue(0.75in)'!$K$7)+('Sch 8.x Bill Count'!G11*($B13+50)/100*$K$8)</f>
        <v>408.06</v>
      </c>
      <c r="H13" s="13">
        <f>(+'Sch 8.x Bill Count'!H11*'S5.1 CRevenue(0.75in)'!$K$7)+('Sch 8.x Bill Count'!H11*($B13+50)/100*$K$8)</f>
        <v>317.38</v>
      </c>
      <c r="I13" s="13">
        <f>(+'Sch 8.x Bill Count'!I11*'S5.1 CRevenue(0.75in)'!$K$7)+('Sch 8.x Bill Count'!I11*($B13+50)/100*$K$8)</f>
        <v>861.46</v>
      </c>
      <c r="J13" s="13">
        <f>(+'Sch 8.x Bill Count'!J11*'S5.1 CRevenue(0.75in)'!$K$7)+('Sch 8.x Bill Count'!J11*($B13+50)/100*$K$8)</f>
        <v>680.1</v>
      </c>
      <c r="K13" s="13">
        <f>(+'Sch 8.x Bill Count'!K11*'S5.1 CRevenue(0.75in)'!$K$7)+('Sch 8.x Bill Count'!K11*($B13+50)/100*$K$8)</f>
        <v>725.44</v>
      </c>
      <c r="L13" s="13">
        <f>(+'Sch 8.x Bill Count'!L11*'S5.1 CRevenue(0.75in)'!$K$7)+('Sch 8.x Bill Count'!L11*($B13+50)/100*$K$8)</f>
        <v>680.1</v>
      </c>
      <c r="M13" s="13">
        <f>(+'Sch 8.x Bill Count'!M11*'S5.1 CRevenue(0.75in)'!$K$7)+('Sch 8.x Bill Count'!M11*($B13+50)/100*$K$8)</f>
        <v>680.1</v>
      </c>
      <c r="N13" s="13">
        <f>(+'Sch 8.x Bill Count'!N11*'S5.1 CRevenue(0.75in)'!$K$7)+('Sch 8.x Bill Count'!N11*($B13+50)/100*$K$8)</f>
        <v>544.08000000000004</v>
      </c>
      <c r="O13" s="42"/>
      <c r="P13" s="42"/>
      <c r="Q13" s="42"/>
    </row>
    <row r="14" spans="1:17" x14ac:dyDescent="0.25">
      <c r="A14" s="42"/>
      <c r="B14">
        <v>100</v>
      </c>
      <c r="C14" s="13">
        <f>(+'Sch 8.x Bill Count'!C12*'S5.1 CRevenue(0.75in)'!$K$7)+('Sch 8.x Bill Count'!C12*($B14+50)/100*$K$8)</f>
        <v>1872.78</v>
      </c>
      <c r="D14" s="13">
        <f>(+'Sch 8.x Bill Count'!D12*'S5.1 CRevenue(0.75in)'!$K$7)+('Sch 8.x Bill Count'!D12*($B14+50)/100*$K$8)</f>
        <v>912.38</v>
      </c>
      <c r="E14" s="13">
        <f>(+'Sch 8.x Bill Count'!E12*'S5.1 CRevenue(0.75in)'!$K$7)+('Sch 8.x Bill Count'!E12*($B14+50)/100*$K$8)</f>
        <v>1056.44</v>
      </c>
      <c r="F14" s="13">
        <f>(+'Sch 8.x Bill Count'!F12*'S5.1 CRevenue(0.75in)'!$K$7)+('Sch 8.x Bill Count'!F12*($B14+50)/100*$K$8)</f>
        <v>720.3</v>
      </c>
      <c r="G14" s="13">
        <f>(+'Sch 8.x Bill Count'!G12*'S5.1 CRevenue(0.75in)'!$K$7)+('Sch 8.x Bill Count'!G12*($B14+50)/100*$K$8)</f>
        <v>864.36</v>
      </c>
      <c r="H14" s="13">
        <f>(+'Sch 8.x Bill Count'!H12*'S5.1 CRevenue(0.75in)'!$K$7)+('Sch 8.x Bill Count'!H12*($B14+50)/100*$K$8)</f>
        <v>624.26</v>
      </c>
      <c r="I14" s="13">
        <f>(+'Sch 8.x Bill Count'!I12*'S5.1 CRevenue(0.75in)'!$K$7)+('Sch 8.x Bill Count'!I12*($B14+50)/100*$K$8)</f>
        <v>720.3</v>
      </c>
      <c r="J14" s="13">
        <f>(+'Sch 8.x Bill Count'!J12*'S5.1 CRevenue(0.75in)'!$K$7)+('Sch 8.x Bill Count'!J12*($B14+50)/100*$K$8)</f>
        <v>480.2</v>
      </c>
      <c r="K14" s="13">
        <f>(+'Sch 8.x Bill Count'!K12*'S5.1 CRevenue(0.75in)'!$K$7)+('Sch 8.x Bill Count'!K12*($B14+50)/100*$K$8)</f>
        <v>960.4</v>
      </c>
      <c r="L14" s="13">
        <f>(+'Sch 8.x Bill Count'!L12*'S5.1 CRevenue(0.75in)'!$K$7)+('Sch 8.x Bill Count'!L12*($B14+50)/100*$K$8)</f>
        <v>1152.48</v>
      </c>
      <c r="M14" s="13">
        <f>(+'Sch 8.x Bill Count'!M12*'S5.1 CRevenue(0.75in)'!$K$7)+('Sch 8.x Bill Count'!M12*($B14+50)/100*$K$8)</f>
        <v>864.36</v>
      </c>
      <c r="N14" s="13">
        <f>(+'Sch 8.x Bill Count'!N12*'S5.1 CRevenue(0.75in)'!$K$7)+('Sch 8.x Bill Count'!N12*($B14+50)/100*$K$8)</f>
        <v>864.36</v>
      </c>
      <c r="O14" s="42"/>
      <c r="P14" s="42"/>
      <c r="Q14" s="42"/>
    </row>
    <row r="15" spans="1:17" x14ac:dyDescent="0.25">
      <c r="A15" s="42"/>
      <c r="B15">
        <f>+B14+100</f>
        <v>200</v>
      </c>
      <c r="C15" s="13">
        <f>(+'Sch 8.x Bill Count'!C13*'S5.1 CRevenue(0.75in)'!$K$7)+('Sch 8.x Bill Count'!C13*($B15+50)/100*$K$8)</f>
        <v>4056</v>
      </c>
      <c r="D15" s="13">
        <f>(+'Sch 8.x Bill Count'!D13*'S5.1 CRevenue(0.75in)'!$K$7)+('Sch 8.x Bill Count'!D13*($B15+50)/100*$K$8)</f>
        <v>1825.2</v>
      </c>
      <c r="E15" s="13">
        <f>(+'Sch 8.x Bill Count'!E13*'S5.1 CRevenue(0.75in)'!$K$7)+('Sch 8.x Bill Count'!E13*($B15+50)/100*$K$8)</f>
        <v>2991.3</v>
      </c>
      <c r="F15" s="13">
        <f>(+'Sch 8.x Bill Count'!F13*'S5.1 CRevenue(0.75in)'!$K$7)+('Sch 8.x Bill Count'!F13*($B15+50)/100*$K$8)</f>
        <v>2940.6</v>
      </c>
      <c r="G15" s="13">
        <f>(+'Sch 8.x Bill Count'!G13*'S5.1 CRevenue(0.75in)'!$K$7)+('Sch 8.x Bill Count'!G13*($B15+50)/100*$K$8)</f>
        <v>1926.6</v>
      </c>
      <c r="H15" s="13">
        <f>(+'Sch 8.x Bill Count'!H13*'S5.1 CRevenue(0.75in)'!$K$7)+('Sch 8.x Bill Count'!H13*($B15+50)/100*$K$8)</f>
        <v>1723.8</v>
      </c>
      <c r="I15" s="13">
        <f>(+'Sch 8.x Bill Count'!I13*'S5.1 CRevenue(0.75in)'!$K$7)+('Sch 8.x Bill Count'!I13*($B15+50)/100*$K$8)</f>
        <v>2433.6</v>
      </c>
      <c r="J15" s="13">
        <f>(+'Sch 8.x Bill Count'!J13*'S5.1 CRevenue(0.75in)'!$K$7)+('Sch 8.x Bill Count'!J13*($B15+50)/100*$K$8)</f>
        <v>1064.7</v>
      </c>
      <c r="K15" s="13">
        <f>(+'Sch 8.x Bill Count'!K13*'S5.1 CRevenue(0.75in)'!$K$7)+('Sch 8.x Bill Count'!K13*($B15+50)/100*$K$8)</f>
        <v>3447.6</v>
      </c>
      <c r="L15" s="13">
        <f>(+'Sch 8.x Bill Count'!L13*'S5.1 CRevenue(0.75in)'!$K$7)+('Sch 8.x Bill Count'!L13*($B15+50)/100*$K$8)</f>
        <v>2028</v>
      </c>
      <c r="M15" s="13">
        <f>(+'Sch 8.x Bill Count'!M13*'S5.1 CRevenue(0.75in)'!$K$7)+('Sch 8.x Bill Count'!M13*($B15+50)/100*$K$8)</f>
        <v>2281.5</v>
      </c>
      <c r="N15" s="13">
        <f>(+'Sch 8.x Bill Count'!N13*'S5.1 CRevenue(0.75in)'!$K$7)+('Sch 8.x Bill Count'!N13*($B15+50)/100*$K$8)</f>
        <v>1977.3</v>
      </c>
      <c r="O15" s="42"/>
      <c r="P15" s="42"/>
      <c r="Q15" s="42"/>
    </row>
    <row r="16" spans="1:17" x14ac:dyDescent="0.25">
      <c r="A16" s="42"/>
      <c r="B16">
        <f t="shared" ref="B16:B79" si="1">+B15+100</f>
        <v>300</v>
      </c>
      <c r="C16" s="13">
        <f>(+'Sch 8.x Bill Count'!C14*'S5.1 CRevenue(0.75in)'!$K$7)+('Sch 8.x Bill Count'!C14*($B16+50)/100*$K$8)</f>
        <v>5231.24</v>
      </c>
      <c r="D16" s="13">
        <f>(+'Sch 8.x Bill Count'!D14*'S5.1 CRevenue(0.75in)'!$K$7)+('Sch 8.x Bill Count'!D14*($B16+50)/100*$K$8)</f>
        <v>3523.08</v>
      </c>
      <c r="E16" s="13">
        <f>(+'Sch 8.x Bill Count'!E14*'S5.1 CRevenue(0.75in)'!$K$7)+('Sch 8.x Bill Count'!E14*($B16+50)/100*$K$8)</f>
        <v>5658.28</v>
      </c>
      <c r="F16" s="13">
        <f>(+'Sch 8.x Bill Count'!F14*'S5.1 CRevenue(0.75in)'!$K$7)+('Sch 8.x Bill Count'!F14*($B16+50)/100*$K$8)</f>
        <v>4697.4400000000005</v>
      </c>
      <c r="G16" s="13">
        <f>(+'Sch 8.x Bill Count'!G14*'S5.1 CRevenue(0.75in)'!$K$7)+('Sch 8.x Bill Count'!G14*($B16+50)/100*$K$8)</f>
        <v>4217.0200000000004</v>
      </c>
      <c r="H16" s="13">
        <f>(+'Sch 8.x Bill Count'!H14*'S5.1 CRevenue(0.75in)'!$K$7)+('Sch 8.x Bill Count'!H14*($B16+50)/100*$K$8)</f>
        <v>3202.8</v>
      </c>
      <c r="I16" s="13">
        <f>(+'Sch 8.x Bill Count'!I14*'S5.1 CRevenue(0.75in)'!$K$7)+('Sch 8.x Bill Count'!I14*($B16+50)/100*$K$8)</f>
        <v>4430.54</v>
      </c>
      <c r="J16" s="13">
        <f>(+'Sch 8.x Bill Count'!J14*'S5.1 CRevenue(0.75in)'!$K$7)+('Sch 8.x Bill Count'!J14*($B16+50)/100*$K$8)</f>
        <v>3202.8</v>
      </c>
      <c r="K16" s="13">
        <f>(+'Sch 8.x Bill Count'!K14*'S5.1 CRevenue(0.75in)'!$K$7)+('Sch 8.x Bill Count'!K14*($B16+50)/100*$K$8)</f>
        <v>4910.96</v>
      </c>
      <c r="L16" s="13">
        <f>(+'Sch 8.x Bill Count'!L14*'S5.1 CRevenue(0.75in)'!$K$7)+('Sch 8.x Bill Count'!L14*($B16+50)/100*$K$8)</f>
        <v>4857.58</v>
      </c>
      <c r="M16" s="13">
        <f>(+'Sch 8.x Bill Count'!M14*'S5.1 CRevenue(0.75in)'!$K$7)+('Sch 8.x Bill Count'!M14*($B16+50)/100*$K$8)</f>
        <v>4377.16</v>
      </c>
      <c r="N16" s="13">
        <f>(+'Sch 8.x Bill Count'!N14*'S5.1 CRevenue(0.75in)'!$K$7)+('Sch 8.x Bill Count'!N14*($B16+50)/100*$K$8)</f>
        <v>4910.96</v>
      </c>
      <c r="O16" s="42"/>
      <c r="P16" s="42"/>
      <c r="Q16" s="42"/>
    </row>
    <row r="17" spans="1:17" x14ac:dyDescent="0.25">
      <c r="A17" s="42"/>
      <c r="B17">
        <f t="shared" si="1"/>
        <v>400</v>
      </c>
      <c r="C17" s="13">
        <f>(+'Sch 8.x Bill Count'!C15*'S5.1 CRevenue(0.75in)'!$K$7)+('Sch 8.x Bill Count'!C15*($B17+50)/100*$K$8)</f>
        <v>5157.5200000000004</v>
      </c>
      <c r="D17" s="13">
        <f>(+'Sch 8.x Bill Count'!D15*'S5.1 CRevenue(0.75in)'!$K$7)+('Sch 8.x Bill Count'!D15*($B17+50)/100*$K$8)</f>
        <v>4765.1000000000004</v>
      </c>
      <c r="E17" s="13">
        <f>(+'Sch 8.x Bill Count'!E15*'S5.1 CRevenue(0.75in)'!$K$7)+('Sch 8.x Bill Count'!E15*($B17+50)/100*$K$8)</f>
        <v>4877.22</v>
      </c>
      <c r="F17" s="13">
        <f>(+'Sch 8.x Bill Count'!F15*'S5.1 CRevenue(0.75in)'!$K$7)+('Sch 8.x Bill Count'!F15*($B17+50)/100*$K$8)</f>
        <v>5437.82</v>
      </c>
      <c r="G17" s="13">
        <f>(+'Sch 8.x Bill Count'!G15*'S5.1 CRevenue(0.75in)'!$K$7)+('Sch 8.x Bill Count'!G15*($B17+50)/100*$K$8)</f>
        <v>3980.26</v>
      </c>
      <c r="H17" s="13">
        <f>(+'Sch 8.x Bill Count'!H15*'S5.1 CRevenue(0.75in)'!$K$7)+('Sch 8.x Bill Count'!H15*($B17+50)/100*$K$8)</f>
        <v>4484.8</v>
      </c>
      <c r="I17" s="13">
        <f>(+'Sch 8.x Bill Count'!I15*'S5.1 CRevenue(0.75in)'!$K$7)+('Sch 8.x Bill Count'!I15*($B17+50)/100*$K$8)</f>
        <v>4148.4400000000005</v>
      </c>
      <c r="J17" s="13">
        <f>(+'Sch 8.x Bill Count'!J15*'S5.1 CRevenue(0.75in)'!$K$7)+('Sch 8.x Bill Count'!J15*($B17+50)/100*$K$8)</f>
        <v>3756.02</v>
      </c>
      <c r="K17" s="13">
        <f>(+'Sch 8.x Bill Count'!K15*'S5.1 CRevenue(0.75in)'!$K$7)+('Sch 8.x Bill Count'!K15*($B17+50)/100*$K$8)</f>
        <v>4652.9799999999996</v>
      </c>
      <c r="L17" s="13">
        <f>(+'Sch 8.x Bill Count'!L15*'S5.1 CRevenue(0.75in)'!$K$7)+('Sch 8.x Bill Count'!L15*($B17+50)/100*$K$8)</f>
        <v>4933.28</v>
      </c>
      <c r="M17" s="13">
        <f>(+'Sch 8.x Bill Count'!M15*'S5.1 CRevenue(0.75in)'!$K$7)+('Sch 8.x Bill Count'!M15*($B17+50)/100*$K$8)</f>
        <v>4540.8599999999997</v>
      </c>
      <c r="N17" s="13">
        <f>(+'Sch 8.x Bill Count'!N15*'S5.1 CRevenue(0.75in)'!$K$7)+('Sch 8.x Bill Count'!N15*($B17+50)/100*$K$8)</f>
        <v>4765.1000000000004</v>
      </c>
      <c r="O17" s="42"/>
      <c r="P17" s="42"/>
      <c r="Q17" s="42"/>
    </row>
    <row r="18" spans="1:17" x14ac:dyDescent="0.25">
      <c r="A18" s="42"/>
      <c r="B18">
        <f t="shared" si="1"/>
        <v>500</v>
      </c>
      <c r="C18" s="13">
        <f>(+'Sch 8.x Bill Count'!C16*'S5.1 CRevenue(0.75in)'!$K$7)+('Sch 8.x Bill Count'!C16*($B18+50)/100*$K$8)</f>
        <v>4288.0200000000004</v>
      </c>
      <c r="D18" s="13">
        <f>(+'Sch 8.x Bill Count'!D16*'S5.1 CRevenue(0.75in)'!$K$7)+('Sch 8.x Bill Count'!D16*($B18+50)/100*$K$8)</f>
        <v>4757.9400000000005</v>
      </c>
      <c r="E18" s="13">
        <f>(+'Sch 8.x Bill Count'!E16*'S5.1 CRevenue(0.75in)'!$K$7)+('Sch 8.x Bill Count'!E16*($B18+50)/100*$K$8)</f>
        <v>5521.56</v>
      </c>
      <c r="F18" s="13">
        <f>(+'Sch 8.x Bill Count'!F16*'S5.1 CRevenue(0.75in)'!$K$7)+('Sch 8.x Bill Count'!F16*($B18+50)/100*$K$8)</f>
        <v>4464.24</v>
      </c>
      <c r="G18" s="13">
        <f>(+'Sch 8.x Bill Count'!G16*'S5.1 CRevenue(0.75in)'!$K$7)+('Sch 8.x Bill Count'!G16*($B18+50)/100*$K$8)</f>
        <v>3759.36</v>
      </c>
      <c r="H18" s="13">
        <f>(+'Sch 8.x Bill Count'!H16*'S5.1 CRevenue(0.75in)'!$K$7)+('Sch 8.x Bill Count'!H16*($B18+50)/100*$K$8)</f>
        <v>3641.88</v>
      </c>
      <c r="I18" s="13">
        <f>(+'Sch 8.x Bill Count'!I16*'S5.1 CRevenue(0.75in)'!$K$7)+('Sch 8.x Bill Count'!I16*($B18+50)/100*$K$8)</f>
        <v>3583.1400000000003</v>
      </c>
      <c r="J18" s="13">
        <f>(+'Sch 8.x Bill Count'!J16*'S5.1 CRevenue(0.75in)'!$K$7)+('Sch 8.x Bill Count'!J16*($B18+50)/100*$K$8)</f>
        <v>3583.1400000000003</v>
      </c>
      <c r="K18" s="13">
        <f>(+'Sch 8.x Bill Count'!K16*'S5.1 CRevenue(0.75in)'!$K$7)+('Sch 8.x Bill Count'!K16*($B18+50)/100*$K$8)</f>
        <v>5345.34</v>
      </c>
      <c r="L18" s="13">
        <f>(+'Sch 8.x Bill Count'!L16*'S5.1 CRevenue(0.75in)'!$K$7)+('Sch 8.x Bill Count'!L16*($B18+50)/100*$K$8)</f>
        <v>4934.16</v>
      </c>
      <c r="M18" s="13">
        <f>(+'Sch 8.x Bill Count'!M16*'S5.1 CRevenue(0.75in)'!$K$7)+('Sch 8.x Bill Count'!M16*($B18+50)/100*$K$8)</f>
        <v>5227.8600000000006</v>
      </c>
      <c r="N18" s="13">
        <f>(+'Sch 8.x Bill Count'!N16*'S5.1 CRevenue(0.75in)'!$K$7)+('Sch 8.x Bill Count'!N16*($B18+50)/100*$K$8)</f>
        <v>5580.3</v>
      </c>
      <c r="O18" s="42"/>
      <c r="P18" s="42"/>
      <c r="Q18" s="42"/>
    </row>
    <row r="19" spans="1:17" x14ac:dyDescent="0.25">
      <c r="A19" s="42"/>
      <c r="B19">
        <f t="shared" si="1"/>
        <v>600</v>
      </c>
      <c r="C19" s="13">
        <f>(+'Sch 8.x Bill Count'!C17*'S5.1 CRevenue(0.75in)'!$K$7)+('Sch 8.x Bill Count'!C17*($B19+50)/100*$K$9)-(0.64*5*'Sch 8.x Bill Count'!C17)</f>
        <v>3618.04</v>
      </c>
      <c r="D19" s="13">
        <f>(+'Sch 8.x Bill Count'!D17*'S5.1 CRevenue(0.75in)'!$K$7)+('Sch 8.x Bill Count'!D17*($B19+50)/100*$K$9)-(0.64*5*'Sch 8.x Bill Count'!D17)</f>
        <v>5052.78</v>
      </c>
      <c r="E19" s="13">
        <f>(+'Sch 8.x Bill Count'!E17*'S5.1 CRevenue(0.75in)'!$K$7)+('Sch 8.x Bill Count'!E17*($B19+50)/100*$K$9)-(0.64*5*'Sch 8.x Bill Count'!E17)</f>
        <v>4678.5</v>
      </c>
      <c r="F19" s="13">
        <f>(+'Sch 8.x Bill Count'!F17*'S5.1 CRevenue(0.75in)'!$K$7)+('Sch 8.x Bill Count'!F17*($B19+50)/100*$K$9)-(0.64*5*'Sch 8.x Bill Count'!F17)</f>
        <v>5302.3</v>
      </c>
      <c r="G19" s="13">
        <f>(+'Sch 8.x Bill Count'!G17*'S5.1 CRevenue(0.75in)'!$K$7)+('Sch 8.x Bill Count'!G17*($B19+50)/100*$K$9)-(0.64*5*'Sch 8.x Bill Count'!G17)</f>
        <v>4616.12</v>
      </c>
      <c r="H19" s="13">
        <f>(+'Sch 8.x Bill Count'!H17*'S5.1 CRevenue(0.75in)'!$K$7)+('Sch 8.x Bill Count'!H17*($B19+50)/100*$K$9)-(0.64*5*'Sch 8.x Bill Count'!H17)</f>
        <v>3929.94</v>
      </c>
      <c r="I19" s="13">
        <f>(+'Sch 8.x Bill Count'!I17*'S5.1 CRevenue(0.75in)'!$K$7)+('Sch 8.x Bill Count'!I17*($B19+50)/100*$K$9)-(0.64*5*'Sch 8.x Bill Count'!I17)</f>
        <v>3992.3199999999997</v>
      </c>
      <c r="J19" s="13">
        <f>(+'Sch 8.x Bill Count'!J17*'S5.1 CRevenue(0.75in)'!$K$7)+('Sch 8.x Bill Count'!J17*($B19+50)/100*$K$9)-(0.64*5*'Sch 8.x Bill Count'!J17)</f>
        <v>4740.88</v>
      </c>
      <c r="K19" s="13">
        <f>(+'Sch 8.x Bill Count'!K17*'S5.1 CRevenue(0.75in)'!$K$7)+('Sch 8.x Bill Count'!K17*($B19+50)/100*$K$9)-(0.64*5*'Sch 8.x Bill Count'!K17)</f>
        <v>4241.8399999999992</v>
      </c>
      <c r="L19" s="13">
        <f>(+'Sch 8.x Bill Count'!L17*'S5.1 CRevenue(0.75in)'!$K$7)+('Sch 8.x Bill Count'!L17*($B19+50)/100*$K$9)-(0.64*5*'Sch 8.x Bill Count'!L17)</f>
        <v>4117.08</v>
      </c>
      <c r="M19" s="13">
        <f>(+'Sch 8.x Bill Count'!M17*'S5.1 CRevenue(0.75in)'!$K$7)+('Sch 8.x Bill Count'!M17*($B19+50)/100*$K$9)-(0.64*5*'Sch 8.x Bill Count'!M17)</f>
        <v>3867.56</v>
      </c>
      <c r="N19" s="13">
        <f>(+'Sch 8.x Bill Count'!N17*'S5.1 CRevenue(0.75in)'!$K$7)+('Sch 8.x Bill Count'!N17*($B19+50)/100*$K$9)-(0.64*5*'Sch 8.x Bill Count'!N17)</f>
        <v>4990.3999999999996</v>
      </c>
      <c r="O19" s="42"/>
      <c r="P19" s="42"/>
      <c r="Q19" s="42"/>
    </row>
    <row r="20" spans="1:17" x14ac:dyDescent="0.25">
      <c r="A20" s="42"/>
      <c r="B20">
        <f t="shared" si="1"/>
        <v>700</v>
      </c>
      <c r="C20" s="13">
        <f>(+'Sch 8.x Bill Count'!C18*'S5.1 CRevenue(0.75in)'!$K$7)+('Sch 8.x Bill Count'!C18*($B20+50)/100*$K$9)-(0.64*5*'Sch 8.x Bill Count'!C18)</f>
        <v>2365.2000000000003</v>
      </c>
      <c r="D20" s="13">
        <f>(+'Sch 8.x Bill Count'!D18*'S5.1 CRevenue(0.75in)'!$K$7)+('Sch 8.x Bill Count'!D18*($B20+50)/100*$K$9)-(0.64*5*'Sch 8.x Bill Count'!D18)</f>
        <v>3482.1</v>
      </c>
      <c r="E20" s="13">
        <f>(+'Sch 8.x Bill Count'!E18*'S5.1 CRevenue(0.75in)'!$K$7)+('Sch 8.x Bill Count'!E18*($B20+50)/100*$K$9)-(0.64*5*'Sch 8.x Bill Count'!E18)</f>
        <v>3219.2999999999997</v>
      </c>
      <c r="F20" s="13">
        <f>(+'Sch 8.x Bill Count'!F18*'S5.1 CRevenue(0.75in)'!$K$7)+('Sch 8.x Bill Count'!F18*($B20+50)/100*$K$9)-(0.64*5*'Sch 8.x Bill Count'!F18)</f>
        <v>3482.1</v>
      </c>
      <c r="G20" s="13">
        <f>(+'Sch 8.x Bill Count'!G18*'S5.1 CRevenue(0.75in)'!$K$7)+('Sch 8.x Bill Count'!G18*($B20+50)/100*$K$9)-(0.64*5*'Sch 8.x Bill Count'!G18)</f>
        <v>4401.9000000000005</v>
      </c>
      <c r="H20" s="13">
        <f>(+'Sch 8.x Bill Count'!H18*'S5.1 CRevenue(0.75in)'!$K$7)+('Sch 8.x Bill Count'!H18*($B20+50)/100*$K$9)-(0.64*5*'Sch 8.x Bill Count'!H18)</f>
        <v>3482.1</v>
      </c>
      <c r="I20" s="13">
        <f>(+'Sch 8.x Bill Count'!I18*'S5.1 CRevenue(0.75in)'!$K$7)+('Sch 8.x Bill Count'!I18*($B20+50)/100*$K$9)-(0.64*5*'Sch 8.x Bill Count'!I18)</f>
        <v>3285</v>
      </c>
      <c r="J20" s="13">
        <f>(+'Sch 8.x Bill Count'!J18*'S5.1 CRevenue(0.75in)'!$K$7)+('Sch 8.x Bill Count'!J18*($B20+50)/100*$K$9)-(0.64*5*'Sch 8.x Bill Count'!J18)</f>
        <v>3547.7999999999997</v>
      </c>
      <c r="K20" s="13">
        <f>(+'Sch 8.x Bill Count'!K18*'S5.1 CRevenue(0.75in)'!$K$7)+('Sch 8.x Bill Count'!K18*($B20+50)/100*$K$9)-(0.64*5*'Sch 8.x Bill Count'!K18)</f>
        <v>3482.1</v>
      </c>
      <c r="L20" s="13">
        <f>(+'Sch 8.x Bill Count'!L18*'S5.1 CRevenue(0.75in)'!$K$7)+('Sch 8.x Bill Count'!L18*($B20+50)/100*$K$9)-(0.64*5*'Sch 8.x Bill Count'!L18)</f>
        <v>4204.8</v>
      </c>
      <c r="M20" s="13">
        <f>(+'Sch 8.x Bill Count'!M18*'S5.1 CRevenue(0.75in)'!$K$7)+('Sch 8.x Bill Count'!M18*($B20+50)/100*$K$9)-(0.64*5*'Sch 8.x Bill Count'!M18)</f>
        <v>4861.8</v>
      </c>
      <c r="N20" s="13">
        <f>(+'Sch 8.x Bill Count'!N18*'S5.1 CRevenue(0.75in)'!$K$7)+('Sch 8.x Bill Count'!N18*($B20+50)/100*$K$9)-(0.64*5*'Sch 8.x Bill Count'!N18)</f>
        <v>4270.5</v>
      </c>
      <c r="O20" s="42"/>
      <c r="P20" s="42"/>
      <c r="Q20" s="42"/>
    </row>
    <row r="21" spans="1:17" x14ac:dyDescent="0.25">
      <c r="A21" s="42"/>
      <c r="B21">
        <f t="shared" si="1"/>
        <v>800</v>
      </c>
      <c r="C21" s="13">
        <f>(+'Sch 8.x Bill Count'!C19*'S5.1 CRevenue(0.75in)'!$K$7)+('Sch 8.x Bill Count'!C19*($B21+50)/100*$K$9)-(0.64*5*'Sch 8.x Bill Count'!C19)</f>
        <v>1863.54</v>
      </c>
      <c r="D21" s="13">
        <f>(+'Sch 8.x Bill Count'!D19*'S5.1 CRevenue(0.75in)'!$K$7)+('Sch 8.x Bill Count'!D19*($B21+50)/100*$K$9)-(0.64*5*'Sch 8.x Bill Count'!D19)</f>
        <v>3865.12</v>
      </c>
      <c r="E21" s="13">
        <f>(+'Sch 8.x Bill Count'!E19*'S5.1 CRevenue(0.75in)'!$K$7)+('Sch 8.x Bill Count'!E19*($B21+50)/100*$K$9)-(0.64*5*'Sch 8.x Bill Count'!E19)</f>
        <v>2553.7399999999998</v>
      </c>
      <c r="F21" s="13">
        <f>(+'Sch 8.x Bill Count'!F19*'S5.1 CRevenue(0.75in)'!$K$7)+('Sch 8.x Bill Count'!F19*($B21+50)/100*$K$9)-(0.64*5*'Sch 8.x Bill Count'!F19)</f>
        <v>2622.7599999999998</v>
      </c>
      <c r="G21" s="13">
        <f>(+'Sch 8.x Bill Count'!G19*'S5.1 CRevenue(0.75in)'!$K$7)+('Sch 8.x Bill Count'!G19*($B21+50)/100*$K$9)-(0.64*5*'Sch 8.x Bill Count'!G19)</f>
        <v>2553.7399999999998</v>
      </c>
      <c r="H21" s="13">
        <f>(+'Sch 8.x Bill Count'!H19*'S5.1 CRevenue(0.75in)'!$K$7)+('Sch 8.x Bill Count'!H19*($B21+50)/100*$K$9)-(0.64*5*'Sch 8.x Bill Count'!H19)</f>
        <v>3105.8999999999996</v>
      </c>
      <c r="I21" s="13">
        <f>(+'Sch 8.x Bill Count'!I19*'S5.1 CRevenue(0.75in)'!$K$7)+('Sch 8.x Bill Count'!I19*($B21+50)/100*$K$9)-(0.64*5*'Sch 8.x Bill Count'!I19)</f>
        <v>2691.7799999999997</v>
      </c>
      <c r="J21" s="13">
        <f>(+'Sch 8.x Bill Count'!J19*'S5.1 CRevenue(0.75in)'!$K$7)+('Sch 8.x Bill Count'!J19*($B21+50)/100*$K$9)-(0.64*5*'Sch 8.x Bill Count'!J19)</f>
        <v>2967.86</v>
      </c>
      <c r="K21" s="13">
        <f>(+'Sch 8.x Bill Count'!K19*'S5.1 CRevenue(0.75in)'!$K$7)+('Sch 8.x Bill Count'!K19*($B21+50)/100*$K$9)-(0.64*5*'Sch 8.x Bill Count'!K19)</f>
        <v>2484.7200000000003</v>
      </c>
      <c r="L21" s="13">
        <f>(+'Sch 8.x Bill Count'!L19*'S5.1 CRevenue(0.75in)'!$K$7)+('Sch 8.x Bill Count'!L19*($B21+50)/100*$K$9)-(0.64*5*'Sch 8.x Bill Count'!L19)</f>
        <v>2967.86</v>
      </c>
      <c r="M21" s="13">
        <f>(+'Sch 8.x Bill Count'!M19*'S5.1 CRevenue(0.75in)'!$K$7)+('Sch 8.x Bill Count'!M19*($B21+50)/100*$K$9)-(0.64*5*'Sch 8.x Bill Count'!M19)</f>
        <v>3105.8999999999996</v>
      </c>
      <c r="N21" s="13">
        <f>(+'Sch 8.x Bill Count'!N19*'S5.1 CRevenue(0.75in)'!$K$7)+('Sch 8.x Bill Count'!N19*($B21+50)/100*$K$9)-(0.64*5*'Sch 8.x Bill Count'!N19)</f>
        <v>2967.86</v>
      </c>
      <c r="O21" s="42"/>
      <c r="P21" s="42"/>
      <c r="Q21" s="42"/>
    </row>
    <row r="22" spans="1:17" x14ac:dyDescent="0.25">
      <c r="A22" s="42"/>
      <c r="B22">
        <f t="shared" si="1"/>
        <v>900</v>
      </c>
      <c r="C22" s="13">
        <f>(+'Sch 8.x Bill Count'!C20*'S5.1 CRevenue(0.75in)'!$K$7)+('Sch 8.x Bill Count'!C20*($B22+50)/100*$K$9)-(0.64*5*'Sch 8.x Bill Count'!C20)</f>
        <v>1085.0999999999999</v>
      </c>
      <c r="D22" s="13">
        <f>(+'Sch 8.x Bill Count'!D20*'S5.1 CRevenue(0.75in)'!$K$7)+('Sch 8.x Bill Count'!D20*($B22+50)/100*$K$9)-(0.64*5*'Sch 8.x Bill Count'!D20)</f>
        <v>2604.2400000000002</v>
      </c>
      <c r="E22" s="13">
        <f>(+'Sch 8.x Bill Count'!E20*'S5.1 CRevenue(0.75in)'!$K$7)+('Sch 8.x Bill Count'!E20*($B22+50)/100*$K$9)-(0.64*5*'Sch 8.x Bill Count'!E20)</f>
        <v>1446.8</v>
      </c>
      <c r="F22" s="13">
        <f>(+'Sch 8.x Bill Count'!F20*'S5.1 CRevenue(0.75in)'!$K$7)+('Sch 8.x Bill Count'!F20*($B22+50)/100*$K$9)-(0.64*5*'Sch 8.x Bill Count'!F20)</f>
        <v>1663.8200000000002</v>
      </c>
      <c r="G22" s="13">
        <f>(+'Sch 8.x Bill Count'!G20*'S5.1 CRevenue(0.75in)'!$K$7)+('Sch 8.x Bill Count'!G20*($B22+50)/100*$K$9)-(0.64*5*'Sch 8.x Bill Count'!G20)</f>
        <v>2748.92</v>
      </c>
      <c r="H22" s="13">
        <f>(+'Sch 8.x Bill Count'!H20*'S5.1 CRevenue(0.75in)'!$K$7)+('Sch 8.x Bill Count'!H20*($B22+50)/100*$K$9)-(0.64*5*'Sch 8.x Bill Count'!H20)</f>
        <v>3761.68</v>
      </c>
      <c r="I22" s="13">
        <f>(+'Sch 8.x Bill Count'!I20*'S5.1 CRevenue(0.75in)'!$K$7)+('Sch 8.x Bill Count'!I20*($B22+50)/100*$K$9)-(0.64*5*'Sch 8.x Bill Count'!I20)</f>
        <v>2821.2599999999998</v>
      </c>
      <c r="J22" s="13">
        <f>(+'Sch 8.x Bill Count'!J20*'S5.1 CRevenue(0.75in)'!$K$7)+('Sch 8.x Bill Count'!J20*($B22+50)/100*$K$9)-(0.64*5*'Sch 8.x Bill Count'!J20)</f>
        <v>2893.6</v>
      </c>
      <c r="K22" s="13">
        <f>(+'Sch 8.x Bill Count'!K20*'S5.1 CRevenue(0.75in)'!$K$7)+('Sch 8.x Bill Count'!K20*($B22+50)/100*$K$9)-(0.64*5*'Sch 8.x Bill Count'!K20)</f>
        <v>1880.84</v>
      </c>
      <c r="L22" s="13">
        <f>(+'Sch 8.x Bill Count'!L20*'S5.1 CRevenue(0.75in)'!$K$7)+('Sch 8.x Bill Count'!L20*($B22+50)/100*$K$9)-(0.64*5*'Sch 8.x Bill Count'!L20)</f>
        <v>2242.54</v>
      </c>
      <c r="M22" s="13">
        <f>(+'Sch 8.x Bill Count'!M20*'S5.1 CRevenue(0.75in)'!$K$7)+('Sch 8.x Bill Count'!M20*($B22+50)/100*$K$9)-(0.64*5*'Sch 8.x Bill Count'!M20)</f>
        <v>2531.8999999999996</v>
      </c>
      <c r="N22" s="13">
        <f>(+'Sch 8.x Bill Count'!N20*'S5.1 CRevenue(0.75in)'!$K$7)+('Sch 8.x Bill Count'!N20*($B22+50)/100*$K$9)-(0.64*5*'Sch 8.x Bill Count'!N20)</f>
        <v>1808.5</v>
      </c>
      <c r="O22" s="42"/>
      <c r="P22" s="42"/>
      <c r="Q22" s="42"/>
    </row>
    <row r="23" spans="1:17" x14ac:dyDescent="0.25">
      <c r="A23" s="42"/>
      <c r="B23">
        <f t="shared" si="1"/>
        <v>1000</v>
      </c>
      <c r="C23" s="13">
        <f>(+'Sch 8.x Bill Count'!C21*'S5.1 CRevenue(0.75in)'!$K$7)+('Sch 8.x Bill Count'!C21*($B23+50)/100*$K$9)-(0.64*5*'Sch 8.x Bill Count'!C21)</f>
        <v>1210.56</v>
      </c>
      <c r="D23" s="13">
        <f>(+'Sch 8.x Bill Count'!D21*'S5.1 CRevenue(0.75in)'!$K$7)+('Sch 8.x Bill Count'!D21*($B23+50)/100*$K$9)-(0.64*5*'Sch 8.x Bill Count'!D21)</f>
        <v>1361.88</v>
      </c>
      <c r="E23" s="13">
        <f>(+'Sch 8.x Bill Count'!E21*'S5.1 CRevenue(0.75in)'!$K$7)+('Sch 8.x Bill Count'!E21*($B23+50)/100*$K$9)-(0.64*5*'Sch 8.x Bill Count'!E21)</f>
        <v>983.57999999999981</v>
      </c>
      <c r="F23" s="13">
        <f>(+'Sch 8.x Bill Count'!F21*'S5.1 CRevenue(0.75in)'!$K$7)+('Sch 8.x Bill Count'!F21*($B23+50)/100*$K$9)-(0.64*5*'Sch 8.x Bill Count'!F21)</f>
        <v>1513.1999999999998</v>
      </c>
      <c r="G23" s="13">
        <f>(+'Sch 8.x Bill Count'!G21*'S5.1 CRevenue(0.75in)'!$K$7)+('Sch 8.x Bill Count'!G21*($B23+50)/100*$K$9)-(0.64*5*'Sch 8.x Bill Count'!G21)</f>
        <v>1664.52</v>
      </c>
      <c r="H23" s="13">
        <f>(+'Sch 8.x Bill Count'!H21*'S5.1 CRevenue(0.75in)'!$K$7)+('Sch 8.x Bill Count'!H21*($B23+50)/100*$K$9)-(0.64*5*'Sch 8.x Bill Count'!H21)</f>
        <v>1967.1599999999996</v>
      </c>
      <c r="I23" s="13">
        <f>(+'Sch 8.x Bill Count'!I21*'S5.1 CRevenue(0.75in)'!$K$7)+('Sch 8.x Bill Count'!I21*($B23+50)/100*$K$9)-(0.64*5*'Sch 8.x Bill Count'!I21)</f>
        <v>1891.5</v>
      </c>
      <c r="J23" s="13">
        <f>(+'Sch 8.x Bill Count'!J21*'S5.1 CRevenue(0.75in)'!$K$7)+('Sch 8.x Bill Count'!J21*($B23+50)/100*$K$9)-(0.64*5*'Sch 8.x Bill Count'!J21)</f>
        <v>2194.14</v>
      </c>
      <c r="K23" s="13">
        <f>(+'Sch 8.x Bill Count'!K21*'S5.1 CRevenue(0.75in)'!$K$7)+('Sch 8.x Bill Count'!K21*($B23+50)/100*$K$9)-(0.64*5*'Sch 8.x Bill Count'!K21)</f>
        <v>983.57999999999981</v>
      </c>
      <c r="L23" s="13">
        <f>(+'Sch 8.x Bill Count'!L21*'S5.1 CRevenue(0.75in)'!$K$7)+('Sch 8.x Bill Count'!L21*($B23+50)/100*$K$9)-(0.64*5*'Sch 8.x Bill Count'!L21)</f>
        <v>1891.5</v>
      </c>
      <c r="M23" s="13">
        <f>(+'Sch 8.x Bill Count'!M21*'S5.1 CRevenue(0.75in)'!$K$7)+('Sch 8.x Bill Count'!M21*($B23+50)/100*$K$9)-(0.64*5*'Sch 8.x Bill Count'!M21)</f>
        <v>1891.5</v>
      </c>
      <c r="N23" s="13">
        <f>(+'Sch 8.x Bill Count'!N21*'S5.1 CRevenue(0.75in)'!$K$7)+('Sch 8.x Bill Count'!N21*($B23+50)/100*$K$9)-(0.64*5*'Sch 8.x Bill Count'!N21)</f>
        <v>1513.1999999999998</v>
      </c>
      <c r="O23" s="42"/>
      <c r="P23" s="42"/>
      <c r="Q23" s="42"/>
    </row>
    <row r="24" spans="1:17" x14ac:dyDescent="0.25">
      <c r="A24" s="42"/>
      <c r="B24">
        <f t="shared" si="1"/>
        <v>1100</v>
      </c>
      <c r="C24" s="13">
        <f>(+'Sch 8.x Bill Count'!C22*'S5.1 CRevenue(0.75in)'!$K$7)+('Sch 8.x Bill Count'!C22*($B24+50)/100*$K$9)-(0.64*5*'Sch 8.x Bill Count'!C22)</f>
        <v>236.94</v>
      </c>
      <c r="D24" s="13">
        <f>(+'Sch 8.x Bill Count'!D22*'S5.1 CRevenue(0.75in)'!$K$7)+('Sch 8.x Bill Count'!D22*($B24+50)/100*$K$9)-(0.64*5*'Sch 8.x Bill Count'!D22)</f>
        <v>1579.6</v>
      </c>
      <c r="E24" s="13">
        <f>(+'Sch 8.x Bill Count'!E22*'S5.1 CRevenue(0.75in)'!$K$7)+('Sch 8.x Bill Count'!E22*($B24+50)/100*$K$9)-(0.64*5*'Sch 8.x Bill Count'!E22)</f>
        <v>552.86</v>
      </c>
      <c r="F24" s="13">
        <f>(+'Sch 8.x Bill Count'!F22*'S5.1 CRevenue(0.75in)'!$K$7)+('Sch 8.x Bill Count'!F22*($B24+50)/100*$K$9)-(0.64*5*'Sch 8.x Bill Count'!F22)</f>
        <v>1184.6999999999998</v>
      </c>
      <c r="G24" s="13">
        <f>(+'Sch 8.x Bill Count'!G22*'S5.1 CRevenue(0.75in)'!$K$7)+('Sch 8.x Bill Count'!G22*($B24+50)/100*$K$9)-(0.64*5*'Sch 8.x Bill Count'!G22)</f>
        <v>1105.72</v>
      </c>
      <c r="H24" s="13">
        <f>(+'Sch 8.x Bill Count'!H22*'S5.1 CRevenue(0.75in)'!$K$7)+('Sch 8.x Bill Count'!H22*($B24+50)/100*$K$9)-(0.64*5*'Sch 8.x Bill Count'!H22)</f>
        <v>1658.58</v>
      </c>
      <c r="I24" s="13">
        <f>(+'Sch 8.x Bill Count'!I22*'S5.1 CRevenue(0.75in)'!$K$7)+('Sch 8.x Bill Count'!I22*($B24+50)/100*$K$9)-(0.64*5*'Sch 8.x Bill Count'!I22)</f>
        <v>1737.56</v>
      </c>
      <c r="J24" s="13">
        <f>(+'Sch 8.x Bill Count'!J22*'S5.1 CRevenue(0.75in)'!$K$7)+('Sch 8.x Bill Count'!J22*($B24+50)/100*$K$9)-(0.64*5*'Sch 8.x Bill Count'!J22)</f>
        <v>2369.3999999999996</v>
      </c>
      <c r="K24" s="13">
        <f>(+'Sch 8.x Bill Count'!K22*'S5.1 CRevenue(0.75in)'!$K$7)+('Sch 8.x Bill Count'!K22*($B24+50)/100*$K$9)-(0.64*5*'Sch 8.x Bill Count'!K22)</f>
        <v>1184.6999999999998</v>
      </c>
      <c r="L24" s="13">
        <f>(+'Sch 8.x Bill Count'!L22*'S5.1 CRevenue(0.75in)'!$K$7)+('Sch 8.x Bill Count'!L22*($B24+50)/100*$K$9)-(0.64*5*'Sch 8.x Bill Count'!L22)</f>
        <v>868.78</v>
      </c>
      <c r="M24" s="13">
        <f>(+'Sch 8.x Bill Count'!M22*'S5.1 CRevenue(0.75in)'!$K$7)+('Sch 8.x Bill Count'!M22*($B24+50)/100*$K$9)-(0.64*5*'Sch 8.x Bill Count'!M22)</f>
        <v>1026.74</v>
      </c>
      <c r="N24" s="13">
        <f>(+'Sch 8.x Bill Count'!N22*'S5.1 CRevenue(0.75in)'!$K$7)+('Sch 8.x Bill Count'!N22*($B24+50)/100*$K$9)-(0.64*5*'Sch 8.x Bill Count'!N22)</f>
        <v>947.76</v>
      </c>
      <c r="O24" s="42"/>
      <c r="P24" s="42"/>
      <c r="Q24" s="42"/>
    </row>
    <row r="25" spans="1:17" x14ac:dyDescent="0.25">
      <c r="A25" s="42"/>
      <c r="B25">
        <f t="shared" si="1"/>
        <v>1200</v>
      </c>
      <c r="C25" s="13">
        <f>(+'Sch 8.x Bill Count'!C23*'S5.1 CRevenue(0.75in)'!$K$7)+('Sch 8.x Bill Count'!C23*($B25+50)/100*$K$9)-(0.64*5*'Sch 8.x Bill Count'!C23)</f>
        <v>246.9</v>
      </c>
      <c r="D25" s="13">
        <f>(+'Sch 8.x Bill Count'!D23*'S5.1 CRevenue(0.75in)'!$K$7)+('Sch 8.x Bill Count'!D23*($B25+50)/100*$K$9)-(0.64*5*'Sch 8.x Bill Count'!D23)</f>
        <v>1234.5</v>
      </c>
      <c r="E25" s="13">
        <f>(+'Sch 8.x Bill Count'!E23*'S5.1 CRevenue(0.75in)'!$K$7)+('Sch 8.x Bill Count'!E23*($B25+50)/100*$K$9)-(0.64*5*'Sch 8.x Bill Count'!E23)</f>
        <v>576.1</v>
      </c>
      <c r="F25" s="13">
        <f>(+'Sch 8.x Bill Count'!F23*'S5.1 CRevenue(0.75in)'!$K$7)+('Sch 8.x Bill Count'!F23*($B25+50)/100*$K$9)-(0.64*5*'Sch 8.x Bill Count'!F23)</f>
        <v>658.4</v>
      </c>
      <c r="G25" s="13">
        <f>(+'Sch 8.x Bill Count'!G23*'S5.1 CRevenue(0.75in)'!$K$7)+('Sch 8.x Bill Count'!G23*($B25+50)/100*$K$9)-(0.64*5*'Sch 8.x Bill Count'!G23)</f>
        <v>1234.5</v>
      </c>
      <c r="H25" s="13">
        <f>(+'Sch 8.x Bill Count'!H23*'S5.1 CRevenue(0.75in)'!$K$7)+('Sch 8.x Bill Count'!H23*($B25+50)/100*$K$9)-(0.64*5*'Sch 8.x Bill Count'!H23)</f>
        <v>2057.5</v>
      </c>
      <c r="I25" s="13">
        <f>(+'Sch 8.x Bill Count'!I23*'S5.1 CRevenue(0.75in)'!$K$7)+('Sch 8.x Bill Count'!I23*($B25+50)/100*$K$9)-(0.64*5*'Sch 8.x Bill Count'!I23)</f>
        <v>1481.4</v>
      </c>
      <c r="J25" s="13">
        <f>(+'Sch 8.x Bill Count'!J23*'S5.1 CRevenue(0.75in)'!$K$7)+('Sch 8.x Bill Count'!J23*($B25+50)/100*$K$9)-(0.64*5*'Sch 8.x Bill Count'!J23)</f>
        <v>1810.6</v>
      </c>
      <c r="K25" s="13">
        <f>(+'Sch 8.x Bill Count'!K23*'S5.1 CRevenue(0.75in)'!$K$7)+('Sch 8.x Bill Count'!K23*($B25+50)/100*$K$9)-(0.64*5*'Sch 8.x Bill Count'!K23)</f>
        <v>658.4</v>
      </c>
      <c r="L25" s="13">
        <f>(+'Sch 8.x Bill Count'!L23*'S5.1 CRevenue(0.75in)'!$K$7)+('Sch 8.x Bill Count'!L23*($B25+50)/100*$K$9)-(0.64*5*'Sch 8.x Bill Count'!L23)</f>
        <v>493.8</v>
      </c>
      <c r="M25" s="13">
        <f>(+'Sch 8.x Bill Count'!M23*'S5.1 CRevenue(0.75in)'!$K$7)+('Sch 8.x Bill Count'!M23*($B25+50)/100*$K$9)-(0.64*5*'Sch 8.x Bill Count'!M23)</f>
        <v>740.7</v>
      </c>
      <c r="N25" s="13">
        <f>(+'Sch 8.x Bill Count'!N23*'S5.1 CRevenue(0.75in)'!$K$7)+('Sch 8.x Bill Count'!N23*($B25+50)/100*$K$9)-(0.64*5*'Sch 8.x Bill Count'!N23)</f>
        <v>905.3</v>
      </c>
      <c r="O25" s="42"/>
      <c r="P25" s="42"/>
      <c r="Q25" s="42"/>
    </row>
    <row r="26" spans="1:17" x14ac:dyDescent="0.25">
      <c r="A26" s="42"/>
      <c r="B26">
        <f t="shared" si="1"/>
        <v>1300</v>
      </c>
      <c r="C26" s="13">
        <f>(+'Sch 8.x Bill Count'!C24*'S5.1 CRevenue(0.75in)'!$K$7)+('Sch 8.x Bill Count'!C24*($B26+50)/100*$K$9)-(0.64*5*'Sch 8.x Bill Count'!C24)</f>
        <v>0</v>
      </c>
      <c r="D26" s="13">
        <f>(+'Sch 8.x Bill Count'!D24*'S5.1 CRevenue(0.75in)'!$K$7)+('Sch 8.x Bill Count'!D24*($B26+50)/100*$K$9)-(0.64*5*'Sch 8.x Bill Count'!D24)</f>
        <v>599.34</v>
      </c>
      <c r="E26" s="13">
        <f>(+'Sch 8.x Bill Count'!E24*'S5.1 CRevenue(0.75in)'!$K$7)+('Sch 8.x Bill Count'!E24*($B26+50)/100*$K$9)-(0.64*5*'Sch 8.x Bill Count'!E24)</f>
        <v>684.95999999999992</v>
      </c>
      <c r="F26" s="13">
        <f>(+'Sch 8.x Bill Count'!F24*'S5.1 CRevenue(0.75in)'!$K$7)+('Sch 8.x Bill Count'!F24*($B26+50)/100*$K$9)-(0.64*5*'Sch 8.x Bill Count'!F24)</f>
        <v>599.34</v>
      </c>
      <c r="G26" s="13">
        <f>(+'Sch 8.x Bill Count'!G24*'S5.1 CRevenue(0.75in)'!$K$7)+('Sch 8.x Bill Count'!G24*($B26+50)/100*$K$9)-(0.64*5*'Sch 8.x Bill Count'!G24)</f>
        <v>1198.68</v>
      </c>
      <c r="H26" s="13">
        <f>(+'Sch 8.x Bill Count'!H24*'S5.1 CRevenue(0.75in)'!$K$7)+('Sch 8.x Bill Count'!H24*($B26+50)/100*$K$9)-(0.64*5*'Sch 8.x Bill Count'!H24)</f>
        <v>1541.16</v>
      </c>
      <c r="I26" s="13">
        <f>(+'Sch 8.x Bill Count'!I24*'S5.1 CRevenue(0.75in)'!$K$7)+('Sch 8.x Bill Count'!I24*($B26+50)/100*$K$9)-(0.64*5*'Sch 8.x Bill Count'!I24)</f>
        <v>941.81999999999994</v>
      </c>
      <c r="J26" s="13">
        <f>(+'Sch 8.x Bill Count'!J24*'S5.1 CRevenue(0.75in)'!$K$7)+('Sch 8.x Bill Count'!J24*($B26+50)/100*$K$9)-(0.64*5*'Sch 8.x Bill Count'!J24)</f>
        <v>1712.4</v>
      </c>
      <c r="K26" s="13">
        <f>(+'Sch 8.x Bill Count'!K24*'S5.1 CRevenue(0.75in)'!$K$7)+('Sch 8.x Bill Count'!K24*($B26+50)/100*$K$9)-(0.64*5*'Sch 8.x Bill Count'!K24)</f>
        <v>599.34</v>
      </c>
      <c r="L26" s="13">
        <f>(+'Sch 8.x Bill Count'!L24*'S5.1 CRevenue(0.75in)'!$K$7)+('Sch 8.x Bill Count'!L24*($B26+50)/100*$K$9)-(0.64*5*'Sch 8.x Bill Count'!L24)</f>
        <v>599.34</v>
      </c>
      <c r="M26" s="13">
        <f>(+'Sch 8.x Bill Count'!M24*'S5.1 CRevenue(0.75in)'!$K$7)+('Sch 8.x Bill Count'!M24*($B26+50)/100*$K$9)-(0.64*5*'Sch 8.x Bill Count'!M24)</f>
        <v>513.71999999999991</v>
      </c>
      <c r="N26" s="13">
        <f>(+'Sch 8.x Bill Count'!N24*'S5.1 CRevenue(0.75in)'!$K$7)+('Sch 8.x Bill Count'!N24*($B26+50)/100*$K$9)-(0.64*5*'Sch 8.x Bill Count'!N24)</f>
        <v>513.71999999999991</v>
      </c>
      <c r="O26" s="42"/>
      <c r="P26" s="42"/>
      <c r="Q26" s="42"/>
    </row>
    <row r="27" spans="1:17" x14ac:dyDescent="0.25">
      <c r="A27" s="42"/>
      <c r="B27">
        <f t="shared" si="1"/>
        <v>1400</v>
      </c>
      <c r="C27" s="13">
        <f>(+'Sch 8.x Bill Count'!C25*'S5.1 CRevenue(0.75in)'!$K$7)+('Sch 8.x Bill Count'!C25*($B27+50)/100*$K$9)-(0.64*5*'Sch 8.x Bill Count'!C25)</f>
        <v>355.76</v>
      </c>
      <c r="D27" s="13">
        <f>(+'Sch 8.x Bill Count'!D25*'S5.1 CRevenue(0.75in)'!$K$7)+('Sch 8.x Bill Count'!D25*($B27+50)/100*$K$9)-(0.64*5*'Sch 8.x Bill Count'!D25)</f>
        <v>266.81999999999994</v>
      </c>
      <c r="E27" s="13">
        <f>(+'Sch 8.x Bill Count'!E25*'S5.1 CRevenue(0.75in)'!$K$7)+('Sch 8.x Bill Count'!E25*($B27+50)/100*$K$9)-(0.64*5*'Sch 8.x Bill Count'!E25)</f>
        <v>355.76</v>
      </c>
      <c r="F27" s="13">
        <f>(+'Sch 8.x Bill Count'!F25*'S5.1 CRevenue(0.75in)'!$K$7)+('Sch 8.x Bill Count'!F25*($B27+50)/100*$K$9)-(0.64*5*'Sch 8.x Bill Count'!F25)</f>
        <v>266.81999999999994</v>
      </c>
      <c r="G27" s="13">
        <f>(+'Sch 8.x Bill Count'!G25*'S5.1 CRevenue(0.75in)'!$K$7)+('Sch 8.x Bill Count'!G25*($B27+50)/100*$K$9)-(0.64*5*'Sch 8.x Bill Count'!G25)</f>
        <v>1245.1600000000001</v>
      </c>
      <c r="H27" s="13">
        <f>(+'Sch 8.x Bill Count'!H25*'S5.1 CRevenue(0.75in)'!$K$7)+('Sch 8.x Bill Count'!H25*($B27+50)/100*$K$9)-(0.64*5*'Sch 8.x Bill Count'!H25)</f>
        <v>1067.2799999999997</v>
      </c>
      <c r="I27" s="13">
        <f>(+'Sch 8.x Bill Count'!I25*'S5.1 CRevenue(0.75in)'!$K$7)+('Sch 8.x Bill Count'!I25*($B27+50)/100*$K$9)-(0.64*5*'Sch 8.x Bill Count'!I25)</f>
        <v>533.63999999999987</v>
      </c>
      <c r="J27" s="13">
        <f>(+'Sch 8.x Bill Count'!J25*'S5.1 CRevenue(0.75in)'!$K$7)+('Sch 8.x Bill Count'!J25*($B27+50)/100*$K$9)-(0.64*5*'Sch 8.x Bill Count'!J25)</f>
        <v>1956.6799999999998</v>
      </c>
      <c r="K27" s="13">
        <f>(+'Sch 8.x Bill Count'!K25*'S5.1 CRevenue(0.75in)'!$K$7)+('Sch 8.x Bill Count'!K25*($B27+50)/100*$K$9)-(0.64*5*'Sch 8.x Bill Count'!K25)</f>
        <v>444.7</v>
      </c>
      <c r="L27" s="13">
        <f>(+'Sch 8.x Bill Count'!L25*'S5.1 CRevenue(0.75in)'!$K$7)+('Sch 8.x Bill Count'!L25*($B27+50)/100*$K$9)-(0.64*5*'Sch 8.x Bill Count'!L25)</f>
        <v>533.63999999999987</v>
      </c>
      <c r="M27" s="13">
        <f>(+'Sch 8.x Bill Count'!M25*'S5.1 CRevenue(0.75in)'!$K$7)+('Sch 8.x Bill Count'!M25*($B27+50)/100*$K$9)-(0.64*5*'Sch 8.x Bill Count'!M25)</f>
        <v>622.58000000000004</v>
      </c>
      <c r="N27" s="13">
        <f>(+'Sch 8.x Bill Count'!N25*'S5.1 CRevenue(0.75in)'!$K$7)+('Sch 8.x Bill Count'!N25*($B27+50)/100*$K$9)-(0.64*5*'Sch 8.x Bill Count'!N25)</f>
        <v>266.81999999999994</v>
      </c>
      <c r="O27" s="42"/>
      <c r="P27" s="42"/>
      <c r="Q27" s="42"/>
    </row>
    <row r="28" spans="1:17" x14ac:dyDescent="0.25">
      <c r="A28" s="42"/>
      <c r="B28">
        <f t="shared" si="1"/>
        <v>1500</v>
      </c>
      <c r="C28" s="13">
        <f>(+'Sch 8.x Bill Count'!C26*'S5.1 CRevenue(0.75in)'!$K$7)+('Sch 8.x Bill Count'!C26*($B28+50)/100*$K$9)-(0.64*5*'Sch 8.x Bill Count'!C26)</f>
        <v>0</v>
      </c>
      <c r="D28" s="13">
        <f>(+'Sch 8.x Bill Count'!D26*'S5.1 CRevenue(0.75in)'!$K$7)+('Sch 8.x Bill Count'!D26*($B28+50)/100*$K$9)-(0.64*5*'Sch 8.x Bill Count'!D26)</f>
        <v>553.55999999999995</v>
      </c>
      <c r="E28" s="13">
        <f>(+'Sch 8.x Bill Count'!E26*'S5.1 CRevenue(0.75in)'!$K$7)+('Sch 8.x Bill Count'!E26*($B28+50)/100*$K$9)-(0.64*5*'Sch 8.x Bill Count'!E26)</f>
        <v>184.52</v>
      </c>
      <c r="F28" s="13">
        <f>(+'Sch 8.x Bill Count'!F26*'S5.1 CRevenue(0.75in)'!$K$7)+('Sch 8.x Bill Count'!F26*($B28+50)/100*$K$9)-(0.64*5*'Sch 8.x Bill Count'!F26)</f>
        <v>184.52</v>
      </c>
      <c r="G28" s="13">
        <f>(+'Sch 8.x Bill Count'!G26*'S5.1 CRevenue(0.75in)'!$K$7)+('Sch 8.x Bill Count'!G26*($B28+50)/100*$K$9)-(0.64*5*'Sch 8.x Bill Count'!G26)</f>
        <v>738.08</v>
      </c>
      <c r="H28" s="13">
        <f>(+'Sch 8.x Bill Count'!H26*'S5.1 CRevenue(0.75in)'!$K$7)+('Sch 8.x Bill Count'!H26*($B28+50)/100*$K$9)-(0.64*5*'Sch 8.x Bill Count'!H26)</f>
        <v>1014.8599999999999</v>
      </c>
      <c r="I28" s="13">
        <f>(+'Sch 8.x Bill Count'!I26*'S5.1 CRevenue(0.75in)'!$K$7)+('Sch 8.x Bill Count'!I26*($B28+50)/100*$K$9)-(0.64*5*'Sch 8.x Bill Count'!I26)</f>
        <v>553.55999999999995</v>
      </c>
      <c r="J28" s="13">
        <f>(+'Sch 8.x Bill Count'!J26*'S5.1 CRevenue(0.75in)'!$K$7)+('Sch 8.x Bill Count'!J26*($B28+50)/100*$K$9)-(0.64*5*'Sch 8.x Bill Count'!J26)</f>
        <v>738.08</v>
      </c>
      <c r="K28" s="13">
        <f>(+'Sch 8.x Bill Count'!K26*'S5.1 CRevenue(0.75in)'!$K$7)+('Sch 8.x Bill Count'!K26*($B28+50)/100*$K$9)-(0.64*5*'Sch 8.x Bill Count'!K26)</f>
        <v>184.52</v>
      </c>
      <c r="L28" s="13">
        <f>(+'Sch 8.x Bill Count'!L26*'S5.1 CRevenue(0.75in)'!$K$7)+('Sch 8.x Bill Count'!L26*($B28+50)/100*$K$9)-(0.64*5*'Sch 8.x Bill Count'!L26)</f>
        <v>276.77999999999997</v>
      </c>
      <c r="M28" s="13">
        <f>(+'Sch 8.x Bill Count'!M26*'S5.1 CRevenue(0.75in)'!$K$7)+('Sch 8.x Bill Count'!M26*($B28+50)/100*$K$9)-(0.64*5*'Sch 8.x Bill Count'!M26)</f>
        <v>369.04</v>
      </c>
      <c r="N28" s="13">
        <f>(+'Sch 8.x Bill Count'!N26*'S5.1 CRevenue(0.75in)'!$K$7)+('Sch 8.x Bill Count'!N26*($B28+50)/100*$K$9)-(0.64*5*'Sch 8.x Bill Count'!N26)</f>
        <v>461.3</v>
      </c>
      <c r="O28" s="42"/>
      <c r="P28" s="42"/>
      <c r="Q28" s="42"/>
    </row>
    <row r="29" spans="1:17" x14ac:dyDescent="0.25">
      <c r="A29" s="42"/>
      <c r="B29">
        <f t="shared" si="1"/>
        <v>1600</v>
      </c>
      <c r="C29" s="13">
        <f>(+'Sch 8.x Bill Count'!C27*'S5.1 CRevenue(0.75in)'!$K$7)+('Sch 8.x Bill Count'!C27*($B29+50)/100*$K$9)-(0.64*5*'Sch 8.x Bill Count'!C27)</f>
        <v>286.74</v>
      </c>
      <c r="D29" s="13">
        <f>(+'Sch 8.x Bill Count'!D27*'S5.1 CRevenue(0.75in)'!$K$7)+('Sch 8.x Bill Count'!D27*($B29+50)/100*$K$9)-(0.64*5*'Sch 8.x Bill Count'!D27)</f>
        <v>191.16</v>
      </c>
      <c r="E29" s="13">
        <f>(+'Sch 8.x Bill Count'!E27*'S5.1 CRevenue(0.75in)'!$K$7)+('Sch 8.x Bill Count'!E27*($B29+50)/100*$K$9)-(0.64*5*'Sch 8.x Bill Count'!E27)</f>
        <v>0</v>
      </c>
      <c r="F29" s="13">
        <f>(+'Sch 8.x Bill Count'!F27*'S5.1 CRevenue(0.75in)'!$K$7)+('Sch 8.x Bill Count'!F27*($B29+50)/100*$K$9)-(0.64*5*'Sch 8.x Bill Count'!F27)</f>
        <v>477.9</v>
      </c>
      <c r="G29" s="13">
        <f>(+'Sch 8.x Bill Count'!G27*'S5.1 CRevenue(0.75in)'!$K$7)+('Sch 8.x Bill Count'!G27*($B29+50)/100*$K$9)-(0.64*5*'Sch 8.x Bill Count'!G27)</f>
        <v>669.06000000000006</v>
      </c>
      <c r="H29" s="13">
        <f>(+'Sch 8.x Bill Count'!H27*'S5.1 CRevenue(0.75in)'!$K$7)+('Sch 8.x Bill Count'!H27*($B29+50)/100*$K$9)-(0.64*5*'Sch 8.x Bill Count'!H27)</f>
        <v>573.48</v>
      </c>
      <c r="I29" s="13">
        <f>(+'Sch 8.x Bill Count'!I27*'S5.1 CRevenue(0.75in)'!$K$7)+('Sch 8.x Bill Count'!I27*($B29+50)/100*$K$9)-(0.64*5*'Sch 8.x Bill Count'!I27)</f>
        <v>382.32</v>
      </c>
      <c r="J29" s="13">
        <f>(+'Sch 8.x Bill Count'!J27*'S5.1 CRevenue(0.75in)'!$K$7)+('Sch 8.x Bill Count'!J27*($B29+50)/100*$K$9)-(0.64*5*'Sch 8.x Bill Count'!J27)</f>
        <v>764.64</v>
      </c>
      <c r="K29" s="13">
        <f>(+'Sch 8.x Bill Count'!K27*'S5.1 CRevenue(0.75in)'!$K$7)+('Sch 8.x Bill Count'!K27*($B29+50)/100*$K$9)-(0.64*5*'Sch 8.x Bill Count'!K27)</f>
        <v>286.74</v>
      </c>
      <c r="L29" s="13">
        <f>(+'Sch 8.x Bill Count'!L27*'S5.1 CRevenue(0.75in)'!$K$7)+('Sch 8.x Bill Count'!L27*($B29+50)/100*$K$9)-(0.64*5*'Sch 8.x Bill Count'!L27)</f>
        <v>191.16</v>
      </c>
      <c r="M29" s="13">
        <f>(+'Sch 8.x Bill Count'!M27*'S5.1 CRevenue(0.75in)'!$K$7)+('Sch 8.x Bill Count'!M27*($B29+50)/100*$K$9)-(0.64*5*'Sch 8.x Bill Count'!M27)</f>
        <v>95.58</v>
      </c>
      <c r="N29" s="13">
        <f>(+'Sch 8.x Bill Count'!N27*'S5.1 CRevenue(0.75in)'!$K$7)+('Sch 8.x Bill Count'!N27*($B29+50)/100*$K$9)-(0.64*5*'Sch 8.x Bill Count'!N27)</f>
        <v>0</v>
      </c>
      <c r="O29" s="42"/>
      <c r="P29" s="42"/>
      <c r="Q29" s="42"/>
    </row>
    <row r="30" spans="1:17" x14ac:dyDescent="0.25">
      <c r="A30" s="42"/>
      <c r="B30">
        <f t="shared" si="1"/>
        <v>1700</v>
      </c>
      <c r="C30" s="13">
        <f>(+'Sch 8.x Bill Count'!C28*'S5.1 CRevenue(0.75in)'!$K$7)+('Sch 8.x Bill Count'!C28*($B30+50)/100*$K$9)-(0.64*5*'Sch 8.x Bill Count'!C28)</f>
        <v>98.899999999999991</v>
      </c>
      <c r="D30" s="13">
        <f>(+'Sch 8.x Bill Count'!D28*'S5.1 CRevenue(0.75in)'!$K$7)+('Sch 8.x Bill Count'!D28*($B30+50)/100*$K$9)-(0.64*5*'Sch 8.x Bill Count'!D28)</f>
        <v>494.5</v>
      </c>
      <c r="E30" s="13">
        <f>(+'Sch 8.x Bill Count'!E28*'S5.1 CRevenue(0.75in)'!$K$7)+('Sch 8.x Bill Count'!E28*($B30+50)/100*$K$9)-(0.64*5*'Sch 8.x Bill Count'!E28)</f>
        <v>197.79999999999998</v>
      </c>
      <c r="F30" s="13">
        <f>(+'Sch 8.x Bill Count'!F28*'S5.1 CRevenue(0.75in)'!$K$7)+('Sch 8.x Bill Count'!F28*($B30+50)/100*$K$9)-(0.64*5*'Sch 8.x Bill Count'!F28)</f>
        <v>395.59999999999997</v>
      </c>
      <c r="G30" s="13">
        <f>(+'Sch 8.x Bill Count'!G28*'S5.1 CRevenue(0.75in)'!$K$7)+('Sch 8.x Bill Count'!G28*($B30+50)/100*$K$9)-(0.64*5*'Sch 8.x Bill Count'!G28)</f>
        <v>395.59999999999997</v>
      </c>
      <c r="H30" s="13">
        <f>(+'Sch 8.x Bill Count'!H28*'S5.1 CRevenue(0.75in)'!$K$7)+('Sch 8.x Bill Count'!H28*($B30+50)/100*$K$9)-(0.64*5*'Sch 8.x Bill Count'!H28)</f>
        <v>296.69999999999993</v>
      </c>
      <c r="I30" s="13">
        <f>(+'Sch 8.x Bill Count'!I28*'S5.1 CRevenue(0.75in)'!$K$7)+('Sch 8.x Bill Count'!I28*($B30+50)/100*$K$9)-(0.64*5*'Sch 8.x Bill Count'!I28)</f>
        <v>890.1</v>
      </c>
      <c r="J30" s="13">
        <f>(+'Sch 8.x Bill Count'!J28*'S5.1 CRevenue(0.75in)'!$K$7)+('Sch 8.x Bill Count'!J28*($B30+50)/100*$K$9)-(0.64*5*'Sch 8.x Bill Count'!J28)</f>
        <v>692.30000000000007</v>
      </c>
      <c r="K30" s="13">
        <f>(+'Sch 8.x Bill Count'!K28*'S5.1 CRevenue(0.75in)'!$K$7)+('Sch 8.x Bill Count'!K28*($B30+50)/100*$K$9)-(0.64*5*'Sch 8.x Bill Count'!K28)</f>
        <v>197.79999999999998</v>
      </c>
      <c r="L30" s="13">
        <f>(+'Sch 8.x Bill Count'!L28*'S5.1 CRevenue(0.75in)'!$K$7)+('Sch 8.x Bill Count'!L28*($B30+50)/100*$K$9)-(0.64*5*'Sch 8.x Bill Count'!L28)</f>
        <v>395.59999999999997</v>
      </c>
      <c r="M30" s="13">
        <f>(+'Sch 8.x Bill Count'!M28*'S5.1 CRevenue(0.75in)'!$K$7)+('Sch 8.x Bill Count'!M28*($B30+50)/100*$K$9)-(0.64*5*'Sch 8.x Bill Count'!M28)</f>
        <v>395.59999999999997</v>
      </c>
      <c r="N30" s="13">
        <f>(+'Sch 8.x Bill Count'!N28*'S5.1 CRevenue(0.75in)'!$K$7)+('Sch 8.x Bill Count'!N28*($B30+50)/100*$K$9)-(0.64*5*'Sch 8.x Bill Count'!N28)</f>
        <v>197.79999999999998</v>
      </c>
      <c r="O30" s="42"/>
      <c r="P30" s="42"/>
      <c r="Q30" s="42"/>
    </row>
    <row r="31" spans="1:17" x14ac:dyDescent="0.25">
      <c r="A31" s="42"/>
      <c r="B31">
        <f t="shared" si="1"/>
        <v>1800</v>
      </c>
      <c r="C31" s="13">
        <f>(+'Sch 8.x Bill Count'!C29*'S5.1 CRevenue(0.75in)'!$K$7)+('Sch 8.x Bill Count'!C29*($B31+50)/100*$K$9)-(0.64*5*'Sch 8.x Bill Count'!C29)</f>
        <v>0</v>
      </c>
      <c r="D31" s="13">
        <f>(+'Sch 8.x Bill Count'!D29*'S5.1 CRevenue(0.75in)'!$K$7)+('Sch 8.x Bill Count'!D29*($B31+50)/100*$K$9)-(0.64*5*'Sch 8.x Bill Count'!D29)</f>
        <v>204.43999999999997</v>
      </c>
      <c r="E31" s="13">
        <f>(+'Sch 8.x Bill Count'!E29*'S5.1 CRevenue(0.75in)'!$K$7)+('Sch 8.x Bill Count'!E29*($B31+50)/100*$K$9)-(0.64*5*'Sch 8.x Bill Count'!E29)</f>
        <v>102.21999999999998</v>
      </c>
      <c r="F31" s="13">
        <f>(+'Sch 8.x Bill Count'!F29*'S5.1 CRevenue(0.75in)'!$K$7)+('Sch 8.x Bill Count'!F29*($B31+50)/100*$K$9)-(0.64*5*'Sch 8.x Bill Count'!F29)</f>
        <v>306.65999999999997</v>
      </c>
      <c r="G31" s="13">
        <f>(+'Sch 8.x Bill Count'!G29*'S5.1 CRevenue(0.75in)'!$K$7)+('Sch 8.x Bill Count'!G29*($B31+50)/100*$K$9)-(0.64*5*'Sch 8.x Bill Count'!G29)</f>
        <v>204.43999999999997</v>
      </c>
      <c r="H31" s="13">
        <f>(+'Sch 8.x Bill Count'!H29*'S5.1 CRevenue(0.75in)'!$K$7)+('Sch 8.x Bill Count'!H29*($B31+50)/100*$K$9)-(0.64*5*'Sch 8.x Bill Count'!H29)</f>
        <v>204.43999999999997</v>
      </c>
      <c r="I31" s="13">
        <f>(+'Sch 8.x Bill Count'!I29*'S5.1 CRevenue(0.75in)'!$K$7)+('Sch 8.x Bill Count'!I29*($B31+50)/100*$K$9)-(0.64*5*'Sch 8.x Bill Count'!I29)</f>
        <v>306.65999999999997</v>
      </c>
      <c r="J31" s="13">
        <f>(+'Sch 8.x Bill Count'!J29*'S5.1 CRevenue(0.75in)'!$K$7)+('Sch 8.x Bill Count'!J29*($B31+50)/100*$K$9)-(0.64*5*'Sch 8.x Bill Count'!J29)</f>
        <v>204.43999999999997</v>
      </c>
      <c r="K31" s="13">
        <f>(+'Sch 8.x Bill Count'!K29*'S5.1 CRevenue(0.75in)'!$K$7)+('Sch 8.x Bill Count'!K29*($B31+50)/100*$K$9)-(0.64*5*'Sch 8.x Bill Count'!K29)</f>
        <v>306.65999999999997</v>
      </c>
      <c r="L31" s="13">
        <f>(+'Sch 8.x Bill Count'!L29*'S5.1 CRevenue(0.75in)'!$K$7)+('Sch 8.x Bill Count'!L29*($B31+50)/100*$K$9)-(0.64*5*'Sch 8.x Bill Count'!L29)</f>
        <v>408.87999999999994</v>
      </c>
      <c r="M31" s="13">
        <f>(+'Sch 8.x Bill Count'!M29*'S5.1 CRevenue(0.75in)'!$K$7)+('Sch 8.x Bill Count'!M29*($B31+50)/100*$K$9)-(0.64*5*'Sch 8.x Bill Count'!M29)</f>
        <v>102.21999999999998</v>
      </c>
      <c r="N31" s="13">
        <f>(+'Sch 8.x Bill Count'!N29*'S5.1 CRevenue(0.75in)'!$K$7)+('Sch 8.x Bill Count'!N29*($B31+50)/100*$K$9)-(0.64*5*'Sch 8.x Bill Count'!N29)</f>
        <v>204.43999999999997</v>
      </c>
      <c r="O31" s="42"/>
      <c r="P31" s="42"/>
      <c r="Q31" s="42"/>
    </row>
    <row r="32" spans="1:17" x14ac:dyDescent="0.25">
      <c r="A32" s="42"/>
      <c r="B32">
        <f t="shared" si="1"/>
        <v>1900</v>
      </c>
      <c r="C32" s="13">
        <f>(+'Sch 8.x Bill Count'!C30*'S5.1 CRevenue(0.75in)'!$K$7)+('Sch 8.x Bill Count'!C30*($B32+50)/100*$K$9)-(0.64*5*'Sch 8.x Bill Count'!C30)</f>
        <v>105.53999999999999</v>
      </c>
      <c r="D32" s="13">
        <f>(+'Sch 8.x Bill Count'!D30*'S5.1 CRevenue(0.75in)'!$K$7)+('Sch 8.x Bill Count'!D30*($B32+50)/100*$K$9)-(0.64*5*'Sch 8.x Bill Count'!D30)</f>
        <v>105.53999999999999</v>
      </c>
      <c r="E32" s="13">
        <f>(+'Sch 8.x Bill Count'!E30*'S5.1 CRevenue(0.75in)'!$K$7)+('Sch 8.x Bill Count'!E30*($B32+50)/100*$K$9)-(0.64*5*'Sch 8.x Bill Count'!E30)</f>
        <v>211.07999999999998</v>
      </c>
      <c r="F32" s="13">
        <f>(+'Sch 8.x Bill Count'!F30*'S5.1 CRevenue(0.75in)'!$K$7)+('Sch 8.x Bill Count'!F30*($B32+50)/100*$K$9)-(0.64*5*'Sch 8.x Bill Count'!F30)</f>
        <v>0</v>
      </c>
      <c r="G32" s="13">
        <f>(+'Sch 8.x Bill Count'!G30*'S5.1 CRevenue(0.75in)'!$K$7)+('Sch 8.x Bill Count'!G30*($B32+50)/100*$K$9)-(0.64*5*'Sch 8.x Bill Count'!G30)</f>
        <v>316.62</v>
      </c>
      <c r="H32" s="13">
        <f>(+'Sch 8.x Bill Count'!H30*'S5.1 CRevenue(0.75in)'!$K$7)+('Sch 8.x Bill Count'!H30*($B32+50)/100*$K$9)-(0.64*5*'Sch 8.x Bill Count'!H30)</f>
        <v>211.07999999999998</v>
      </c>
      <c r="I32" s="13">
        <f>(+'Sch 8.x Bill Count'!I30*'S5.1 CRevenue(0.75in)'!$K$7)+('Sch 8.x Bill Count'!I30*($B32+50)/100*$K$9)-(0.64*5*'Sch 8.x Bill Count'!I30)</f>
        <v>211.07999999999998</v>
      </c>
      <c r="J32" s="13">
        <f>(+'Sch 8.x Bill Count'!J30*'S5.1 CRevenue(0.75in)'!$K$7)+('Sch 8.x Bill Count'!J30*($B32+50)/100*$K$9)-(0.64*5*'Sch 8.x Bill Count'!J30)</f>
        <v>211.07999999999998</v>
      </c>
      <c r="K32" s="13">
        <f>(+'Sch 8.x Bill Count'!K30*'S5.1 CRevenue(0.75in)'!$K$7)+('Sch 8.x Bill Count'!K30*($B32+50)/100*$K$9)-(0.64*5*'Sch 8.x Bill Count'!K30)</f>
        <v>0</v>
      </c>
      <c r="L32" s="13">
        <f>(+'Sch 8.x Bill Count'!L30*'S5.1 CRevenue(0.75in)'!$K$7)+('Sch 8.x Bill Count'!L30*($B32+50)/100*$K$9)-(0.64*5*'Sch 8.x Bill Count'!L30)</f>
        <v>316.62</v>
      </c>
      <c r="M32" s="13">
        <f>(+'Sch 8.x Bill Count'!M30*'S5.1 CRevenue(0.75in)'!$K$7)+('Sch 8.x Bill Count'!M30*($B32+50)/100*$K$9)-(0.64*5*'Sch 8.x Bill Count'!M30)</f>
        <v>0</v>
      </c>
      <c r="N32" s="13">
        <f>(+'Sch 8.x Bill Count'!N30*'S5.1 CRevenue(0.75in)'!$K$7)+('Sch 8.x Bill Count'!N30*($B32+50)/100*$K$9)-(0.64*5*'Sch 8.x Bill Count'!N30)</f>
        <v>211.07999999999998</v>
      </c>
      <c r="O32" s="42"/>
      <c r="P32" s="42"/>
      <c r="Q32" s="42"/>
    </row>
    <row r="33" spans="1:17" x14ac:dyDescent="0.25">
      <c r="A33" s="42"/>
      <c r="B33">
        <f t="shared" si="1"/>
        <v>2000</v>
      </c>
      <c r="C33" s="13">
        <f>(+'Sch 8.x Bill Count'!C31*'S5.1 CRevenue(0.75in)'!$K$7)+('Sch 8.x Bill Count'!C31*($B33+50)/100*$K$9)-(0.64*5*'Sch 8.x Bill Count'!C31)</f>
        <v>0</v>
      </c>
      <c r="D33" s="13">
        <f>(+'Sch 8.x Bill Count'!D31*'S5.1 CRevenue(0.75in)'!$K$7)+('Sch 8.x Bill Count'!D31*($B33+50)/100*$K$9)-(0.64*5*'Sch 8.x Bill Count'!D31)</f>
        <v>108.86</v>
      </c>
      <c r="E33" s="13">
        <f>(+'Sch 8.x Bill Count'!E31*'S5.1 CRevenue(0.75in)'!$K$7)+('Sch 8.x Bill Count'!E31*($B33+50)/100*$K$9)-(0.64*5*'Sch 8.x Bill Count'!E31)</f>
        <v>0</v>
      </c>
      <c r="F33" s="13">
        <f>(+'Sch 8.x Bill Count'!F31*'S5.1 CRevenue(0.75in)'!$K$7)+('Sch 8.x Bill Count'!F31*($B33+50)/100*$K$9)-(0.64*5*'Sch 8.x Bill Count'!F31)</f>
        <v>108.86</v>
      </c>
      <c r="G33" s="13">
        <f>(+'Sch 8.x Bill Count'!G31*'S5.1 CRevenue(0.75in)'!$K$7)+('Sch 8.x Bill Count'!G31*($B33+50)/100*$K$9)-(0.64*5*'Sch 8.x Bill Count'!G31)</f>
        <v>326.57999999999993</v>
      </c>
      <c r="H33" s="13">
        <f>(+'Sch 8.x Bill Count'!H31*'S5.1 CRevenue(0.75in)'!$K$7)+('Sch 8.x Bill Count'!H31*($B33+50)/100*$K$9)-(0.64*5*'Sch 8.x Bill Count'!H31)</f>
        <v>217.72</v>
      </c>
      <c r="I33" s="13">
        <f>(+'Sch 8.x Bill Count'!I31*'S5.1 CRevenue(0.75in)'!$K$7)+('Sch 8.x Bill Count'!I31*($B33+50)/100*$K$9)-(0.64*5*'Sch 8.x Bill Count'!I31)</f>
        <v>0</v>
      </c>
      <c r="J33" s="13">
        <f>(+'Sch 8.x Bill Count'!J31*'S5.1 CRevenue(0.75in)'!$K$7)+('Sch 8.x Bill Count'!J31*($B33+50)/100*$K$9)-(0.64*5*'Sch 8.x Bill Count'!J31)</f>
        <v>435.44</v>
      </c>
      <c r="K33" s="13">
        <f>(+'Sch 8.x Bill Count'!K31*'S5.1 CRevenue(0.75in)'!$K$7)+('Sch 8.x Bill Count'!K31*($B33+50)/100*$K$9)-(0.64*5*'Sch 8.x Bill Count'!K31)</f>
        <v>217.72</v>
      </c>
      <c r="L33" s="13">
        <f>(+'Sch 8.x Bill Count'!L31*'S5.1 CRevenue(0.75in)'!$K$7)+('Sch 8.x Bill Count'!L31*($B33+50)/100*$K$9)-(0.64*5*'Sch 8.x Bill Count'!L31)</f>
        <v>108.86</v>
      </c>
      <c r="M33" s="13">
        <f>(+'Sch 8.x Bill Count'!M31*'S5.1 CRevenue(0.75in)'!$K$7)+('Sch 8.x Bill Count'!M31*($B33+50)/100*$K$9)-(0.64*5*'Sch 8.x Bill Count'!M31)</f>
        <v>217.72</v>
      </c>
      <c r="N33" s="13">
        <f>(+'Sch 8.x Bill Count'!N31*'S5.1 CRevenue(0.75in)'!$K$7)+('Sch 8.x Bill Count'!N31*($B33+50)/100*$K$9)-(0.64*5*'Sch 8.x Bill Count'!N31)</f>
        <v>326.57999999999993</v>
      </c>
      <c r="O33" s="42"/>
      <c r="P33" s="42"/>
      <c r="Q33" s="42"/>
    </row>
    <row r="34" spans="1:17" x14ac:dyDescent="0.25">
      <c r="A34" s="42"/>
      <c r="B34">
        <f t="shared" si="1"/>
        <v>2100</v>
      </c>
      <c r="C34" s="13">
        <f>(+'Sch 8.x Bill Count'!C32*'S5.1 CRevenue(0.75in)'!$K$7)+('Sch 8.x Bill Count'!C32*($B34+50)/100*$K$9)-(0.64*5*'Sch 8.x Bill Count'!C32)</f>
        <v>0</v>
      </c>
      <c r="D34" s="13">
        <f>(+'Sch 8.x Bill Count'!D32*'S5.1 CRevenue(0.75in)'!$K$7)+('Sch 8.x Bill Count'!D32*($B34+50)/100*$K$9)-(0.64*5*'Sch 8.x Bill Count'!D32)</f>
        <v>0</v>
      </c>
      <c r="E34" s="13">
        <f>(+'Sch 8.x Bill Count'!E32*'S5.1 CRevenue(0.75in)'!$K$7)+('Sch 8.x Bill Count'!E32*($B34+50)/100*$K$9)-(0.64*5*'Sch 8.x Bill Count'!E32)</f>
        <v>112.17999999999999</v>
      </c>
      <c r="F34" s="13">
        <f>(+'Sch 8.x Bill Count'!F32*'S5.1 CRevenue(0.75in)'!$K$7)+('Sch 8.x Bill Count'!F32*($B34+50)/100*$K$9)-(0.64*5*'Sch 8.x Bill Count'!F32)</f>
        <v>112.17999999999999</v>
      </c>
      <c r="G34" s="13">
        <f>(+'Sch 8.x Bill Count'!G32*'S5.1 CRevenue(0.75in)'!$K$7)+('Sch 8.x Bill Count'!G32*($B34+50)/100*$K$9)-(0.64*5*'Sch 8.x Bill Count'!G32)</f>
        <v>336.53999999999996</v>
      </c>
      <c r="H34" s="13">
        <f>(+'Sch 8.x Bill Count'!H32*'S5.1 CRevenue(0.75in)'!$K$7)+('Sch 8.x Bill Count'!H32*($B34+50)/100*$K$9)-(0.64*5*'Sch 8.x Bill Count'!H32)</f>
        <v>336.53999999999996</v>
      </c>
      <c r="I34" s="13">
        <f>(+'Sch 8.x Bill Count'!I32*'S5.1 CRevenue(0.75in)'!$K$7)+('Sch 8.x Bill Count'!I32*($B34+50)/100*$K$9)-(0.64*5*'Sch 8.x Bill Count'!I32)</f>
        <v>112.17999999999999</v>
      </c>
      <c r="J34" s="13">
        <f>(+'Sch 8.x Bill Count'!J32*'S5.1 CRevenue(0.75in)'!$K$7)+('Sch 8.x Bill Count'!J32*($B34+50)/100*$K$9)-(0.64*5*'Sch 8.x Bill Count'!J32)</f>
        <v>336.53999999999996</v>
      </c>
      <c r="K34" s="13">
        <f>(+'Sch 8.x Bill Count'!K32*'S5.1 CRevenue(0.75in)'!$K$7)+('Sch 8.x Bill Count'!K32*($B34+50)/100*$K$9)-(0.64*5*'Sch 8.x Bill Count'!K32)</f>
        <v>224.35999999999999</v>
      </c>
      <c r="L34" s="13">
        <f>(+'Sch 8.x Bill Count'!L32*'S5.1 CRevenue(0.75in)'!$K$7)+('Sch 8.x Bill Count'!L32*($B34+50)/100*$K$9)-(0.64*5*'Sch 8.x Bill Count'!L32)</f>
        <v>0</v>
      </c>
      <c r="M34" s="13">
        <f>(+'Sch 8.x Bill Count'!M32*'S5.1 CRevenue(0.75in)'!$K$7)+('Sch 8.x Bill Count'!M32*($B34+50)/100*$K$9)-(0.64*5*'Sch 8.x Bill Count'!M32)</f>
        <v>112.17999999999999</v>
      </c>
      <c r="N34" s="13">
        <f>(+'Sch 8.x Bill Count'!N32*'S5.1 CRevenue(0.75in)'!$K$7)+('Sch 8.x Bill Count'!N32*($B34+50)/100*$K$9)-(0.64*5*'Sch 8.x Bill Count'!N32)</f>
        <v>112.17999999999999</v>
      </c>
      <c r="O34" s="42"/>
      <c r="P34" s="42"/>
      <c r="Q34" s="42"/>
    </row>
    <row r="35" spans="1:17" x14ac:dyDescent="0.25">
      <c r="A35" s="42"/>
      <c r="B35">
        <f t="shared" si="1"/>
        <v>2200</v>
      </c>
      <c r="C35" s="13">
        <f>(+'Sch 8.x Bill Count'!C33*'S5.1 CRevenue(0.75in)'!$K$7)+('Sch 8.x Bill Count'!C33*($B35+50)/100*$K$9)-(0.64*5*'Sch 8.x Bill Count'!C33)</f>
        <v>0</v>
      </c>
      <c r="D35" s="13">
        <f>(+'Sch 8.x Bill Count'!D33*'S5.1 CRevenue(0.75in)'!$K$7)+('Sch 8.x Bill Count'!D33*($B35+50)/100*$K$9)-(0.64*5*'Sch 8.x Bill Count'!D33)</f>
        <v>0</v>
      </c>
      <c r="E35" s="13">
        <f>(+'Sch 8.x Bill Count'!E33*'S5.1 CRevenue(0.75in)'!$K$7)+('Sch 8.x Bill Count'!E33*($B35+50)/100*$K$9)-(0.64*5*'Sch 8.x Bill Count'!E33)</f>
        <v>115.5</v>
      </c>
      <c r="F35" s="13">
        <f>(+'Sch 8.x Bill Count'!F33*'S5.1 CRevenue(0.75in)'!$K$7)+('Sch 8.x Bill Count'!F33*($B35+50)/100*$K$9)-(0.64*5*'Sch 8.x Bill Count'!F33)</f>
        <v>0</v>
      </c>
      <c r="G35" s="13">
        <f>(+'Sch 8.x Bill Count'!G33*'S5.1 CRevenue(0.75in)'!$K$7)+('Sch 8.x Bill Count'!G33*($B35+50)/100*$K$9)-(0.64*5*'Sch 8.x Bill Count'!G33)</f>
        <v>231</v>
      </c>
      <c r="H35" s="13">
        <f>(+'Sch 8.x Bill Count'!H33*'S5.1 CRevenue(0.75in)'!$K$7)+('Sch 8.x Bill Count'!H33*($B35+50)/100*$K$9)-(0.64*5*'Sch 8.x Bill Count'!H33)</f>
        <v>115.5</v>
      </c>
      <c r="I35" s="13">
        <f>(+'Sch 8.x Bill Count'!I33*'S5.1 CRevenue(0.75in)'!$K$7)+('Sch 8.x Bill Count'!I33*($B35+50)/100*$K$9)-(0.64*5*'Sch 8.x Bill Count'!I33)</f>
        <v>577.5</v>
      </c>
      <c r="J35" s="13">
        <f>(+'Sch 8.x Bill Count'!J33*'S5.1 CRevenue(0.75in)'!$K$7)+('Sch 8.x Bill Count'!J33*($B35+50)/100*$K$9)-(0.64*5*'Sch 8.x Bill Count'!J33)</f>
        <v>346.5</v>
      </c>
      <c r="K35" s="13">
        <f>(+'Sch 8.x Bill Count'!K33*'S5.1 CRevenue(0.75in)'!$K$7)+('Sch 8.x Bill Count'!K33*($B35+50)/100*$K$9)-(0.64*5*'Sch 8.x Bill Count'!K33)</f>
        <v>115.5</v>
      </c>
      <c r="L35" s="13">
        <f>(+'Sch 8.x Bill Count'!L33*'S5.1 CRevenue(0.75in)'!$K$7)+('Sch 8.x Bill Count'!L33*($B35+50)/100*$K$9)-(0.64*5*'Sch 8.x Bill Count'!L33)</f>
        <v>0</v>
      </c>
      <c r="M35" s="13">
        <f>(+'Sch 8.x Bill Count'!M33*'S5.1 CRevenue(0.75in)'!$K$7)+('Sch 8.x Bill Count'!M33*($B35+50)/100*$K$9)-(0.64*5*'Sch 8.x Bill Count'!M33)</f>
        <v>231</v>
      </c>
      <c r="N35" s="13">
        <f>(+'Sch 8.x Bill Count'!N33*'S5.1 CRevenue(0.75in)'!$K$7)+('Sch 8.x Bill Count'!N33*($B35+50)/100*$K$9)-(0.64*5*'Sch 8.x Bill Count'!N33)</f>
        <v>115.5</v>
      </c>
      <c r="O35" s="42"/>
      <c r="P35" s="42"/>
      <c r="Q35" s="42"/>
    </row>
    <row r="36" spans="1:17" x14ac:dyDescent="0.25">
      <c r="A36" s="42"/>
      <c r="B36">
        <f t="shared" si="1"/>
        <v>2300</v>
      </c>
      <c r="C36" s="13">
        <f>(+'Sch 8.x Bill Count'!C34*'S5.1 CRevenue(0.75in)'!$K$7)+('Sch 8.x Bill Count'!C34*($B36+50)/100*$K$9)-(0.64*5*'Sch 8.x Bill Count'!C34)</f>
        <v>0</v>
      </c>
      <c r="D36" s="13">
        <f>(+'Sch 8.x Bill Count'!D34*'S5.1 CRevenue(0.75in)'!$K$7)+('Sch 8.x Bill Count'!D34*($B36+50)/100*$K$9)-(0.64*5*'Sch 8.x Bill Count'!D34)</f>
        <v>0</v>
      </c>
      <c r="E36" s="13">
        <f>(+'Sch 8.x Bill Count'!E34*'S5.1 CRevenue(0.75in)'!$K$7)+('Sch 8.x Bill Count'!E34*($B36+50)/100*$K$9)-(0.64*5*'Sch 8.x Bill Count'!E34)</f>
        <v>0</v>
      </c>
      <c r="F36" s="13">
        <f>(+'Sch 8.x Bill Count'!F34*'S5.1 CRevenue(0.75in)'!$K$7)+('Sch 8.x Bill Count'!F34*($B36+50)/100*$K$9)-(0.64*5*'Sch 8.x Bill Count'!F34)</f>
        <v>118.82</v>
      </c>
      <c r="G36" s="13">
        <f>(+'Sch 8.x Bill Count'!G34*'S5.1 CRevenue(0.75in)'!$K$7)+('Sch 8.x Bill Count'!G34*($B36+50)/100*$K$9)-(0.64*5*'Sch 8.x Bill Count'!G34)</f>
        <v>118.82</v>
      </c>
      <c r="H36" s="13">
        <f>(+'Sch 8.x Bill Count'!H34*'S5.1 CRevenue(0.75in)'!$K$7)+('Sch 8.x Bill Count'!H34*($B36+50)/100*$K$9)-(0.64*5*'Sch 8.x Bill Count'!H34)</f>
        <v>356.46</v>
      </c>
      <c r="I36" s="13">
        <f>(+'Sch 8.x Bill Count'!I34*'S5.1 CRevenue(0.75in)'!$K$7)+('Sch 8.x Bill Count'!I34*($B36+50)/100*$K$9)-(0.64*5*'Sch 8.x Bill Count'!I34)</f>
        <v>0</v>
      </c>
      <c r="J36" s="13">
        <f>(+'Sch 8.x Bill Count'!J34*'S5.1 CRevenue(0.75in)'!$K$7)+('Sch 8.x Bill Count'!J34*($B36+50)/100*$K$9)-(0.64*5*'Sch 8.x Bill Count'!J34)</f>
        <v>0</v>
      </c>
      <c r="K36" s="13">
        <f>(+'Sch 8.x Bill Count'!K34*'S5.1 CRevenue(0.75in)'!$K$7)+('Sch 8.x Bill Count'!K34*($B36+50)/100*$K$9)-(0.64*5*'Sch 8.x Bill Count'!K34)</f>
        <v>118.82</v>
      </c>
      <c r="L36" s="13">
        <f>(+'Sch 8.x Bill Count'!L34*'S5.1 CRevenue(0.75in)'!$K$7)+('Sch 8.x Bill Count'!L34*($B36+50)/100*$K$9)-(0.64*5*'Sch 8.x Bill Count'!L34)</f>
        <v>0</v>
      </c>
      <c r="M36" s="13">
        <f>(+'Sch 8.x Bill Count'!M34*'S5.1 CRevenue(0.75in)'!$K$7)+('Sch 8.x Bill Count'!M34*($B36+50)/100*$K$9)-(0.64*5*'Sch 8.x Bill Count'!M34)</f>
        <v>0</v>
      </c>
      <c r="N36" s="13">
        <f>(+'Sch 8.x Bill Count'!N34*'S5.1 CRevenue(0.75in)'!$K$7)+('Sch 8.x Bill Count'!N34*($B36+50)/100*$K$9)-(0.64*5*'Sch 8.x Bill Count'!N34)</f>
        <v>118.82</v>
      </c>
      <c r="O36" s="42"/>
      <c r="P36" s="42"/>
      <c r="Q36" s="42"/>
    </row>
    <row r="37" spans="1:17" x14ac:dyDescent="0.25">
      <c r="A37" s="42"/>
      <c r="B37">
        <f t="shared" si="1"/>
        <v>2400</v>
      </c>
      <c r="C37" s="13">
        <f>(+'Sch 8.x Bill Count'!C35*'S5.1 CRevenue(0.75in)'!$K$7)+('Sch 8.x Bill Count'!C35*($B37+50)/100*$K$9)-(0.64*5*'Sch 8.x Bill Count'!C35)</f>
        <v>0</v>
      </c>
      <c r="D37" s="13">
        <f>(+'Sch 8.x Bill Count'!D35*'S5.1 CRevenue(0.75in)'!$K$7)+('Sch 8.x Bill Count'!D35*($B37+50)/100*$K$9)-(0.64*5*'Sch 8.x Bill Count'!D35)</f>
        <v>0</v>
      </c>
      <c r="E37" s="13">
        <f>(+'Sch 8.x Bill Count'!E35*'S5.1 CRevenue(0.75in)'!$K$7)+('Sch 8.x Bill Count'!E35*($B37+50)/100*$K$9)-(0.64*5*'Sch 8.x Bill Count'!E35)</f>
        <v>0</v>
      </c>
      <c r="F37" s="13">
        <f>(+'Sch 8.x Bill Count'!F35*'S5.1 CRevenue(0.75in)'!$K$7)+('Sch 8.x Bill Count'!F35*($B37+50)/100*$K$9)-(0.64*5*'Sch 8.x Bill Count'!F35)</f>
        <v>0</v>
      </c>
      <c r="G37" s="13">
        <f>(+'Sch 8.x Bill Count'!G35*'S5.1 CRevenue(0.75in)'!$K$7)+('Sch 8.x Bill Count'!G35*($B37+50)/100*$K$9)-(0.64*5*'Sch 8.x Bill Count'!G35)</f>
        <v>244.27999999999997</v>
      </c>
      <c r="H37" s="13">
        <f>(+'Sch 8.x Bill Count'!H35*'S5.1 CRevenue(0.75in)'!$K$7)+('Sch 8.x Bill Count'!H35*($B37+50)/100*$K$9)-(0.64*5*'Sch 8.x Bill Count'!H35)</f>
        <v>122.13999999999999</v>
      </c>
      <c r="I37" s="13">
        <f>(+'Sch 8.x Bill Count'!I35*'S5.1 CRevenue(0.75in)'!$K$7)+('Sch 8.x Bill Count'!I35*($B37+50)/100*$K$9)-(0.64*5*'Sch 8.x Bill Count'!I35)</f>
        <v>244.27999999999997</v>
      </c>
      <c r="J37" s="13">
        <f>(+'Sch 8.x Bill Count'!J35*'S5.1 CRevenue(0.75in)'!$K$7)+('Sch 8.x Bill Count'!J35*($B37+50)/100*$K$9)-(0.64*5*'Sch 8.x Bill Count'!J35)</f>
        <v>366.41999999999996</v>
      </c>
      <c r="K37" s="13">
        <f>(+'Sch 8.x Bill Count'!K35*'S5.1 CRevenue(0.75in)'!$K$7)+('Sch 8.x Bill Count'!K35*($B37+50)/100*$K$9)-(0.64*5*'Sch 8.x Bill Count'!K35)</f>
        <v>122.13999999999999</v>
      </c>
      <c r="L37" s="13">
        <f>(+'Sch 8.x Bill Count'!L35*'S5.1 CRevenue(0.75in)'!$K$7)+('Sch 8.x Bill Count'!L35*($B37+50)/100*$K$9)-(0.64*5*'Sch 8.x Bill Count'!L35)</f>
        <v>244.27999999999997</v>
      </c>
      <c r="M37" s="13">
        <f>(+'Sch 8.x Bill Count'!M35*'S5.1 CRevenue(0.75in)'!$K$7)+('Sch 8.x Bill Count'!M35*($B37+50)/100*$K$9)-(0.64*5*'Sch 8.x Bill Count'!M35)</f>
        <v>0</v>
      </c>
      <c r="N37" s="13">
        <f>(+'Sch 8.x Bill Count'!N35*'S5.1 CRevenue(0.75in)'!$K$7)+('Sch 8.x Bill Count'!N35*($B37+50)/100*$K$9)-(0.64*5*'Sch 8.x Bill Count'!N35)</f>
        <v>0</v>
      </c>
      <c r="O37" s="42"/>
      <c r="P37" s="42"/>
      <c r="Q37" s="42"/>
    </row>
    <row r="38" spans="1:17" x14ac:dyDescent="0.25">
      <c r="A38" s="42"/>
      <c r="B38">
        <f t="shared" si="1"/>
        <v>2500</v>
      </c>
      <c r="C38" s="13">
        <f>(+'Sch 8.x Bill Count'!C36*'S5.1 CRevenue(0.75in)'!$K$7)+('Sch 8.x Bill Count'!C36*($B38+50)/100*$K$9)-(0.64*5*'Sch 8.x Bill Count'!C36)</f>
        <v>0</v>
      </c>
      <c r="D38" s="13">
        <f>(+'Sch 8.x Bill Count'!D36*'S5.1 CRevenue(0.75in)'!$K$7)+('Sch 8.x Bill Count'!D36*($B38+50)/100*$K$9)-(0.64*5*'Sch 8.x Bill Count'!D36)</f>
        <v>0</v>
      </c>
      <c r="E38" s="13">
        <f>(+'Sch 8.x Bill Count'!E36*'S5.1 CRevenue(0.75in)'!$K$7)+('Sch 8.x Bill Count'!E36*($B38+50)/100*$K$9)-(0.64*5*'Sch 8.x Bill Count'!E36)</f>
        <v>0</v>
      </c>
      <c r="F38" s="13">
        <f>(+'Sch 8.x Bill Count'!F36*'S5.1 CRevenue(0.75in)'!$K$7)+('Sch 8.x Bill Count'!F36*($B38+50)/100*$K$9)-(0.64*5*'Sch 8.x Bill Count'!F36)</f>
        <v>0</v>
      </c>
      <c r="G38" s="13">
        <f>(+'Sch 8.x Bill Count'!G36*'S5.1 CRevenue(0.75in)'!$K$7)+('Sch 8.x Bill Count'!G36*($B38+50)/100*$K$9)-(0.64*5*'Sch 8.x Bill Count'!G36)</f>
        <v>125.46</v>
      </c>
      <c r="H38" s="13">
        <f>(+'Sch 8.x Bill Count'!H36*'S5.1 CRevenue(0.75in)'!$K$7)+('Sch 8.x Bill Count'!H36*($B38+50)/100*$K$9)-(0.64*5*'Sch 8.x Bill Count'!H36)</f>
        <v>0</v>
      </c>
      <c r="I38" s="13">
        <f>(+'Sch 8.x Bill Count'!I36*'S5.1 CRevenue(0.75in)'!$K$7)+('Sch 8.x Bill Count'!I36*($B38+50)/100*$K$9)-(0.64*5*'Sch 8.x Bill Count'!I36)</f>
        <v>250.92</v>
      </c>
      <c r="J38" s="13">
        <f>(+'Sch 8.x Bill Count'!J36*'S5.1 CRevenue(0.75in)'!$K$7)+('Sch 8.x Bill Count'!J36*($B38+50)/100*$K$9)-(0.64*5*'Sch 8.x Bill Count'!J36)</f>
        <v>0</v>
      </c>
      <c r="K38" s="13">
        <f>(+'Sch 8.x Bill Count'!K36*'S5.1 CRevenue(0.75in)'!$K$7)+('Sch 8.x Bill Count'!K36*($B38+50)/100*$K$9)-(0.64*5*'Sch 8.x Bill Count'!K36)</f>
        <v>125.46</v>
      </c>
      <c r="L38" s="13">
        <f>(+'Sch 8.x Bill Count'!L36*'S5.1 CRevenue(0.75in)'!$K$7)+('Sch 8.x Bill Count'!L36*($B38+50)/100*$K$9)-(0.64*5*'Sch 8.x Bill Count'!L36)</f>
        <v>0</v>
      </c>
      <c r="M38" s="13">
        <f>(+'Sch 8.x Bill Count'!M36*'S5.1 CRevenue(0.75in)'!$K$7)+('Sch 8.x Bill Count'!M36*($B38+50)/100*$K$9)-(0.64*5*'Sch 8.x Bill Count'!M36)</f>
        <v>0</v>
      </c>
      <c r="N38" s="13">
        <f>(+'Sch 8.x Bill Count'!N36*'S5.1 CRevenue(0.75in)'!$K$7)+('Sch 8.x Bill Count'!N36*($B38+50)/100*$K$9)-(0.64*5*'Sch 8.x Bill Count'!N36)</f>
        <v>0</v>
      </c>
      <c r="O38" s="42"/>
      <c r="P38" s="42"/>
      <c r="Q38" s="42"/>
    </row>
    <row r="39" spans="1:17" x14ac:dyDescent="0.25">
      <c r="A39" s="42"/>
      <c r="B39">
        <f t="shared" si="1"/>
        <v>2600</v>
      </c>
      <c r="C39" s="13">
        <f>(+'Sch 8.x Bill Count'!C37*'S5.1 CRevenue(0.75in)'!$K$7)+('Sch 8.x Bill Count'!C37*($B39+50)/100*$K$9)-(0.64*5*'Sch 8.x Bill Count'!C37)</f>
        <v>128.78</v>
      </c>
      <c r="D39" s="13">
        <f>(+'Sch 8.x Bill Count'!D37*'S5.1 CRevenue(0.75in)'!$K$7)+('Sch 8.x Bill Count'!D37*($B39+50)/100*$K$9)-(0.64*5*'Sch 8.x Bill Count'!D37)</f>
        <v>0</v>
      </c>
      <c r="E39" s="13">
        <f>(+'Sch 8.x Bill Count'!E37*'S5.1 CRevenue(0.75in)'!$K$7)+('Sch 8.x Bill Count'!E37*($B39+50)/100*$K$9)-(0.64*5*'Sch 8.x Bill Count'!E37)</f>
        <v>0</v>
      </c>
      <c r="F39" s="13">
        <f>(+'Sch 8.x Bill Count'!F37*'S5.1 CRevenue(0.75in)'!$K$7)+('Sch 8.x Bill Count'!F37*($B39+50)/100*$K$9)-(0.64*5*'Sch 8.x Bill Count'!F37)</f>
        <v>0</v>
      </c>
      <c r="G39" s="13">
        <f>(+'Sch 8.x Bill Count'!G37*'S5.1 CRevenue(0.75in)'!$K$7)+('Sch 8.x Bill Count'!G37*($B39+50)/100*$K$9)-(0.64*5*'Sch 8.x Bill Count'!G37)</f>
        <v>128.78</v>
      </c>
      <c r="H39" s="13">
        <f>(+'Sch 8.x Bill Count'!H37*'S5.1 CRevenue(0.75in)'!$K$7)+('Sch 8.x Bill Count'!H37*($B39+50)/100*$K$9)-(0.64*5*'Sch 8.x Bill Count'!H37)</f>
        <v>128.78</v>
      </c>
      <c r="I39" s="13">
        <f>(+'Sch 8.x Bill Count'!I37*'S5.1 CRevenue(0.75in)'!$K$7)+('Sch 8.x Bill Count'!I37*($B39+50)/100*$K$9)-(0.64*5*'Sch 8.x Bill Count'!I37)</f>
        <v>0</v>
      </c>
      <c r="J39" s="13">
        <f>(+'Sch 8.x Bill Count'!J37*'S5.1 CRevenue(0.75in)'!$K$7)+('Sch 8.x Bill Count'!J37*($B39+50)/100*$K$9)-(0.64*5*'Sch 8.x Bill Count'!J37)</f>
        <v>257.56</v>
      </c>
      <c r="K39" s="13">
        <f>(+'Sch 8.x Bill Count'!K37*'S5.1 CRevenue(0.75in)'!$K$7)+('Sch 8.x Bill Count'!K37*($B39+50)/100*$K$9)-(0.64*5*'Sch 8.x Bill Count'!K37)</f>
        <v>0</v>
      </c>
      <c r="L39" s="13">
        <f>(+'Sch 8.x Bill Count'!L37*'S5.1 CRevenue(0.75in)'!$K$7)+('Sch 8.x Bill Count'!L37*($B39+50)/100*$K$9)-(0.64*5*'Sch 8.x Bill Count'!L37)</f>
        <v>0</v>
      </c>
      <c r="M39" s="13">
        <f>(+'Sch 8.x Bill Count'!M37*'S5.1 CRevenue(0.75in)'!$K$7)+('Sch 8.x Bill Count'!M37*($B39+50)/100*$K$9)-(0.64*5*'Sch 8.x Bill Count'!M37)</f>
        <v>0</v>
      </c>
      <c r="N39" s="13">
        <f>(+'Sch 8.x Bill Count'!N37*'S5.1 CRevenue(0.75in)'!$K$7)+('Sch 8.x Bill Count'!N37*($B39+50)/100*$K$9)-(0.64*5*'Sch 8.x Bill Count'!N37)</f>
        <v>0</v>
      </c>
      <c r="O39" s="42"/>
      <c r="P39" s="42"/>
      <c r="Q39" s="42"/>
    </row>
    <row r="40" spans="1:17" x14ac:dyDescent="0.25">
      <c r="A40" s="42"/>
      <c r="B40">
        <f t="shared" si="1"/>
        <v>2700</v>
      </c>
      <c r="C40" s="13">
        <f>(+'Sch 8.x Bill Count'!C38*'S5.1 CRevenue(0.75in)'!$K$7)+('Sch 8.x Bill Count'!C38*($B40+50)/100*$K$9)-(0.64*5*'Sch 8.x Bill Count'!C38)</f>
        <v>132.10000000000002</v>
      </c>
      <c r="D40" s="13">
        <f>(+'Sch 8.x Bill Count'!D38*'S5.1 CRevenue(0.75in)'!$K$7)+('Sch 8.x Bill Count'!D38*($B40+50)/100*$K$9)-(0.64*5*'Sch 8.x Bill Count'!D38)</f>
        <v>0</v>
      </c>
      <c r="E40" s="13">
        <f>(+'Sch 8.x Bill Count'!E38*'S5.1 CRevenue(0.75in)'!$K$7)+('Sch 8.x Bill Count'!E38*($B40+50)/100*$K$9)-(0.64*5*'Sch 8.x Bill Count'!E38)</f>
        <v>0</v>
      </c>
      <c r="F40" s="13">
        <f>(+'Sch 8.x Bill Count'!F38*'S5.1 CRevenue(0.75in)'!$K$7)+('Sch 8.x Bill Count'!F38*($B40+50)/100*$K$9)-(0.64*5*'Sch 8.x Bill Count'!F38)</f>
        <v>132.10000000000002</v>
      </c>
      <c r="G40" s="13">
        <f>(+'Sch 8.x Bill Count'!G38*'S5.1 CRevenue(0.75in)'!$K$7)+('Sch 8.x Bill Count'!G38*($B40+50)/100*$K$9)-(0.64*5*'Sch 8.x Bill Count'!G38)</f>
        <v>132.10000000000002</v>
      </c>
      <c r="H40" s="13">
        <f>(+'Sch 8.x Bill Count'!H38*'S5.1 CRevenue(0.75in)'!$K$7)+('Sch 8.x Bill Count'!H38*($B40+50)/100*$K$9)-(0.64*5*'Sch 8.x Bill Count'!H38)</f>
        <v>0</v>
      </c>
      <c r="I40" s="13">
        <f>(+'Sch 8.x Bill Count'!I38*'S5.1 CRevenue(0.75in)'!$K$7)+('Sch 8.x Bill Count'!I38*($B40+50)/100*$K$9)-(0.64*5*'Sch 8.x Bill Count'!I38)</f>
        <v>396.29999999999995</v>
      </c>
      <c r="J40" s="13">
        <f>(+'Sch 8.x Bill Count'!J38*'S5.1 CRevenue(0.75in)'!$K$7)+('Sch 8.x Bill Count'!J38*($B40+50)/100*$K$9)-(0.64*5*'Sch 8.x Bill Count'!J38)</f>
        <v>0</v>
      </c>
      <c r="K40" s="13">
        <f>(+'Sch 8.x Bill Count'!K38*'S5.1 CRevenue(0.75in)'!$K$7)+('Sch 8.x Bill Count'!K38*($B40+50)/100*$K$9)-(0.64*5*'Sch 8.x Bill Count'!K38)</f>
        <v>0</v>
      </c>
      <c r="L40" s="13">
        <f>(+'Sch 8.x Bill Count'!L38*'S5.1 CRevenue(0.75in)'!$K$7)+('Sch 8.x Bill Count'!L38*($B40+50)/100*$K$9)-(0.64*5*'Sch 8.x Bill Count'!L38)</f>
        <v>0</v>
      </c>
      <c r="M40" s="13">
        <f>(+'Sch 8.x Bill Count'!M38*'S5.1 CRevenue(0.75in)'!$K$7)+('Sch 8.x Bill Count'!M38*($B40+50)/100*$K$9)-(0.64*5*'Sch 8.x Bill Count'!M38)</f>
        <v>132.10000000000002</v>
      </c>
      <c r="N40" s="13">
        <f>(+'Sch 8.x Bill Count'!N38*'S5.1 CRevenue(0.75in)'!$K$7)+('Sch 8.x Bill Count'!N38*($B40+50)/100*$K$9)-(0.64*5*'Sch 8.x Bill Count'!N38)</f>
        <v>0</v>
      </c>
      <c r="O40" s="42"/>
      <c r="P40" s="42"/>
      <c r="Q40" s="42"/>
    </row>
    <row r="41" spans="1:17" x14ac:dyDescent="0.25">
      <c r="A41" s="42"/>
      <c r="B41">
        <f t="shared" si="1"/>
        <v>2800</v>
      </c>
      <c r="C41" s="13">
        <f>(+'Sch 8.x Bill Count'!C39*'S5.1 CRevenue(0.75in)'!$K$7)+('Sch 8.x Bill Count'!C39*($B41+50)/100*$K$9)-(0.64*5*'Sch 8.x Bill Count'!C39)</f>
        <v>0</v>
      </c>
      <c r="D41" s="13">
        <f>(+'Sch 8.x Bill Count'!D39*'S5.1 CRevenue(0.75in)'!$K$7)+('Sch 8.x Bill Count'!D39*($B41+50)/100*$K$9)-(0.64*5*'Sch 8.x Bill Count'!D39)</f>
        <v>0</v>
      </c>
      <c r="E41" s="13">
        <f>(+'Sch 8.x Bill Count'!E39*'S5.1 CRevenue(0.75in)'!$K$7)+('Sch 8.x Bill Count'!E39*($B41+50)/100*$K$9)-(0.64*5*'Sch 8.x Bill Count'!E39)</f>
        <v>0</v>
      </c>
      <c r="F41" s="13">
        <f>(+'Sch 8.x Bill Count'!F39*'S5.1 CRevenue(0.75in)'!$K$7)+('Sch 8.x Bill Count'!F39*($B41+50)/100*$K$9)-(0.64*5*'Sch 8.x Bill Count'!F39)</f>
        <v>0</v>
      </c>
      <c r="G41" s="13">
        <f>(+'Sch 8.x Bill Count'!G39*'S5.1 CRevenue(0.75in)'!$K$7)+('Sch 8.x Bill Count'!G39*($B41+50)/100*$K$9)-(0.64*5*'Sch 8.x Bill Count'!G39)</f>
        <v>135.42000000000002</v>
      </c>
      <c r="H41" s="13">
        <f>(+'Sch 8.x Bill Count'!H39*'S5.1 CRevenue(0.75in)'!$K$7)+('Sch 8.x Bill Count'!H39*($B41+50)/100*$K$9)-(0.64*5*'Sch 8.x Bill Count'!H39)</f>
        <v>270.84000000000003</v>
      </c>
      <c r="I41" s="13">
        <f>(+'Sch 8.x Bill Count'!I39*'S5.1 CRevenue(0.75in)'!$K$7)+('Sch 8.x Bill Count'!I39*($B41+50)/100*$K$9)-(0.64*5*'Sch 8.x Bill Count'!I39)</f>
        <v>135.42000000000002</v>
      </c>
      <c r="J41" s="13">
        <f>(+'Sch 8.x Bill Count'!J39*'S5.1 CRevenue(0.75in)'!$K$7)+('Sch 8.x Bill Count'!J39*($B41+50)/100*$K$9)-(0.64*5*'Sch 8.x Bill Count'!J39)</f>
        <v>135.42000000000002</v>
      </c>
      <c r="K41" s="13">
        <f>(+'Sch 8.x Bill Count'!K39*'S5.1 CRevenue(0.75in)'!$K$7)+('Sch 8.x Bill Count'!K39*($B41+50)/100*$K$9)-(0.64*5*'Sch 8.x Bill Count'!K39)</f>
        <v>135.42000000000002</v>
      </c>
      <c r="L41" s="13">
        <f>(+'Sch 8.x Bill Count'!L39*'S5.1 CRevenue(0.75in)'!$K$7)+('Sch 8.x Bill Count'!L39*($B41+50)/100*$K$9)-(0.64*5*'Sch 8.x Bill Count'!L39)</f>
        <v>0</v>
      </c>
      <c r="M41" s="13">
        <f>(+'Sch 8.x Bill Count'!M39*'S5.1 CRevenue(0.75in)'!$K$7)+('Sch 8.x Bill Count'!M39*($B41+50)/100*$K$9)-(0.64*5*'Sch 8.x Bill Count'!M39)</f>
        <v>0</v>
      </c>
      <c r="N41" s="13">
        <f>(+'Sch 8.x Bill Count'!N39*'S5.1 CRevenue(0.75in)'!$K$7)+('Sch 8.x Bill Count'!N39*($B41+50)/100*$K$9)-(0.64*5*'Sch 8.x Bill Count'!N39)</f>
        <v>0</v>
      </c>
      <c r="O41" s="42"/>
      <c r="P41" s="42"/>
      <c r="Q41" s="42"/>
    </row>
    <row r="42" spans="1:17" x14ac:dyDescent="0.25">
      <c r="A42" s="42"/>
      <c r="B42">
        <f t="shared" si="1"/>
        <v>2900</v>
      </c>
      <c r="C42" s="13">
        <f>(+'Sch 8.x Bill Count'!C40*'S5.1 CRevenue(0.75in)'!$K$7)+('Sch 8.x Bill Count'!C40*($B42+50)/100*$K$9)-(0.64*5*'Sch 8.x Bill Count'!C40)</f>
        <v>0</v>
      </c>
      <c r="D42" s="13">
        <f>(+'Sch 8.x Bill Count'!D40*'S5.1 CRevenue(0.75in)'!$K$7)+('Sch 8.x Bill Count'!D40*($B42+50)/100*$K$9)-(0.64*5*'Sch 8.x Bill Count'!D40)</f>
        <v>0</v>
      </c>
      <c r="E42" s="13">
        <f>(+'Sch 8.x Bill Count'!E40*'S5.1 CRevenue(0.75in)'!$K$7)+('Sch 8.x Bill Count'!E40*($B42+50)/100*$K$9)-(0.64*5*'Sch 8.x Bill Count'!E40)</f>
        <v>0</v>
      </c>
      <c r="F42" s="13">
        <f>(+'Sch 8.x Bill Count'!F40*'S5.1 CRevenue(0.75in)'!$K$7)+('Sch 8.x Bill Count'!F40*($B42+50)/100*$K$9)-(0.64*5*'Sch 8.x Bill Count'!F40)</f>
        <v>0</v>
      </c>
      <c r="G42" s="13">
        <f>(+'Sch 8.x Bill Count'!G40*'S5.1 CRevenue(0.75in)'!$K$7)+('Sch 8.x Bill Count'!G40*($B42+50)/100*$K$9)-(0.64*5*'Sch 8.x Bill Count'!G40)</f>
        <v>138.74</v>
      </c>
      <c r="H42" s="13">
        <f>(+'Sch 8.x Bill Count'!H40*'S5.1 CRevenue(0.75in)'!$K$7)+('Sch 8.x Bill Count'!H40*($B42+50)/100*$K$9)-(0.64*5*'Sch 8.x Bill Count'!H40)</f>
        <v>277.48</v>
      </c>
      <c r="I42" s="13">
        <f>(+'Sch 8.x Bill Count'!I40*'S5.1 CRevenue(0.75in)'!$K$7)+('Sch 8.x Bill Count'!I40*($B42+50)/100*$K$9)-(0.64*5*'Sch 8.x Bill Count'!I40)</f>
        <v>0</v>
      </c>
      <c r="J42" s="13">
        <f>(+'Sch 8.x Bill Count'!J40*'S5.1 CRevenue(0.75in)'!$K$7)+('Sch 8.x Bill Count'!J40*($B42+50)/100*$K$9)-(0.64*5*'Sch 8.x Bill Count'!J40)</f>
        <v>0</v>
      </c>
      <c r="K42" s="13">
        <f>(+'Sch 8.x Bill Count'!K40*'S5.1 CRevenue(0.75in)'!$K$7)+('Sch 8.x Bill Count'!K40*($B42+50)/100*$K$9)-(0.64*5*'Sch 8.x Bill Count'!K40)</f>
        <v>138.74</v>
      </c>
      <c r="L42" s="13">
        <f>(+'Sch 8.x Bill Count'!L40*'S5.1 CRevenue(0.75in)'!$K$7)+('Sch 8.x Bill Count'!L40*($B42+50)/100*$K$9)-(0.64*5*'Sch 8.x Bill Count'!L40)</f>
        <v>0</v>
      </c>
      <c r="M42" s="13">
        <f>(+'Sch 8.x Bill Count'!M40*'S5.1 CRevenue(0.75in)'!$K$7)+('Sch 8.x Bill Count'!M40*($B42+50)/100*$K$9)-(0.64*5*'Sch 8.x Bill Count'!M40)</f>
        <v>138.74</v>
      </c>
      <c r="N42" s="13">
        <f>(+'Sch 8.x Bill Count'!N40*'S5.1 CRevenue(0.75in)'!$K$7)+('Sch 8.x Bill Count'!N40*($B42+50)/100*$K$9)-(0.64*5*'Sch 8.x Bill Count'!N40)</f>
        <v>138.74</v>
      </c>
      <c r="O42" s="42"/>
      <c r="P42" s="42"/>
      <c r="Q42" s="42"/>
    </row>
    <row r="43" spans="1:17" x14ac:dyDescent="0.25">
      <c r="A43" s="42"/>
      <c r="B43">
        <f t="shared" si="1"/>
        <v>3000</v>
      </c>
      <c r="C43" s="13">
        <f>(+'Sch 8.x Bill Count'!C41*'S5.1 CRevenue(0.75in)'!$K$7)+('Sch 8.x Bill Count'!C41*($B43+50)/100*$K$9)-(0.64*5*'Sch 8.x Bill Count'!C41)</f>
        <v>0</v>
      </c>
      <c r="D43" s="13">
        <f>(+'Sch 8.x Bill Count'!D41*'S5.1 CRevenue(0.75in)'!$K$7)+('Sch 8.x Bill Count'!D41*($B43+50)/100*$K$9)-(0.64*5*'Sch 8.x Bill Count'!D41)</f>
        <v>142.06</v>
      </c>
      <c r="E43" s="13">
        <f>(+'Sch 8.x Bill Count'!E41*'S5.1 CRevenue(0.75in)'!$K$7)+('Sch 8.x Bill Count'!E41*($B43+50)/100*$K$9)-(0.64*5*'Sch 8.x Bill Count'!E41)</f>
        <v>0</v>
      </c>
      <c r="F43" s="13">
        <f>(+'Sch 8.x Bill Count'!F41*'S5.1 CRevenue(0.75in)'!$K$7)+('Sch 8.x Bill Count'!F41*($B43+50)/100*$K$9)-(0.64*5*'Sch 8.x Bill Count'!F41)</f>
        <v>0</v>
      </c>
      <c r="G43" s="13">
        <f>(+'Sch 8.x Bill Count'!G41*'S5.1 CRevenue(0.75in)'!$K$7)+('Sch 8.x Bill Count'!G41*($B43+50)/100*$K$9)-(0.64*5*'Sch 8.x Bill Count'!G41)</f>
        <v>0</v>
      </c>
      <c r="H43" s="13">
        <f>(+'Sch 8.x Bill Count'!H41*'S5.1 CRevenue(0.75in)'!$K$7)+('Sch 8.x Bill Count'!H41*($B43+50)/100*$K$9)-(0.64*5*'Sch 8.x Bill Count'!H41)</f>
        <v>284.12</v>
      </c>
      <c r="I43" s="13">
        <f>(+'Sch 8.x Bill Count'!I41*'S5.1 CRevenue(0.75in)'!$K$7)+('Sch 8.x Bill Count'!I41*($B43+50)/100*$K$9)-(0.64*5*'Sch 8.x Bill Count'!I41)</f>
        <v>0</v>
      </c>
      <c r="J43" s="13">
        <f>(+'Sch 8.x Bill Count'!J41*'S5.1 CRevenue(0.75in)'!$K$7)+('Sch 8.x Bill Count'!J41*($B43+50)/100*$K$9)-(0.64*5*'Sch 8.x Bill Count'!J41)</f>
        <v>0</v>
      </c>
      <c r="K43" s="13">
        <f>(+'Sch 8.x Bill Count'!K41*'S5.1 CRevenue(0.75in)'!$K$7)+('Sch 8.x Bill Count'!K41*($B43+50)/100*$K$9)-(0.64*5*'Sch 8.x Bill Count'!K41)</f>
        <v>142.06</v>
      </c>
      <c r="L43" s="13">
        <f>(+'Sch 8.x Bill Count'!L41*'S5.1 CRevenue(0.75in)'!$K$7)+('Sch 8.x Bill Count'!L41*($B43+50)/100*$K$9)-(0.64*5*'Sch 8.x Bill Count'!L41)</f>
        <v>142.06</v>
      </c>
      <c r="M43" s="13">
        <f>(+'Sch 8.x Bill Count'!M41*'S5.1 CRevenue(0.75in)'!$K$7)+('Sch 8.x Bill Count'!M41*($B43+50)/100*$K$9)-(0.64*5*'Sch 8.x Bill Count'!M41)</f>
        <v>0</v>
      </c>
      <c r="N43" s="13">
        <f>(+'Sch 8.x Bill Count'!N41*'S5.1 CRevenue(0.75in)'!$K$7)+('Sch 8.x Bill Count'!N41*($B43+50)/100*$K$9)-(0.64*5*'Sch 8.x Bill Count'!N41)</f>
        <v>0</v>
      </c>
      <c r="O43" s="42"/>
      <c r="P43" s="42"/>
      <c r="Q43" s="42"/>
    </row>
    <row r="44" spans="1:17" x14ac:dyDescent="0.25">
      <c r="A44" s="42"/>
      <c r="B44">
        <f t="shared" si="1"/>
        <v>3100</v>
      </c>
      <c r="C44" s="13">
        <f>(+'Sch 8.x Bill Count'!C42*'S5.1 CRevenue(0.75in)'!$K$7)+('Sch 8.x Bill Count'!C42*($B44+50)/100*$K$9)-(0.64*5*'Sch 8.x Bill Count'!C42)</f>
        <v>0</v>
      </c>
      <c r="D44" s="13">
        <f>(+'Sch 8.x Bill Count'!D42*'S5.1 CRevenue(0.75in)'!$K$7)+('Sch 8.x Bill Count'!D42*($B44+50)/100*$K$9)-(0.64*5*'Sch 8.x Bill Count'!D42)</f>
        <v>0</v>
      </c>
      <c r="E44" s="13">
        <f>(+'Sch 8.x Bill Count'!E42*'S5.1 CRevenue(0.75in)'!$K$7)+('Sch 8.x Bill Count'!E42*($B44+50)/100*$K$9)-(0.64*5*'Sch 8.x Bill Count'!E42)</f>
        <v>0</v>
      </c>
      <c r="F44" s="13">
        <f>(+'Sch 8.x Bill Count'!F42*'S5.1 CRevenue(0.75in)'!$K$7)+('Sch 8.x Bill Count'!F42*($B44+50)/100*$K$9)-(0.64*5*'Sch 8.x Bill Count'!F42)</f>
        <v>0</v>
      </c>
      <c r="G44" s="13">
        <f>(+'Sch 8.x Bill Count'!G42*'S5.1 CRevenue(0.75in)'!$K$7)+('Sch 8.x Bill Count'!G42*($B44+50)/100*$K$9)-(0.64*5*'Sch 8.x Bill Count'!G42)</f>
        <v>0</v>
      </c>
      <c r="H44" s="13">
        <f>(+'Sch 8.x Bill Count'!H42*'S5.1 CRevenue(0.75in)'!$K$7)+('Sch 8.x Bill Count'!H42*($B44+50)/100*$K$9)-(0.64*5*'Sch 8.x Bill Count'!H42)</f>
        <v>0</v>
      </c>
      <c r="I44" s="13">
        <f>(+'Sch 8.x Bill Count'!I42*'S5.1 CRevenue(0.75in)'!$K$7)+('Sch 8.x Bill Count'!I42*($B44+50)/100*$K$9)-(0.64*5*'Sch 8.x Bill Count'!I42)</f>
        <v>145.38</v>
      </c>
      <c r="J44" s="13">
        <f>(+'Sch 8.x Bill Count'!J42*'S5.1 CRevenue(0.75in)'!$K$7)+('Sch 8.x Bill Count'!J42*($B44+50)/100*$K$9)-(0.64*5*'Sch 8.x Bill Count'!J42)</f>
        <v>145.38</v>
      </c>
      <c r="K44" s="13">
        <f>(+'Sch 8.x Bill Count'!K42*'S5.1 CRevenue(0.75in)'!$K$7)+('Sch 8.x Bill Count'!K42*($B44+50)/100*$K$9)-(0.64*5*'Sch 8.x Bill Count'!K42)</f>
        <v>0</v>
      </c>
      <c r="L44" s="13">
        <f>(+'Sch 8.x Bill Count'!L42*'S5.1 CRevenue(0.75in)'!$K$7)+('Sch 8.x Bill Count'!L42*($B44+50)/100*$K$9)-(0.64*5*'Sch 8.x Bill Count'!L42)</f>
        <v>0</v>
      </c>
      <c r="M44" s="13">
        <f>(+'Sch 8.x Bill Count'!M42*'S5.1 CRevenue(0.75in)'!$K$7)+('Sch 8.x Bill Count'!M42*($B44+50)/100*$K$9)-(0.64*5*'Sch 8.x Bill Count'!M42)</f>
        <v>0</v>
      </c>
      <c r="N44" s="13">
        <f>(+'Sch 8.x Bill Count'!N42*'S5.1 CRevenue(0.75in)'!$K$7)+('Sch 8.x Bill Count'!N42*($B44+50)/100*$K$9)-(0.64*5*'Sch 8.x Bill Count'!N42)</f>
        <v>145.38</v>
      </c>
      <c r="O44" s="42"/>
      <c r="P44" s="42"/>
      <c r="Q44" s="42"/>
    </row>
    <row r="45" spans="1:17" x14ac:dyDescent="0.25">
      <c r="A45" s="42"/>
      <c r="B45">
        <f t="shared" si="1"/>
        <v>3200</v>
      </c>
      <c r="C45" s="13">
        <f>(+'Sch 8.x Bill Count'!C43*'S5.1 CRevenue(0.75in)'!$K$7)+('Sch 8.x Bill Count'!C43*($B45+50)/100*$K$9)-(0.64*5*'Sch 8.x Bill Count'!C43)</f>
        <v>0</v>
      </c>
      <c r="D45" s="13">
        <f>(+'Sch 8.x Bill Count'!D43*'S5.1 CRevenue(0.75in)'!$K$7)+('Sch 8.x Bill Count'!D43*($B45+50)/100*$K$9)-(0.64*5*'Sch 8.x Bill Count'!D43)</f>
        <v>0</v>
      </c>
      <c r="E45" s="13">
        <f>(+'Sch 8.x Bill Count'!E43*'S5.1 CRevenue(0.75in)'!$K$7)+('Sch 8.x Bill Count'!E43*($B45+50)/100*$K$9)-(0.64*5*'Sch 8.x Bill Count'!E43)</f>
        <v>0</v>
      </c>
      <c r="F45" s="13">
        <f>(+'Sch 8.x Bill Count'!F43*'S5.1 CRevenue(0.75in)'!$K$7)+('Sch 8.x Bill Count'!F43*($B45+50)/100*$K$9)-(0.64*5*'Sch 8.x Bill Count'!F43)</f>
        <v>0</v>
      </c>
      <c r="G45" s="13">
        <f>(+'Sch 8.x Bill Count'!G43*'S5.1 CRevenue(0.75in)'!$K$7)+('Sch 8.x Bill Count'!G43*($B45+50)/100*$K$9)-(0.64*5*'Sch 8.x Bill Count'!G43)</f>
        <v>0</v>
      </c>
      <c r="H45" s="13">
        <f>(+'Sch 8.x Bill Count'!H43*'S5.1 CRevenue(0.75in)'!$K$7)+('Sch 8.x Bill Count'!H43*($B45+50)/100*$K$9)-(0.64*5*'Sch 8.x Bill Count'!H43)</f>
        <v>148.69999999999999</v>
      </c>
      <c r="I45" s="13">
        <f>(+'Sch 8.x Bill Count'!I43*'S5.1 CRevenue(0.75in)'!$K$7)+('Sch 8.x Bill Count'!I43*($B45+50)/100*$K$9)-(0.64*5*'Sch 8.x Bill Count'!I43)</f>
        <v>148.69999999999999</v>
      </c>
      <c r="J45" s="13">
        <f>(+'Sch 8.x Bill Count'!J43*'S5.1 CRevenue(0.75in)'!$K$7)+('Sch 8.x Bill Count'!J43*($B45+50)/100*$K$9)-(0.64*5*'Sch 8.x Bill Count'!J43)</f>
        <v>148.69999999999999</v>
      </c>
      <c r="K45" s="13">
        <f>(+'Sch 8.x Bill Count'!K43*'S5.1 CRevenue(0.75in)'!$K$7)+('Sch 8.x Bill Count'!K43*($B45+50)/100*$K$9)-(0.64*5*'Sch 8.x Bill Count'!K43)</f>
        <v>0</v>
      </c>
      <c r="L45" s="13">
        <f>(+'Sch 8.x Bill Count'!L43*'S5.1 CRevenue(0.75in)'!$K$7)+('Sch 8.x Bill Count'!L43*($B45+50)/100*$K$9)-(0.64*5*'Sch 8.x Bill Count'!L43)</f>
        <v>0</v>
      </c>
      <c r="M45" s="13">
        <f>(+'Sch 8.x Bill Count'!M43*'S5.1 CRevenue(0.75in)'!$K$7)+('Sch 8.x Bill Count'!M43*($B45+50)/100*$K$9)-(0.64*5*'Sch 8.x Bill Count'!M43)</f>
        <v>0</v>
      </c>
      <c r="N45" s="13">
        <f>(+'Sch 8.x Bill Count'!N43*'S5.1 CRevenue(0.75in)'!$K$7)+('Sch 8.x Bill Count'!N43*($B45+50)/100*$K$9)-(0.64*5*'Sch 8.x Bill Count'!N43)</f>
        <v>0</v>
      </c>
      <c r="O45" s="42"/>
      <c r="P45" s="42"/>
      <c r="Q45" s="42"/>
    </row>
    <row r="46" spans="1:17" x14ac:dyDescent="0.25">
      <c r="A46" s="42"/>
      <c r="B46">
        <f t="shared" si="1"/>
        <v>3300</v>
      </c>
      <c r="C46" s="13">
        <f>(+'Sch 8.x Bill Count'!C44*'S5.1 CRevenue(0.75in)'!$K$7)+('Sch 8.x Bill Count'!C44*($B46+50)/100*$K$9)-(0.64*5*'Sch 8.x Bill Count'!C44)</f>
        <v>0</v>
      </c>
      <c r="D46" s="13">
        <f>(+'Sch 8.x Bill Count'!D44*'S5.1 CRevenue(0.75in)'!$K$7)+('Sch 8.x Bill Count'!D44*($B46+50)/100*$K$9)-(0.64*5*'Sch 8.x Bill Count'!D44)</f>
        <v>0</v>
      </c>
      <c r="E46" s="13">
        <f>(+'Sch 8.x Bill Count'!E44*'S5.1 CRevenue(0.75in)'!$K$7)+('Sch 8.x Bill Count'!E44*($B46+50)/100*$K$9)-(0.64*5*'Sch 8.x Bill Count'!E44)</f>
        <v>0</v>
      </c>
      <c r="F46" s="13">
        <f>(+'Sch 8.x Bill Count'!F44*'S5.1 CRevenue(0.75in)'!$K$7)+('Sch 8.x Bill Count'!F44*($B46+50)/100*$K$9)-(0.64*5*'Sch 8.x Bill Count'!F44)</f>
        <v>0</v>
      </c>
      <c r="G46" s="13">
        <f>(+'Sch 8.x Bill Count'!G44*'S5.1 CRevenue(0.75in)'!$K$7)+('Sch 8.x Bill Count'!G44*($B46+50)/100*$K$9)-(0.64*5*'Sch 8.x Bill Count'!G44)</f>
        <v>0</v>
      </c>
      <c r="H46" s="13">
        <f>(+'Sch 8.x Bill Count'!H44*'S5.1 CRevenue(0.75in)'!$K$7)+('Sch 8.x Bill Count'!H44*($B46+50)/100*$K$9)-(0.64*5*'Sch 8.x Bill Count'!H44)</f>
        <v>152.02000000000001</v>
      </c>
      <c r="I46" s="13">
        <f>(+'Sch 8.x Bill Count'!I44*'S5.1 CRevenue(0.75in)'!$K$7)+('Sch 8.x Bill Count'!I44*($B46+50)/100*$K$9)-(0.64*5*'Sch 8.x Bill Count'!I44)</f>
        <v>304.04000000000002</v>
      </c>
      <c r="J46" s="13">
        <f>(+'Sch 8.x Bill Count'!J44*'S5.1 CRevenue(0.75in)'!$K$7)+('Sch 8.x Bill Count'!J44*($B46+50)/100*$K$9)-(0.64*5*'Sch 8.x Bill Count'!J44)</f>
        <v>0</v>
      </c>
      <c r="K46" s="13">
        <f>(+'Sch 8.x Bill Count'!K44*'S5.1 CRevenue(0.75in)'!$K$7)+('Sch 8.x Bill Count'!K44*($B46+50)/100*$K$9)-(0.64*5*'Sch 8.x Bill Count'!K44)</f>
        <v>0</v>
      </c>
      <c r="L46" s="13">
        <f>(+'Sch 8.x Bill Count'!L44*'S5.1 CRevenue(0.75in)'!$K$7)+('Sch 8.x Bill Count'!L44*($B46+50)/100*$K$9)-(0.64*5*'Sch 8.x Bill Count'!L44)</f>
        <v>0</v>
      </c>
      <c r="M46" s="13">
        <f>(+'Sch 8.x Bill Count'!M44*'S5.1 CRevenue(0.75in)'!$K$7)+('Sch 8.x Bill Count'!M44*($B46+50)/100*$K$9)-(0.64*5*'Sch 8.x Bill Count'!M44)</f>
        <v>0</v>
      </c>
      <c r="N46" s="13">
        <f>(+'Sch 8.x Bill Count'!N44*'S5.1 CRevenue(0.75in)'!$K$7)+('Sch 8.x Bill Count'!N44*($B46+50)/100*$K$9)-(0.64*5*'Sch 8.x Bill Count'!N44)</f>
        <v>0</v>
      </c>
      <c r="O46" s="42"/>
      <c r="P46" s="42"/>
      <c r="Q46" s="42"/>
    </row>
    <row r="47" spans="1:17" x14ac:dyDescent="0.25">
      <c r="A47" s="42"/>
      <c r="B47">
        <f t="shared" si="1"/>
        <v>3400</v>
      </c>
      <c r="C47" s="13">
        <f>(+'Sch 8.x Bill Count'!C45*'S5.1 CRevenue(0.75in)'!$K$7)+('Sch 8.x Bill Count'!C45*($B47+50)/100*$K$9)-(0.64*5*'Sch 8.x Bill Count'!C45)</f>
        <v>155.34</v>
      </c>
      <c r="D47" s="13">
        <f>(+'Sch 8.x Bill Count'!D45*'S5.1 CRevenue(0.75in)'!$K$7)+('Sch 8.x Bill Count'!D45*($B47+50)/100*$K$9)-(0.64*5*'Sch 8.x Bill Count'!D45)</f>
        <v>0</v>
      </c>
      <c r="E47" s="13">
        <f>(+'Sch 8.x Bill Count'!E45*'S5.1 CRevenue(0.75in)'!$K$7)+('Sch 8.x Bill Count'!E45*($B47+50)/100*$K$9)-(0.64*5*'Sch 8.x Bill Count'!E45)</f>
        <v>0</v>
      </c>
      <c r="F47" s="13">
        <f>(+'Sch 8.x Bill Count'!F45*'S5.1 CRevenue(0.75in)'!$K$7)+('Sch 8.x Bill Count'!F45*($B47+50)/100*$K$9)-(0.64*5*'Sch 8.x Bill Count'!F45)</f>
        <v>0</v>
      </c>
      <c r="G47" s="13">
        <f>(+'Sch 8.x Bill Count'!G45*'S5.1 CRevenue(0.75in)'!$K$7)+('Sch 8.x Bill Count'!G45*($B47+50)/100*$K$9)-(0.64*5*'Sch 8.x Bill Count'!G45)</f>
        <v>155.34</v>
      </c>
      <c r="H47" s="13">
        <f>(+'Sch 8.x Bill Count'!H45*'S5.1 CRevenue(0.75in)'!$K$7)+('Sch 8.x Bill Count'!H45*($B47+50)/100*$K$9)-(0.64*5*'Sch 8.x Bill Count'!H45)</f>
        <v>155.34</v>
      </c>
      <c r="I47" s="13">
        <f>(+'Sch 8.x Bill Count'!I45*'S5.1 CRevenue(0.75in)'!$K$7)+('Sch 8.x Bill Count'!I45*($B47+50)/100*$K$9)-(0.64*5*'Sch 8.x Bill Count'!I45)</f>
        <v>0</v>
      </c>
      <c r="J47" s="13">
        <f>(+'Sch 8.x Bill Count'!J45*'S5.1 CRevenue(0.75in)'!$K$7)+('Sch 8.x Bill Count'!J45*($B47+50)/100*$K$9)-(0.64*5*'Sch 8.x Bill Count'!J45)</f>
        <v>155.34</v>
      </c>
      <c r="K47" s="13">
        <f>(+'Sch 8.x Bill Count'!K45*'S5.1 CRevenue(0.75in)'!$K$7)+('Sch 8.x Bill Count'!K45*($B47+50)/100*$K$9)-(0.64*5*'Sch 8.x Bill Count'!K45)</f>
        <v>0</v>
      </c>
      <c r="L47" s="13">
        <f>(+'Sch 8.x Bill Count'!L45*'S5.1 CRevenue(0.75in)'!$K$7)+('Sch 8.x Bill Count'!L45*($B47+50)/100*$K$9)-(0.64*5*'Sch 8.x Bill Count'!L45)</f>
        <v>0</v>
      </c>
      <c r="M47" s="13">
        <f>(+'Sch 8.x Bill Count'!M45*'S5.1 CRevenue(0.75in)'!$K$7)+('Sch 8.x Bill Count'!M45*($B47+50)/100*$K$9)-(0.64*5*'Sch 8.x Bill Count'!M45)</f>
        <v>0</v>
      </c>
      <c r="N47" s="13">
        <f>(+'Sch 8.x Bill Count'!N45*'S5.1 CRevenue(0.75in)'!$K$7)+('Sch 8.x Bill Count'!N45*($B47+50)/100*$K$9)-(0.64*5*'Sch 8.x Bill Count'!N45)</f>
        <v>0</v>
      </c>
      <c r="O47" s="42"/>
      <c r="P47" s="42"/>
      <c r="Q47" s="42"/>
    </row>
    <row r="48" spans="1:17" x14ac:dyDescent="0.25">
      <c r="A48" s="42"/>
      <c r="B48">
        <f t="shared" si="1"/>
        <v>3500</v>
      </c>
      <c r="C48" s="13">
        <f>(+'Sch 8.x Bill Count'!C46*'S5.1 CRevenue(0.75in)'!$K$7)+('Sch 8.x Bill Count'!C46*($B48+50)/100*$K$9)-(0.64*5*'Sch 8.x Bill Count'!C46)</f>
        <v>0</v>
      </c>
      <c r="D48" s="13">
        <f>(+'Sch 8.x Bill Count'!D46*'S5.1 CRevenue(0.75in)'!$K$7)+('Sch 8.x Bill Count'!D46*($B48+50)/100*$K$9)-(0.64*5*'Sch 8.x Bill Count'!D46)</f>
        <v>0</v>
      </c>
      <c r="E48" s="13">
        <f>(+'Sch 8.x Bill Count'!E46*'S5.1 CRevenue(0.75in)'!$K$7)+('Sch 8.x Bill Count'!E46*($B48+50)/100*$K$9)-(0.64*5*'Sch 8.x Bill Count'!E46)</f>
        <v>158.66000000000003</v>
      </c>
      <c r="F48" s="13">
        <f>(+'Sch 8.x Bill Count'!F46*'S5.1 CRevenue(0.75in)'!$K$7)+('Sch 8.x Bill Count'!F46*($B48+50)/100*$K$9)-(0.64*5*'Sch 8.x Bill Count'!F46)</f>
        <v>0</v>
      </c>
      <c r="G48" s="13">
        <f>(+'Sch 8.x Bill Count'!G46*'S5.1 CRevenue(0.75in)'!$K$7)+('Sch 8.x Bill Count'!G46*($B48+50)/100*$K$9)-(0.64*5*'Sch 8.x Bill Count'!G46)</f>
        <v>158.66000000000003</v>
      </c>
      <c r="H48" s="13">
        <f>(+'Sch 8.x Bill Count'!H46*'S5.1 CRevenue(0.75in)'!$K$7)+('Sch 8.x Bill Count'!H46*($B48+50)/100*$K$9)-(0.64*5*'Sch 8.x Bill Count'!H46)</f>
        <v>0</v>
      </c>
      <c r="I48" s="13">
        <f>(+'Sch 8.x Bill Count'!I46*'S5.1 CRevenue(0.75in)'!$K$7)+('Sch 8.x Bill Count'!I46*($B48+50)/100*$K$9)-(0.64*5*'Sch 8.x Bill Count'!I46)</f>
        <v>158.66000000000003</v>
      </c>
      <c r="J48" s="13">
        <f>(+'Sch 8.x Bill Count'!J46*'S5.1 CRevenue(0.75in)'!$K$7)+('Sch 8.x Bill Count'!J46*($B48+50)/100*$K$9)-(0.64*5*'Sch 8.x Bill Count'!J46)</f>
        <v>158.66000000000003</v>
      </c>
      <c r="K48" s="13">
        <f>(+'Sch 8.x Bill Count'!K46*'S5.1 CRevenue(0.75in)'!$K$7)+('Sch 8.x Bill Count'!K46*($B48+50)/100*$K$9)-(0.64*5*'Sch 8.x Bill Count'!K46)</f>
        <v>0</v>
      </c>
      <c r="L48" s="13">
        <f>(+'Sch 8.x Bill Count'!L46*'S5.1 CRevenue(0.75in)'!$K$7)+('Sch 8.x Bill Count'!L46*($B48+50)/100*$K$9)-(0.64*5*'Sch 8.x Bill Count'!L46)</f>
        <v>158.66000000000003</v>
      </c>
      <c r="M48" s="13">
        <f>(+'Sch 8.x Bill Count'!M46*'S5.1 CRevenue(0.75in)'!$K$7)+('Sch 8.x Bill Count'!M46*($B48+50)/100*$K$9)-(0.64*5*'Sch 8.x Bill Count'!M46)</f>
        <v>0</v>
      </c>
      <c r="N48" s="13">
        <f>(+'Sch 8.x Bill Count'!N46*'S5.1 CRevenue(0.75in)'!$K$7)+('Sch 8.x Bill Count'!N46*($B48+50)/100*$K$9)-(0.64*5*'Sch 8.x Bill Count'!N46)</f>
        <v>0</v>
      </c>
      <c r="O48" s="42"/>
      <c r="P48" s="42"/>
      <c r="Q48" s="42"/>
    </row>
    <row r="49" spans="1:17" x14ac:dyDescent="0.25">
      <c r="A49" s="42"/>
      <c r="B49">
        <f t="shared" si="1"/>
        <v>3600</v>
      </c>
      <c r="C49" s="13">
        <f>(+'Sch 8.x Bill Count'!C47*'S5.1 CRevenue(0.75in)'!$K$7)+('Sch 8.x Bill Count'!C47*($B49+50)/100*$K$9)-(0.64*5*'Sch 8.x Bill Count'!C47)</f>
        <v>161.98000000000002</v>
      </c>
      <c r="D49" s="13">
        <f>(+'Sch 8.x Bill Count'!D47*'S5.1 CRevenue(0.75in)'!$K$7)+('Sch 8.x Bill Count'!D47*($B49+50)/100*$K$9)-(0.64*5*'Sch 8.x Bill Count'!D47)</f>
        <v>0</v>
      </c>
      <c r="E49" s="13">
        <f>(+'Sch 8.x Bill Count'!E47*'S5.1 CRevenue(0.75in)'!$K$7)+('Sch 8.x Bill Count'!E47*($B49+50)/100*$K$9)-(0.64*5*'Sch 8.x Bill Count'!E47)</f>
        <v>0</v>
      </c>
      <c r="F49" s="13">
        <f>(+'Sch 8.x Bill Count'!F47*'S5.1 CRevenue(0.75in)'!$K$7)+('Sch 8.x Bill Count'!F47*($B49+50)/100*$K$9)-(0.64*5*'Sch 8.x Bill Count'!F47)</f>
        <v>161.98000000000002</v>
      </c>
      <c r="G49" s="13">
        <f>(+'Sch 8.x Bill Count'!G47*'S5.1 CRevenue(0.75in)'!$K$7)+('Sch 8.x Bill Count'!G47*($B49+50)/100*$K$9)-(0.64*5*'Sch 8.x Bill Count'!G47)</f>
        <v>161.98000000000002</v>
      </c>
      <c r="H49" s="13">
        <f>(+'Sch 8.x Bill Count'!H47*'S5.1 CRevenue(0.75in)'!$K$7)+('Sch 8.x Bill Count'!H47*($B49+50)/100*$K$9)-(0.64*5*'Sch 8.x Bill Count'!H47)</f>
        <v>161.98000000000002</v>
      </c>
      <c r="I49" s="13">
        <f>(+'Sch 8.x Bill Count'!I47*'S5.1 CRevenue(0.75in)'!$K$7)+('Sch 8.x Bill Count'!I47*($B49+50)/100*$K$9)-(0.64*5*'Sch 8.x Bill Count'!I47)</f>
        <v>0</v>
      </c>
      <c r="J49" s="13">
        <f>(+'Sch 8.x Bill Count'!J47*'S5.1 CRevenue(0.75in)'!$K$7)+('Sch 8.x Bill Count'!J47*($B49+50)/100*$K$9)-(0.64*5*'Sch 8.x Bill Count'!J47)</f>
        <v>161.98000000000002</v>
      </c>
      <c r="K49" s="13">
        <f>(+'Sch 8.x Bill Count'!K47*'S5.1 CRevenue(0.75in)'!$K$7)+('Sch 8.x Bill Count'!K47*($B49+50)/100*$K$9)-(0.64*5*'Sch 8.x Bill Count'!K47)</f>
        <v>161.98000000000002</v>
      </c>
      <c r="L49" s="13">
        <f>(+'Sch 8.x Bill Count'!L47*'S5.1 CRevenue(0.75in)'!$K$7)+('Sch 8.x Bill Count'!L47*($B49+50)/100*$K$9)-(0.64*5*'Sch 8.x Bill Count'!L47)</f>
        <v>0</v>
      </c>
      <c r="M49" s="13">
        <f>(+'Sch 8.x Bill Count'!M47*'S5.1 CRevenue(0.75in)'!$K$7)+('Sch 8.x Bill Count'!M47*($B49+50)/100*$K$9)-(0.64*5*'Sch 8.x Bill Count'!M47)</f>
        <v>0</v>
      </c>
      <c r="N49" s="13">
        <f>(+'Sch 8.x Bill Count'!N47*'S5.1 CRevenue(0.75in)'!$K$7)+('Sch 8.x Bill Count'!N47*($B49+50)/100*$K$9)-(0.64*5*'Sch 8.x Bill Count'!N47)</f>
        <v>0</v>
      </c>
      <c r="O49" s="42"/>
      <c r="P49" s="42"/>
      <c r="Q49" s="42"/>
    </row>
    <row r="50" spans="1:17" x14ac:dyDescent="0.25">
      <c r="A50" s="42"/>
      <c r="B50">
        <f t="shared" si="1"/>
        <v>3700</v>
      </c>
      <c r="C50" s="13">
        <f>(+'Sch 8.x Bill Count'!C48*'S5.1 CRevenue(0.75in)'!$K$7)+('Sch 8.x Bill Count'!C48*($B50+50)/100*$K$9)-(0.64*5*'Sch 8.x Bill Count'!C48)</f>
        <v>0</v>
      </c>
      <c r="D50" s="13">
        <f>(+'Sch 8.x Bill Count'!D48*'S5.1 CRevenue(0.75in)'!$K$7)+('Sch 8.x Bill Count'!D48*($B50+50)/100*$K$9)-(0.64*5*'Sch 8.x Bill Count'!D48)</f>
        <v>0</v>
      </c>
      <c r="E50" s="13">
        <f>(+'Sch 8.x Bill Count'!E48*'S5.1 CRevenue(0.75in)'!$K$7)+('Sch 8.x Bill Count'!E48*($B50+50)/100*$K$9)-(0.64*5*'Sch 8.x Bill Count'!E48)</f>
        <v>0</v>
      </c>
      <c r="F50" s="13">
        <f>(+'Sch 8.x Bill Count'!F48*'S5.1 CRevenue(0.75in)'!$K$7)+('Sch 8.x Bill Count'!F48*($B50+50)/100*$K$9)-(0.64*5*'Sch 8.x Bill Count'!F48)</f>
        <v>0</v>
      </c>
      <c r="G50" s="13">
        <f>(+'Sch 8.x Bill Count'!G48*'S5.1 CRevenue(0.75in)'!$K$7)+('Sch 8.x Bill Count'!G48*($B50+50)/100*$K$9)-(0.64*5*'Sch 8.x Bill Count'!G48)</f>
        <v>165.3</v>
      </c>
      <c r="H50" s="13">
        <f>(+'Sch 8.x Bill Count'!H48*'S5.1 CRevenue(0.75in)'!$K$7)+('Sch 8.x Bill Count'!H48*($B50+50)/100*$K$9)-(0.64*5*'Sch 8.x Bill Count'!H48)</f>
        <v>165.3</v>
      </c>
      <c r="I50" s="13">
        <f>(+'Sch 8.x Bill Count'!I48*'S5.1 CRevenue(0.75in)'!$K$7)+('Sch 8.x Bill Count'!I48*($B50+50)/100*$K$9)-(0.64*5*'Sch 8.x Bill Count'!I48)</f>
        <v>165.3</v>
      </c>
      <c r="J50" s="13">
        <f>(+'Sch 8.x Bill Count'!J48*'S5.1 CRevenue(0.75in)'!$K$7)+('Sch 8.x Bill Count'!J48*($B50+50)/100*$K$9)-(0.64*5*'Sch 8.x Bill Count'!J48)</f>
        <v>0</v>
      </c>
      <c r="K50" s="13">
        <f>(+'Sch 8.x Bill Count'!K48*'S5.1 CRevenue(0.75in)'!$K$7)+('Sch 8.x Bill Count'!K48*($B50+50)/100*$K$9)-(0.64*5*'Sch 8.x Bill Count'!K48)</f>
        <v>165.3</v>
      </c>
      <c r="L50" s="13">
        <f>(+'Sch 8.x Bill Count'!L48*'S5.1 CRevenue(0.75in)'!$K$7)+('Sch 8.x Bill Count'!L48*($B50+50)/100*$K$9)-(0.64*5*'Sch 8.x Bill Count'!L48)</f>
        <v>165.3</v>
      </c>
      <c r="M50" s="13">
        <f>(+'Sch 8.x Bill Count'!M48*'S5.1 CRevenue(0.75in)'!$K$7)+('Sch 8.x Bill Count'!M48*($B50+50)/100*$K$9)-(0.64*5*'Sch 8.x Bill Count'!M48)</f>
        <v>0</v>
      </c>
      <c r="N50" s="13">
        <f>(+'Sch 8.x Bill Count'!N48*'S5.1 CRevenue(0.75in)'!$K$7)+('Sch 8.x Bill Count'!N48*($B50+50)/100*$K$9)-(0.64*5*'Sch 8.x Bill Count'!N48)</f>
        <v>0</v>
      </c>
      <c r="O50" s="42"/>
      <c r="P50" s="42"/>
      <c r="Q50" s="42"/>
    </row>
    <row r="51" spans="1:17" x14ac:dyDescent="0.25">
      <c r="A51" s="42"/>
      <c r="B51">
        <f t="shared" si="1"/>
        <v>3800</v>
      </c>
      <c r="C51" s="13">
        <f>(+'Sch 8.x Bill Count'!C49*'S5.1 CRevenue(0.75in)'!$K$7)+('Sch 8.x Bill Count'!C49*($B51+50)/100*$K$9)-(0.64*5*'Sch 8.x Bill Count'!C49)</f>
        <v>0</v>
      </c>
      <c r="D51" s="13">
        <f>(+'Sch 8.x Bill Count'!D49*'S5.1 CRevenue(0.75in)'!$K$7)+('Sch 8.x Bill Count'!D49*($B51+50)/100*$K$9)-(0.64*5*'Sch 8.x Bill Count'!D49)</f>
        <v>0</v>
      </c>
      <c r="E51" s="13">
        <f>(+'Sch 8.x Bill Count'!E49*'S5.1 CRevenue(0.75in)'!$K$7)+('Sch 8.x Bill Count'!E49*($B51+50)/100*$K$9)-(0.64*5*'Sch 8.x Bill Count'!E49)</f>
        <v>0</v>
      </c>
      <c r="F51" s="13">
        <f>(+'Sch 8.x Bill Count'!F49*'S5.1 CRevenue(0.75in)'!$K$7)+('Sch 8.x Bill Count'!F49*($B51+50)/100*$K$9)-(0.64*5*'Sch 8.x Bill Count'!F49)</f>
        <v>168.62</v>
      </c>
      <c r="G51" s="13">
        <f>(+'Sch 8.x Bill Count'!G49*'S5.1 CRevenue(0.75in)'!$K$7)+('Sch 8.x Bill Count'!G49*($B51+50)/100*$K$9)-(0.64*5*'Sch 8.x Bill Count'!G49)</f>
        <v>0</v>
      </c>
      <c r="H51" s="13">
        <f>(+'Sch 8.x Bill Count'!H49*'S5.1 CRevenue(0.75in)'!$K$7)+('Sch 8.x Bill Count'!H49*($B51+50)/100*$K$9)-(0.64*5*'Sch 8.x Bill Count'!H49)</f>
        <v>0</v>
      </c>
      <c r="I51" s="13">
        <f>(+'Sch 8.x Bill Count'!I49*'S5.1 CRevenue(0.75in)'!$K$7)+('Sch 8.x Bill Count'!I49*($B51+50)/100*$K$9)-(0.64*5*'Sch 8.x Bill Count'!I49)</f>
        <v>0</v>
      </c>
      <c r="J51" s="13">
        <f>(+'Sch 8.x Bill Count'!J49*'S5.1 CRevenue(0.75in)'!$K$7)+('Sch 8.x Bill Count'!J49*($B51+50)/100*$K$9)-(0.64*5*'Sch 8.x Bill Count'!J49)</f>
        <v>168.62</v>
      </c>
      <c r="K51" s="13">
        <f>(+'Sch 8.x Bill Count'!K49*'S5.1 CRevenue(0.75in)'!$K$7)+('Sch 8.x Bill Count'!K49*($B51+50)/100*$K$9)-(0.64*5*'Sch 8.x Bill Count'!K49)</f>
        <v>0</v>
      </c>
      <c r="L51" s="13">
        <f>(+'Sch 8.x Bill Count'!L49*'S5.1 CRevenue(0.75in)'!$K$7)+('Sch 8.x Bill Count'!L49*($B51+50)/100*$K$9)-(0.64*5*'Sch 8.x Bill Count'!L49)</f>
        <v>0</v>
      </c>
      <c r="M51" s="13">
        <f>(+'Sch 8.x Bill Count'!M49*'S5.1 CRevenue(0.75in)'!$K$7)+('Sch 8.x Bill Count'!M49*($B51+50)/100*$K$9)-(0.64*5*'Sch 8.x Bill Count'!M49)</f>
        <v>168.62</v>
      </c>
      <c r="N51" s="13">
        <f>(+'Sch 8.x Bill Count'!N49*'S5.1 CRevenue(0.75in)'!$K$7)+('Sch 8.x Bill Count'!N49*($B51+50)/100*$K$9)-(0.64*5*'Sch 8.x Bill Count'!N49)</f>
        <v>0</v>
      </c>
      <c r="O51" s="42"/>
      <c r="P51" s="42"/>
      <c r="Q51" s="42"/>
    </row>
    <row r="52" spans="1:17" x14ac:dyDescent="0.25">
      <c r="A52" s="42"/>
      <c r="B52">
        <f t="shared" si="1"/>
        <v>3900</v>
      </c>
      <c r="C52" s="13">
        <f>(+'Sch 8.x Bill Count'!C50*'S5.1 CRevenue(0.75in)'!$K$7)+('Sch 8.x Bill Count'!C50*($B52+50)/100*$K$9)-(0.64*5*'Sch 8.x Bill Count'!C50)</f>
        <v>0</v>
      </c>
      <c r="D52" s="13">
        <f>(+'Sch 8.x Bill Count'!D50*'S5.1 CRevenue(0.75in)'!$K$7)+('Sch 8.x Bill Count'!D50*($B52+50)/100*$K$9)-(0.64*5*'Sch 8.x Bill Count'!D50)</f>
        <v>0</v>
      </c>
      <c r="E52" s="13">
        <f>(+'Sch 8.x Bill Count'!E50*'S5.1 CRevenue(0.75in)'!$K$7)+('Sch 8.x Bill Count'!E50*($B52+50)/100*$K$9)-(0.64*5*'Sch 8.x Bill Count'!E50)</f>
        <v>0</v>
      </c>
      <c r="F52" s="13">
        <f>(+'Sch 8.x Bill Count'!F50*'S5.1 CRevenue(0.75in)'!$K$7)+('Sch 8.x Bill Count'!F50*($B52+50)/100*$K$9)-(0.64*5*'Sch 8.x Bill Count'!F50)</f>
        <v>0</v>
      </c>
      <c r="G52" s="13">
        <f>(+'Sch 8.x Bill Count'!G50*'S5.1 CRevenue(0.75in)'!$K$7)+('Sch 8.x Bill Count'!G50*($B52+50)/100*$K$9)-(0.64*5*'Sch 8.x Bill Count'!G50)</f>
        <v>343.88</v>
      </c>
      <c r="H52" s="13">
        <f>(+'Sch 8.x Bill Count'!H50*'S5.1 CRevenue(0.75in)'!$K$7)+('Sch 8.x Bill Count'!H50*($B52+50)/100*$K$9)-(0.64*5*'Sch 8.x Bill Count'!H50)</f>
        <v>0</v>
      </c>
      <c r="I52" s="13">
        <f>(+'Sch 8.x Bill Count'!I50*'S5.1 CRevenue(0.75in)'!$K$7)+('Sch 8.x Bill Count'!I50*($B52+50)/100*$K$9)-(0.64*5*'Sch 8.x Bill Count'!I50)</f>
        <v>0</v>
      </c>
      <c r="J52" s="13">
        <f>(+'Sch 8.x Bill Count'!J50*'S5.1 CRevenue(0.75in)'!$K$7)+('Sch 8.x Bill Count'!J50*($B52+50)/100*$K$9)-(0.64*5*'Sch 8.x Bill Count'!J50)</f>
        <v>0</v>
      </c>
      <c r="K52" s="13">
        <f>(+'Sch 8.x Bill Count'!K50*'S5.1 CRevenue(0.75in)'!$K$7)+('Sch 8.x Bill Count'!K50*($B52+50)/100*$K$9)-(0.64*5*'Sch 8.x Bill Count'!K50)</f>
        <v>0</v>
      </c>
      <c r="L52" s="13">
        <f>(+'Sch 8.x Bill Count'!L50*'S5.1 CRevenue(0.75in)'!$K$7)+('Sch 8.x Bill Count'!L50*($B52+50)/100*$K$9)-(0.64*5*'Sch 8.x Bill Count'!L50)</f>
        <v>171.94</v>
      </c>
      <c r="M52" s="13">
        <f>(+'Sch 8.x Bill Count'!M50*'S5.1 CRevenue(0.75in)'!$K$7)+('Sch 8.x Bill Count'!M50*($B52+50)/100*$K$9)-(0.64*5*'Sch 8.x Bill Count'!M50)</f>
        <v>0</v>
      </c>
      <c r="N52" s="13">
        <f>(+'Sch 8.x Bill Count'!N50*'S5.1 CRevenue(0.75in)'!$K$7)+('Sch 8.x Bill Count'!N50*($B52+50)/100*$K$9)-(0.64*5*'Sch 8.x Bill Count'!N50)</f>
        <v>0</v>
      </c>
      <c r="O52" s="42"/>
      <c r="P52" s="42"/>
      <c r="Q52" s="42"/>
    </row>
    <row r="53" spans="1:17" x14ac:dyDescent="0.25">
      <c r="A53" s="42"/>
      <c r="B53">
        <f t="shared" si="1"/>
        <v>4000</v>
      </c>
      <c r="C53" s="13">
        <f>(+'Sch 8.x Bill Count'!C51*'S5.1 CRevenue(0.75in)'!$K$7)+('Sch 8.x Bill Count'!C51*($B53+50)/100*$K$9)-(0.64*5*'Sch 8.x Bill Count'!C51)</f>
        <v>0</v>
      </c>
      <c r="D53" s="13">
        <f>(+'Sch 8.x Bill Count'!D51*'S5.1 CRevenue(0.75in)'!$K$7)+('Sch 8.x Bill Count'!D51*($B53+50)/100*$K$9)-(0.64*5*'Sch 8.x Bill Count'!D51)</f>
        <v>0</v>
      </c>
      <c r="E53" s="13">
        <f>(+'Sch 8.x Bill Count'!E51*'S5.1 CRevenue(0.75in)'!$K$7)+('Sch 8.x Bill Count'!E51*($B53+50)/100*$K$9)-(0.64*5*'Sch 8.x Bill Count'!E51)</f>
        <v>0</v>
      </c>
      <c r="F53" s="13">
        <f>(+'Sch 8.x Bill Count'!F51*'S5.1 CRevenue(0.75in)'!$K$7)+('Sch 8.x Bill Count'!F51*($B53+50)/100*$K$9)-(0.64*5*'Sch 8.x Bill Count'!F51)</f>
        <v>0</v>
      </c>
      <c r="G53" s="13">
        <f>(+'Sch 8.x Bill Count'!G51*'S5.1 CRevenue(0.75in)'!$K$7)+('Sch 8.x Bill Count'!G51*($B53+50)/100*$K$9)-(0.64*5*'Sch 8.x Bill Count'!G51)</f>
        <v>0</v>
      </c>
      <c r="H53" s="13">
        <f>(+'Sch 8.x Bill Count'!H51*'S5.1 CRevenue(0.75in)'!$K$7)+('Sch 8.x Bill Count'!H51*($B53+50)/100*$K$9)-(0.64*5*'Sch 8.x Bill Count'!H51)</f>
        <v>175.26</v>
      </c>
      <c r="I53" s="13">
        <f>(+'Sch 8.x Bill Count'!I51*'S5.1 CRevenue(0.75in)'!$K$7)+('Sch 8.x Bill Count'!I51*($B53+50)/100*$K$9)-(0.64*5*'Sch 8.x Bill Count'!I51)</f>
        <v>0</v>
      </c>
      <c r="J53" s="13">
        <f>(+'Sch 8.x Bill Count'!J51*'S5.1 CRevenue(0.75in)'!$K$7)+('Sch 8.x Bill Count'!J51*($B53+50)/100*$K$9)-(0.64*5*'Sch 8.x Bill Count'!J51)</f>
        <v>0</v>
      </c>
      <c r="K53" s="13">
        <f>(+'Sch 8.x Bill Count'!K51*'S5.1 CRevenue(0.75in)'!$K$7)+('Sch 8.x Bill Count'!K51*($B53+50)/100*$K$9)-(0.64*5*'Sch 8.x Bill Count'!K51)</f>
        <v>0</v>
      </c>
      <c r="L53" s="13">
        <f>(+'Sch 8.x Bill Count'!L51*'S5.1 CRevenue(0.75in)'!$K$7)+('Sch 8.x Bill Count'!L51*($B53+50)/100*$K$9)-(0.64*5*'Sch 8.x Bill Count'!L51)</f>
        <v>0</v>
      </c>
      <c r="M53" s="13">
        <f>(+'Sch 8.x Bill Count'!M51*'S5.1 CRevenue(0.75in)'!$K$7)+('Sch 8.x Bill Count'!M51*($B53+50)/100*$K$9)-(0.64*5*'Sch 8.x Bill Count'!M51)</f>
        <v>0</v>
      </c>
      <c r="N53" s="13">
        <f>(+'Sch 8.x Bill Count'!N51*'S5.1 CRevenue(0.75in)'!$K$7)+('Sch 8.x Bill Count'!N51*($B53+50)/100*$K$9)-(0.64*5*'Sch 8.x Bill Count'!N51)</f>
        <v>0</v>
      </c>
      <c r="O53" s="42"/>
      <c r="P53" s="42"/>
      <c r="Q53" s="42"/>
    </row>
    <row r="54" spans="1:17" x14ac:dyDescent="0.25">
      <c r="A54" s="42"/>
      <c r="B54">
        <f t="shared" si="1"/>
        <v>4100</v>
      </c>
      <c r="C54" s="13">
        <f>(+'Sch 8.x Bill Count'!C52*'S5.1 CRevenue(0.75in)'!$K$7)+('Sch 8.x Bill Count'!C52*($B54+50)/100*$K$9)-(0.64*5*'Sch 8.x Bill Count'!C52)</f>
        <v>0</v>
      </c>
      <c r="D54" s="13">
        <f>(+'Sch 8.x Bill Count'!D52*'S5.1 CRevenue(0.75in)'!$K$7)+('Sch 8.x Bill Count'!D52*($B54+50)/100*$K$9)-(0.64*5*'Sch 8.x Bill Count'!D52)</f>
        <v>0</v>
      </c>
      <c r="E54" s="13">
        <f>(+'Sch 8.x Bill Count'!E52*'S5.1 CRevenue(0.75in)'!$K$7)+('Sch 8.x Bill Count'!E52*($B54+50)/100*$K$9)-(0.64*5*'Sch 8.x Bill Count'!E52)</f>
        <v>0</v>
      </c>
      <c r="F54" s="13">
        <f>(+'Sch 8.x Bill Count'!F52*'S5.1 CRevenue(0.75in)'!$K$7)+('Sch 8.x Bill Count'!F52*($B54+50)/100*$K$9)-(0.64*5*'Sch 8.x Bill Count'!F52)</f>
        <v>0</v>
      </c>
      <c r="G54" s="13">
        <f>(+'Sch 8.x Bill Count'!G52*'S5.1 CRevenue(0.75in)'!$K$7)+('Sch 8.x Bill Count'!G52*($B54+50)/100*$K$9)-(0.64*5*'Sch 8.x Bill Count'!G52)</f>
        <v>178.58</v>
      </c>
      <c r="H54" s="13">
        <f>(+'Sch 8.x Bill Count'!H52*'S5.1 CRevenue(0.75in)'!$K$7)+('Sch 8.x Bill Count'!H52*($B54+50)/100*$K$9)-(0.64*5*'Sch 8.x Bill Count'!H52)</f>
        <v>0</v>
      </c>
      <c r="I54" s="13">
        <f>(+'Sch 8.x Bill Count'!I52*'S5.1 CRevenue(0.75in)'!$K$7)+('Sch 8.x Bill Count'!I52*($B54+50)/100*$K$9)-(0.64*5*'Sch 8.x Bill Count'!I52)</f>
        <v>0</v>
      </c>
      <c r="J54" s="13">
        <f>(+'Sch 8.x Bill Count'!J52*'S5.1 CRevenue(0.75in)'!$K$7)+('Sch 8.x Bill Count'!J52*($B54+50)/100*$K$9)-(0.64*5*'Sch 8.x Bill Count'!J52)</f>
        <v>0</v>
      </c>
      <c r="K54" s="13">
        <f>(+'Sch 8.x Bill Count'!K52*'S5.1 CRevenue(0.75in)'!$K$7)+('Sch 8.x Bill Count'!K52*($B54+50)/100*$K$9)-(0.64*5*'Sch 8.x Bill Count'!K52)</f>
        <v>0</v>
      </c>
      <c r="L54" s="13">
        <f>(+'Sch 8.x Bill Count'!L52*'S5.1 CRevenue(0.75in)'!$K$7)+('Sch 8.x Bill Count'!L52*($B54+50)/100*$K$9)-(0.64*5*'Sch 8.x Bill Count'!L52)</f>
        <v>0</v>
      </c>
      <c r="M54" s="13">
        <f>(+'Sch 8.x Bill Count'!M52*'S5.1 CRevenue(0.75in)'!$K$7)+('Sch 8.x Bill Count'!M52*($B54+50)/100*$K$9)-(0.64*5*'Sch 8.x Bill Count'!M52)</f>
        <v>0</v>
      </c>
      <c r="N54" s="13">
        <f>(+'Sch 8.x Bill Count'!N52*'S5.1 CRevenue(0.75in)'!$K$7)+('Sch 8.x Bill Count'!N52*($B54+50)/100*$K$9)-(0.64*5*'Sch 8.x Bill Count'!N52)</f>
        <v>0</v>
      </c>
      <c r="O54" s="42"/>
      <c r="P54" s="42"/>
      <c r="Q54" s="42"/>
    </row>
    <row r="55" spans="1:17" x14ac:dyDescent="0.25">
      <c r="A55" s="42"/>
      <c r="B55">
        <f t="shared" si="1"/>
        <v>4200</v>
      </c>
      <c r="C55" s="13">
        <f>(+'Sch 8.x Bill Count'!C53*'S5.1 CRevenue(0.75in)'!$K$7)+('Sch 8.x Bill Count'!C53*($B55+50)/100*$K$9)-(0.64*5*'Sch 8.x Bill Count'!C53)</f>
        <v>181.9</v>
      </c>
      <c r="D55" s="13">
        <f>(+'Sch 8.x Bill Count'!D53*'S5.1 CRevenue(0.75in)'!$K$7)+('Sch 8.x Bill Count'!D53*($B55+50)/100*$K$9)-(0.64*5*'Sch 8.x Bill Count'!D53)</f>
        <v>0</v>
      </c>
      <c r="E55" s="13">
        <f>(+'Sch 8.x Bill Count'!E53*'S5.1 CRevenue(0.75in)'!$K$7)+('Sch 8.x Bill Count'!E53*($B55+50)/100*$K$9)-(0.64*5*'Sch 8.x Bill Count'!E53)</f>
        <v>0</v>
      </c>
      <c r="F55" s="13">
        <f>(+'Sch 8.x Bill Count'!F53*'S5.1 CRevenue(0.75in)'!$K$7)+('Sch 8.x Bill Count'!F53*($B55+50)/100*$K$9)-(0.64*5*'Sch 8.x Bill Count'!F53)</f>
        <v>0</v>
      </c>
      <c r="G55" s="13">
        <f>(+'Sch 8.x Bill Count'!G53*'S5.1 CRevenue(0.75in)'!$K$7)+('Sch 8.x Bill Count'!G53*($B55+50)/100*$K$9)-(0.64*5*'Sch 8.x Bill Count'!G53)</f>
        <v>0</v>
      </c>
      <c r="H55" s="13">
        <f>(+'Sch 8.x Bill Count'!H53*'S5.1 CRevenue(0.75in)'!$K$7)+('Sch 8.x Bill Count'!H53*($B55+50)/100*$K$9)-(0.64*5*'Sch 8.x Bill Count'!H53)</f>
        <v>0</v>
      </c>
      <c r="I55" s="13">
        <f>(+'Sch 8.x Bill Count'!I53*'S5.1 CRevenue(0.75in)'!$K$7)+('Sch 8.x Bill Count'!I53*($B55+50)/100*$K$9)-(0.64*5*'Sch 8.x Bill Count'!I53)</f>
        <v>181.9</v>
      </c>
      <c r="J55" s="13">
        <f>(+'Sch 8.x Bill Count'!J53*'S5.1 CRevenue(0.75in)'!$K$7)+('Sch 8.x Bill Count'!J53*($B55+50)/100*$K$9)-(0.64*5*'Sch 8.x Bill Count'!J53)</f>
        <v>181.9</v>
      </c>
      <c r="K55" s="13">
        <f>(+'Sch 8.x Bill Count'!K53*'S5.1 CRevenue(0.75in)'!$K$7)+('Sch 8.x Bill Count'!K53*($B55+50)/100*$K$9)-(0.64*5*'Sch 8.x Bill Count'!K53)</f>
        <v>0</v>
      </c>
      <c r="L55" s="13">
        <f>(+'Sch 8.x Bill Count'!L53*'S5.1 CRevenue(0.75in)'!$K$7)+('Sch 8.x Bill Count'!L53*($B55+50)/100*$K$9)-(0.64*5*'Sch 8.x Bill Count'!L53)</f>
        <v>0</v>
      </c>
      <c r="M55" s="13">
        <f>(+'Sch 8.x Bill Count'!M53*'S5.1 CRevenue(0.75in)'!$K$7)+('Sch 8.x Bill Count'!M53*($B55+50)/100*$K$9)-(0.64*5*'Sch 8.x Bill Count'!M53)</f>
        <v>0</v>
      </c>
      <c r="N55" s="13">
        <f>(+'Sch 8.x Bill Count'!N53*'S5.1 CRevenue(0.75in)'!$K$7)+('Sch 8.x Bill Count'!N53*($B55+50)/100*$K$9)-(0.64*5*'Sch 8.x Bill Count'!N53)</f>
        <v>0</v>
      </c>
      <c r="O55" s="42"/>
      <c r="P55" s="42"/>
      <c r="Q55" s="42"/>
    </row>
    <row r="56" spans="1:17" x14ac:dyDescent="0.25">
      <c r="A56" s="42"/>
      <c r="B56">
        <f t="shared" si="1"/>
        <v>4300</v>
      </c>
      <c r="C56" s="13">
        <f>(+'Sch 8.x Bill Count'!C54*'S5.1 CRevenue(0.75in)'!$K$7)+('Sch 8.x Bill Count'!C54*($B56+50)/100*$K$9)-(0.64*5*'Sch 8.x Bill Count'!C54)</f>
        <v>0</v>
      </c>
      <c r="D56" s="13">
        <f>(+'Sch 8.x Bill Count'!D54*'S5.1 CRevenue(0.75in)'!$K$7)+('Sch 8.x Bill Count'!D54*($B56+50)/100*$K$9)-(0.64*5*'Sch 8.x Bill Count'!D54)</f>
        <v>0</v>
      </c>
      <c r="E56" s="13">
        <f>(+'Sch 8.x Bill Count'!E54*'S5.1 CRevenue(0.75in)'!$K$7)+('Sch 8.x Bill Count'!E54*($B56+50)/100*$K$9)-(0.64*5*'Sch 8.x Bill Count'!E54)</f>
        <v>0</v>
      </c>
      <c r="F56" s="13">
        <f>(+'Sch 8.x Bill Count'!F54*'S5.1 CRevenue(0.75in)'!$K$7)+('Sch 8.x Bill Count'!F54*($B56+50)/100*$K$9)-(0.64*5*'Sch 8.x Bill Count'!F54)</f>
        <v>0</v>
      </c>
      <c r="G56" s="13">
        <f>(+'Sch 8.x Bill Count'!G54*'S5.1 CRevenue(0.75in)'!$K$7)+('Sch 8.x Bill Count'!G54*($B56+50)/100*$K$9)-(0.64*5*'Sch 8.x Bill Count'!G54)</f>
        <v>0</v>
      </c>
      <c r="H56" s="13">
        <f>(+'Sch 8.x Bill Count'!H54*'S5.1 CRevenue(0.75in)'!$K$7)+('Sch 8.x Bill Count'!H54*($B56+50)/100*$K$9)-(0.64*5*'Sch 8.x Bill Count'!H54)</f>
        <v>185.22</v>
      </c>
      <c r="I56" s="13">
        <f>(+'Sch 8.x Bill Count'!I54*'S5.1 CRevenue(0.75in)'!$K$7)+('Sch 8.x Bill Count'!I54*($B56+50)/100*$K$9)-(0.64*5*'Sch 8.x Bill Count'!I54)</f>
        <v>0</v>
      </c>
      <c r="J56" s="13">
        <f>(+'Sch 8.x Bill Count'!J54*'S5.1 CRevenue(0.75in)'!$K$7)+('Sch 8.x Bill Count'!J54*($B56+50)/100*$K$9)-(0.64*5*'Sch 8.x Bill Count'!J54)</f>
        <v>0</v>
      </c>
      <c r="K56" s="13">
        <f>(+'Sch 8.x Bill Count'!K54*'S5.1 CRevenue(0.75in)'!$K$7)+('Sch 8.x Bill Count'!K54*($B56+50)/100*$K$9)-(0.64*5*'Sch 8.x Bill Count'!K54)</f>
        <v>0</v>
      </c>
      <c r="L56" s="13">
        <f>(+'Sch 8.x Bill Count'!L54*'S5.1 CRevenue(0.75in)'!$K$7)+('Sch 8.x Bill Count'!L54*($B56+50)/100*$K$9)-(0.64*5*'Sch 8.x Bill Count'!L54)</f>
        <v>185.22</v>
      </c>
      <c r="M56" s="13">
        <f>(+'Sch 8.x Bill Count'!M54*'S5.1 CRevenue(0.75in)'!$K$7)+('Sch 8.x Bill Count'!M54*($B56+50)/100*$K$9)-(0.64*5*'Sch 8.x Bill Count'!M54)</f>
        <v>0</v>
      </c>
      <c r="N56" s="13">
        <f>(+'Sch 8.x Bill Count'!N54*'S5.1 CRevenue(0.75in)'!$K$7)+('Sch 8.x Bill Count'!N54*($B56+50)/100*$K$9)-(0.64*5*'Sch 8.x Bill Count'!N54)</f>
        <v>0</v>
      </c>
      <c r="O56" s="42"/>
      <c r="P56" s="42"/>
      <c r="Q56" s="42"/>
    </row>
    <row r="57" spans="1:17" x14ac:dyDescent="0.25">
      <c r="A57" s="42"/>
      <c r="B57">
        <f t="shared" si="1"/>
        <v>4400</v>
      </c>
      <c r="C57" s="13">
        <f>(+'Sch 8.x Bill Count'!C55*'S5.1 CRevenue(0.75in)'!$K$7)+('Sch 8.x Bill Count'!C55*($B57+50)/100*$K$9)-(0.64*5*'Sch 8.x Bill Count'!C55)</f>
        <v>0</v>
      </c>
      <c r="D57" s="13">
        <f>(+'Sch 8.x Bill Count'!D55*'S5.1 CRevenue(0.75in)'!$K$7)+('Sch 8.x Bill Count'!D55*($B57+50)/100*$K$9)-(0.64*5*'Sch 8.x Bill Count'!D55)</f>
        <v>188.54</v>
      </c>
      <c r="E57" s="13">
        <f>(+'Sch 8.x Bill Count'!E55*'S5.1 CRevenue(0.75in)'!$K$7)+('Sch 8.x Bill Count'!E55*($B57+50)/100*$K$9)-(0.64*5*'Sch 8.x Bill Count'!E55)</f>
        <v>0</v>
      </c>
      <c r="F57" s="13">
        <f>(+'Sch 8.x Bill Count'!F55*'S5.1 CRevenue(0.75in)'!$K$7)+('Sch 8.x Bill Count'!F55*($B57+50)/100*$K$9)-(0.64*5*'Sch 8.x Bill Count'!F55)</f>
        <v>0</v>
      </c>
      <c r="G57" s="13">
        <f>(+'Sch 8.x Bill Count'!G55*'S5.1 CRevenue(0.75in)'!$K$7)+('Sch 8.x Bill Count'!G55*($B57+50)/100*$K$9)-(0.64*5*'Sch 8.x Bill Count'!G55)</f>
        <v>0</v>
      </c>
      <c r="H57" s="13">
        <f>(+'Sch 8.x Bill Count'!H55*'S5.1 CRevenue(0.75in)'!$K$7)+('Sch 8.x Bill Count'!H55*($B57+50)/100*$K$9)-(0.64*5*'Sch 8.x Bill Count'!H55)</f>
        <v>188.54</v>
      </c>
      <c r="I57" s="13">
        <f>(+'Sch 8.x Bill Count'!I55*'S5.1 CRevenue(0.75in)'!$K$7)+('Sch 8.x Bill Count'!I55*($B57+50)/100*$K$9)-(0.64*5*'Sch 8.x Bill Count'!I55)</f>
        <v>0</v>
      </c>
      <c r="J57" s="13">
        <f>(+'Sch 8.x Bill Count'!J55*'S5.1 CRevenue(0.75in)'!$K$7)+('Sch 8.x Bill Count'!J55*($B57+50)/100*$K$9)-(0.64*5*'Sch 8.x Bill Count'!J55)</f>
        <v>188.54</v>
      </c>
      <c r="K57" s="13">
        <f>(+'Sch 8.x Bill Count'!K55*'S5.1 CRevenue(0.75in)'!$K$7)+('Sch 8.x Bill Count'!K55*($B57+50)/100*$K$9)-(0.64*5*'Sch 8.x Bill Count'!K55)</f>
        <v>0</v>
      </c>
      <c r="L57" s="13">
        <f>(+'Sch 8.x Bill Count'!L55*'S5.1 CRevenue(0.75in)'!$K$7)+('Sch 8.x Bill Count'!L55*($B57+50)/100*$K$9)-(0.64*5*'Sch 8.x Bill Count'!L55)</f>
        <v>0</v>
      </c>
      <c r="M57" s="13">
        <f>(+'Sch 8.x Bill Count'!M55*'S5.1 CRevenue(0.75in)'!$K$7)+('Sch 8.x Bill Count'!M55*($B57+50)/100*$K$9)-(0.64*5*'Sch 8.x Bill Count'!M55)</f>
        <v>0</v>
      </c>
      <c r="N57" s="13">
        <f>(+'Sch 8.x Bill Count'!N55*'S5.1 CRevenue(0.75in)'!$K$7)+('Sch 8.x Bill Count'!N55*($B57+50)/100*$K$9)-(0.64*5*'Sch 8.x Bill Count'!N55)</f>
        <v>188.54</v>
      </c>
      <c r="O57" s="42"/>
      <c r="P57" s="42"/>
      <c r="Q57" s="42"/>
    </row>
    <row r="58" spans="1:17" x14ac:dyDescent="0.25">
      <c r="A58" s="42"/>
      <c r="B58">
        <f t="shared" si="1"/>
        <v>4500</v>
      </c>
      <c r="C58" s="13">
        <f>(+'Sch 8.x Bill Count'!C56*'S5.1 CRevenue(0.75in)'!$K$7)+('Sch 8.x Bill Count'!C56*($B58+50)/100*$K$9)-(0.64*5*'Sch 8.x Bill Count'!C56)</f>
        <v>0</v>
      </c>
      <c r="D58" s="13">
        <f>(+'Sch 8.x Bill Count'!D56*'S5.1 CRevenue(0.75in)'!$K$7)+('Sch 8.x Bill Count'!D56*($B58+50)/100*$K$9)-(0.64*5*'Sch 8.x Bill Count'!D56)</f>
        <v>0</v>
      </c>
      <c r="E58" s="13">
        <f>(+'Sch 8.x Bill Count'!E56*'S5.1 CRevenue(0.75in)'!$K$7)+('Sch 8.x Bill Count'!E56*($B58+50)/100*$K$9)-(0.64*5*'Sch 8.x Bill Count'!E56)</f>
        <v>0</v>
      </c>
      <c r="F58" s="13">
        <f>(+'Sch 8.x Bill Count'!F56*'S5.1 CRevenue(0.75in)'!$K$7)+('Sch 8.x Bill Count'!F56*($B58+50)/100*$K$9)-(0.64*5*'Sch 8.x Bill Count'!F56)</f>
        <v>0</v>
      </c>
      <c r="G58" s="13">
        <f>(+'Sch 8.x Bill Count'!G56*'S5.1 CRevenue(0.75in)'!$K$7)+('Sch 8.x Bill Count'!G56*($B58+50)/100*$K$9)-(0.64*5*'Sch 8.x Bill Count'!G56)</f>
        <v>0</v>
      </c>
      <c r="H58" s="13">
        <f>(+'Sch 8.x Bill Count'!H56*'S5.1 CRevenue(0.75in)'!$K$7)+('Sch 8.x Bill Count'!H56*($B58+50)/100*$K$9)-(0.64*5*'Sch 8.x Bill Count'!H56)</f>
        <v>0</v>
      </c>
      <c r="I58" s="13">
        <f>(+'Sch 8.x Bill Count'!I56*'S5.1 CRevenue(0.75in)'!$K$7)+('Sch 8.x Bill Count'!I56*($B58+50)/100*$K$9)-(0.64*5*'Sch 8.x Bill Count'!I56)</f>
        <v>0</v>
      </c>
      <c r="J58" s="13">
        <f>(+'Sch 8.x Bill Count'!J56*'S5.1 CRevenue(0.75in)'!$K$7)+('Sch 8.x Bill Count'!J56*($B58+50)/100*$K$9)-(0.64*5*'Sch 8.x Bill Count'!J56)</f>
        <v>191.86</v>
      </c>
      <c r="K58" s="13">
        <f>(+'Sch 8.x Bill Count'!K56*'S5.1 CRevenue(0.75in)'!$K$7)+('Sch 8.x Bill Count'!K56*($B58+50)/100*$K$9)-(0.64*5*'Sch 8.x Bill Count'!K56)</f>
        <v>0</v>
      </c>
      <c r="L58" s="13">
        <f>(+'Sch 8.x Bill Count'!L56*'S5.1 CRevenue(0.75in)'!$K$7)+('Sch 8.x Bill Count'!L56*($B58+50)/100*$K$9)-(0.64*5*'Sch 8.x Bill Count'!L56)</f>
        <v>0</v>
      </c>
      <c r="M58" s="13">
        <f>(+'Sch 8.x Bill Count'!M56*'S5.1 CRevenue(0.75in)'!$K$7)+('Sch 8.x Bill Count'!M56*($B58+50)/100*$K$9)-(0.64*5*'Sch 8.x Bill Count'!M56)</f>
        <v>0</v>
      </c>
      <c r="N58" s="13">
        <f>(+'Sch 8.x Bill Count'!N56*'S5.1 CRevenue(0.75in)'!$K$7)+('Sch 8.x Bill Count'!N56*($B58+50)/100*$K$9)-(0.64*5*'Sch 8.x Bill Count'!N56)</f>
        <v>0</v>
      </c>
      <c r="O58" s="42"/>
      <c r="P58" s="42"/>
      <c r="Q58" s="42"/>
    </row>
    <row r="59" spans="1:17" x14ac:dyDescent="0.25">
      <c r="A59" s="42"/>
      <c r="B59">
        <f t="shared" si="1"/>
        <v>4600</v>
      </c>
      <c r="C59" s="13">
        <f>(+'Sch 8.x Bill Count'!C57*'S5.1 CRevenue(0.75in)'!$K$7)+('Sch 8.x Bill Count'!C57*($B59+50)/100*$K$9)-(0.64*5*'Sch 8.x Bill Count'!C57)</f>
        <v>0</v>
      </c>
      <c r="D59" s="13">
        <f>(+'Sch 8.x Bill Count'!D57*'S5.1 CRevenue(0.75in)'!$K$7)+('Sch 8.x Bill Count'!D57*($B59+50)/100*$K$9)-(0.64*5*'Sch 8.x Bill Count'!D57)</f>
        <v>0</v>
      </c>
      <c r="E59" s="13">
        <f>(+'Sch 8.x Bill Count'!E57*'S5.1 CRevenue(0.75in)'!$K$7)+('Sch 8.x Bill Count'!E57*($B59+50)/100*$K$9)-(0.64*5*'Sch 8.x Bill Count'!E57)</f>
        <v>195.18</v>
      </c>
      <c r="F59" s="13">
        <f>(+'Sch 8.x Bill Count'!F57*'S5.1 CRevenue(0.75in)'!$K$7)+('Sch 8.x Bill Count'!F57*($B59+50)/100*$K$9)-(0.64*5*'Sch 8.x Bill Count'!F57)</f>
        <v>0</v>
      </c>
      <c r="G59" s="13">
        <f>(+'Sch 8.x Bill Count'!G57*'S5.1 CRevenue(0.75in)'!$K$7)+('Sch 8.x Bill Count'!G57*($B59+50)/100*$K$9)-(0.64*5*'Sch 8.x Bill Count'!G57)</f>
        <v>0</v>
      </c>
      <c r="H59" s="13">
        <f>(+'Sch 8.x Bill Count'!H57*'S5.1 CRevenue(0.75in)'!$K$7)+('Sch 8.x Bill Count'!H57*($B59+50)/100*$K$9)-(0.64*5*'Sch 8.x Bill Count'!H57)</f>
        <v>0</v>
      </c>
      <c r="I59" s="13">
        <f>(+'Sch 8.x Bill Count'!I57*'S5.1 CRevenue(0.75in)'!$K$7)+('Sch 8.x Bill Count'!I57*($B59+50)/100*$K$9)-(0.64*5*'Sch 8.x Bill Count'!I57)</f>
        <v>195.18</v>
      </c>
      <c r="J59" s="13">
        <f>(+'Sch 8.x Bill Count'!J57*'S5.1 CRevenue(0.75in)'!$K$7)+('Sch 8.x Bill Count'!J57*($B59+50)/100*$K$9)-(0.64*5*'Sch 8.x Bill Count'!J57)</f>
        <v>0</v>
      </c>
      <c r="K59" s="13">
        <f>(+'Sch 8.x Bill Count'!K57*'S5.1 CRevenue(0.75in)'!$K$7)+('Sch 8.x Bill Count'!K57*($B59+50)/100*$K$9)-(0.64*5*'Sch 8.x Bill Count'!K57)</f>
        <v>0</v>
      </c>
      <c r="L59" s="13">
        <f>(+'Sch 8.x Bill Count'!L57*'S5.1 CRevenue(0.75in)'!$K$7)+('Sch 8.x Bill Count'!L57*($B59+50)/100*$K$9)-(0.64*5*'Sch 8.x Bill Count'!L57)</f>
        <v>0</v>
      </c>
      <c r="M59" s="13">
        <f>(+'Sch 8.x Bill Count'!M57*'S5.1 CRevenue(0.75in)'!$K$7)+('Sch 8.x Bill Count'!M57*($B59+50)/100*$K$9)-(0.64*5*'Sch 8.x Bill Count'!M57)</f>
        <v>0</v>
      </c>
      <c r="N59" s="13">
        <f>(+'Sch 8.x Bill Count'!N57*'S5.1 CRevenue(0.75in)'!$K$7)+('Sch 8.x Bill Count'!N57*($B59+50)/100*$K$9)-(0.64*5*'Sch 8.x Bill Count'!N57)</f>
        <v>0</v>
      </c>
      <c r="O59" s="42"/>
      <c r="P59" s="42"/>
      <c r="Q59" s="42"/>
    </row>
    <row r="60" spans="1:17" x14ac:dyDescent="0.25">
      <c r="A60" s="42"/>
      <c r="B60">
        <f t="shared" si="1"/>
        <v>4700</v>
      </c>
      <c r="C60" s="13">
        <f>(+'Sch 8.x Bill Count'!C58*'S5.1 CRevenue(0.75in)'!$K$7)+('Sch 8.x Bill Count'!C58*($B60+50)/100*$K$9)-(0.64*5*'Sch 8.x Bill Count'!C58)</f>
        <v>0</v>
      </c>
      <c r="D60" s="13">
        <f>(+'Sch 8.x Bill Count'!D58*'S5.1 CRevenue(0.75in)'!$K$7)+('Sch 8.x Bill Count'!D58*($B60+50)/100*$K$9)-(0.64*5*'Sch 8.x Bill Count'!D58)</f>
        <v>0</v>
      </c>
      <c r="E60" s="13">
        <f>(+'Sch 8.x Bill Count'!E58*'S5.1 CRevenue(0.75in)'!$K$7)+('Sch 8.x Bill Count'!E58*($B60+50)/100*$K$9)-(0.64*5*'Sch 8.x Bill Count'!E58)</f>
        <v>0</v>
      </c>
      <c r="F60" s="13">
        <f>(+'Sch 8.x Bill Count'!F58*'S5.1 CRevenue(0.75in)'!$K$7)+('Sch 8.x Bill Count'!F58*($B60+50)/100*$K$9)-(0.64*5*'Sch 8.x Bill Count'!F58)</f>
        <v>198.5</v>
      </c>
      <c r="G60" s="13">
        <f>(+'Sch 8.x Bill Count'!G58*'S5.1 CRevenue(0.75in)'!$K$7)+('Sch 8.x Bill Count'!G58*($B60+50)/100*$K$9)-(0.64*5*'Sch 8.x Bill Count'!G58)</f>
        <v>0</v>
      </c>
      <c r="H60" s="13">
        <f>(+'Sch 8.x Bill Count'!H58*'S5.1 CRevenue(0.75in)'!$K$7)+('Sch 8.x Bill Count'!H58*($B60+50)/100*$K$9)-(0.64*5*'Sch 8.x Bill Count'!H58)</f>
        <v>0</v>
      </c>
      <c r="I60" s="13">
        <f>(+'Sch 8.x Bill Count'!I58*'S5.1 CRevenue(0.75in)'!$K$7)+('Sch 8.x Bill Count'!I58*($B60+50)/100*$K$9)-(0.64*5*'Sch 8.x Bill Count'!I58)</f>
        <v>0</v>
      </c>
      <c r="J60" s="13">
        <f>(+'Sch 8.x Bill Count'!J58*'S5.1 CRevenue(0.75in)'!$K$7)+('Sch 8.x Bill Count'!J58*($B60+50)/100*$K$9)-(0.64*5*'Sch 8.x Bill Count'!J58)</f>
        <v>0</v>
      </c>
      <c r="K60" s="13">
        <f>(+'Sch 8.x Bill Count'!K58*'S5.1 CRevenue(0.75in)'!$K$7)+('Sch 8.x Bill Count'!K58*($B60+50)/100*$K$9)-(0.64*5*'Sch 8.x Bill Count'!K58)</f>
        <v>0</v>
      </c>
      <c r="L60" s="13">
        <f>(+'Sch 8.x Bill Count'!L58*'S5.1 CRevenue(0.75in)'!$K$7)+('Sch 8.x Bill Count'!L58*($B60+50)/100*$K$9)-(0.64*5*'Sch 8.x Bill Count'!L58)</f>
        <v>0</v>
      </c>
      <c r="M60" s="13">
        <f>(+'Sch 8.x Bill Count'!M58*'S5.1 CRevenue(0.75in)'!$K$7)+('Sch 8.x Bill Count'!M58*($B60+50)/100*$K$9)-(0.64*5*'Sch 8.x Bill Count'!M58)</f>
        <v>0</v>
      </c>
      <c r="N60" s="13">
        <f>(+'Sch 8.x Bill Count'!N58*'S5.1 CRevenue(0.75in)'!$K$7)+('Sch 8.x Bill Count'!N58*($B60+50)/100*$K$9)-(0.64*5*'Sch 8.x Bill Count'!N58)</f>
        <v>0</v>
      </c>
      <c r="O60" s="42"/>
      <c r="P60" s="42"/>
      <c r="Q60" s="42"/>
    </row>
    <row r="61" spans="1:17" x14ac:dyDescent="0.25">
      <c r="A61" s="42"/>
      <c r="B61">
        <f t="shared" si="1"/>
        <v>4800</v>
      </c>
      <c r="C61" s="13">
        <f>(+'Sch 8.x Bill Count'!C59*'S5.1 CRevenue(0.75in)'!$K$7)+('Sch 8.x Bill Count'!C59*($B61+50)/100*$K$9)-(0.64*5*'Sch 8.x Bill Count'!C59)</f>
        <v>0</v>
      </c>
      <c r="D61" s="13">
        <f>(+'Sch 8.x Bill Count'!D59*'S5.1 CRevenue(0.75in)'!$K$7)+('Sch 8.x Bill Count'!D59*($B61+50)/100*$K$9)-(0.64*5*'Sch 8.x Bill Count'!D59)</f>
        <v>0</v>
      </c>
      <c r="E61" s="13">
        <f>(+'Sch 8.x Bill Count'!E59*'S5.1 CRevenue(0.75in)'!$K$7)+('Sch 8.x Bill Count'!E59*($B61+50)/100*$K$9)-(0.64*5*'Sch 8.x Bill Count'!E59)</f>
        <v>0</v>
      </c>
      <c r="F61" s="13">
        <f>(+'Sch 8.x Bill Count'!F59*'S5.1 CRevenue(0.75in)'!$K$7)+('Sch 8.x Bill Count'!F59*($B61+50)/100*$K$9)-(0.64*5*'Sch 8.x Bill Count'!F59)</f>
        <v>0</v>
      </c>
      <c r="G61" s="13">
        <f>(+'Sch 8.x Bill Count'!G59*'S5.1 CRevenue(0.75in)'!$K$7)+('Sch 8.x Bill Count'!G59*($B61+50)/100*$K$9)-(0.64*5*'Sch 8.x Bill Count'!G59)</f>
        <v>0</v>
      </c>
      <c r="H61" s="13">
        <f>(+'Sch 8.x Bill Count'!H59*'S5.1 CRevenue(0.75in)'!$K$7)+('Sch 8.x Bill Count'!H59*($B61+50)/100*$K$9)-(0.64*5*'Sch 8.x Bill Count'!H59)</f>
        <v>201.82</v>
      </c>
      <c r="I61" s="13">
        <f>(+'Sch 8.x Bill Count'!I59*'S5.1 CRevenue(0.75in)'!$K$7)+('Sch 8.x Bill Count'!I59*($B61+50)/100*$K$9)-(0.64*5*'Sch 8.x Bill Count'!I59)</f>
        <v>0</v>
      </c>
      <c r="J61" s="13">
        <f>(+'Sch 8.x Bill Count'!J59*'S5.1 CRevenue(0.75in)'!$K$7)+('Sch 8.x Bill Count'!J59*($B61+50)/100*$K$9)-(0.64*5*'Sch 8.x Bill Count'!J59)</f>
        <v>0</v>
      </c>
      <c r="K61" s="13">
        <f>(+'Sch 8.x Bill Count'!K59*'S5.1 CRevenue(0.75in)'!$K$7)+('Sch 8.x Bill Count'!K59*($B61+50)/100*$K$9)-(0.64*5*'Sch 8.x Bill Count'!K59)</f>
        <v>0</v>
      </c>
      <c r="L61" s="13">
        <f>(+'Sch 8.x Bill Count'!L59*'S5.1 CRevenue(0.75in)'!$K$7)+('Sch 8.x Bill Count'!L59*($B61+50)/100*$K$9)-(0.64*5*'Sch 8.x Bill Count'!L59)</f>
        <v>0</v>
      </c>
      <c r="M61" s="13">
        <f>(+'Sch 8.x Bill Count'!M59*'S5.1 CRevenue(0.75in)'!$K$7)+('Sch 8.x Bill Count'!M59*($B61+50)/100*$K$9)-(0.64*5*'Sch 8.x Bill Count'!M59)</f>
        <v>0</v>
      </c>
      <c r="N61" s="13">
        <f>(+'Sch 8.x Bill Count'!N59*'S5.1 CRevenue(0.75in)'!$K$7)+('Sch 8.x Bill Count'!N59*($B61+50)/100*$K$9)-(0.64*5*'Sch 8.x Bill Count'!N59)</f>
        <v>0</v>
      </c>
      <c r="O61" s="42"/>
      <c r="P61" s="42"/>
      <c r="Q61" s="42"/>
    </row>
    <row r="62" spans="1:17" x14ac:dyDescent="0.25">
      <c r="A62" s="42"/>
      <c r="B62">
        <f t="shared" si="1"/>
        <v>4900</v>
      </c>
      <c r="C62" s="13">
        <f>(+'Sch 8.x Bill Count'!C60*'S5.1 CRevenue(0.75in)'!$K$7)+('Sch 8.x Bill Count'!C60*($B62+50)/100*$K$9)-(0.64*5*'Sch 8.x Bill Count'!C60)</f>
        <v>205.14000000000001</v>
      </c>
      <c r="D62" s="13">
        <f>(+'Sch 8.x Bill Count'!D60*'S5.1 CRevenue(0.75in)'!$K$7)+('Sch 8.x Bill Count'!D60*($B62+50)/100*$K$9)-(0.64*5*'Sch 8.x Bill Count'!D60)</f>
        <v>0</v>
      </c>
      <c r="E62" s="13">
        <f>(+'Sch 8.x Bill Count'!E60*'S5.1 CRevenue(0.75in)'!$K$7)+('Sch 8.x Bill Count'!E60*($B62+50)/100*$K$9)-(0.64*5*'Sch 8.x Bill Count'!E60)</f>
        <v>0</v>
      </c>
      <c r="F62" s="13">
        <f>(+'Sch 8.x Bill Count'!F60*'S5.1 CRevenue(0.75in)'!$K$7)+('Sch 8.x Bill Count'!F60*($B62+50)/100*$K$9)-(0.64*5*'Sch 8.x Bill Count'!F60)</f>
        <v>0</v>
      </c>
      <c r="G62" s="13">
        <f>(+'Sch 8.x Bill Count'!G60*'S5.1 CRevenue(0.75in)'!$K$7)+('Sch 8.x Bill Count'!G60*($B62+50)/100*$K$9)-(0.64*5*'Sch 8.x Bill Count'!G60)</f>
        <v>0</v>
      </c>
      <c r="H62" s="13">
        <f>(+'Sch 8.x Bill Count'!H60*'S5.1 CRevenue(0.75in)'!$K$7)+('Sch 8.x Bill Count'!H60*($B62+50)/100*$K$9)-(0.64*5*'Sch 8.x Bill Count'!H60)</f>
        <v>0</v>
      </c>
      <c r="I62" s="13">
        <f>(+'Sch 8.x Bill Count'!I60*'S5.1 CRevenue(0.75in)'!$K$7)+('Sch 8.x Bill Count'!I60*($B62+50)/100*$K$9)-(0.64*5*'Sch 8.x Bill Count'!I60)</f>
        <v>0</v>
      </c>
      <c r="J62" s="13">
        <f>(+'Sch 8.x Bill Count'!J60*'S5.1 CRevenue(0.75in)'!$K$7)+('Sch 8.x Bill Count'!J60*($B62+50)/100*$K$9)-(0.64*5*'Sch 8.x Bill Count'!J60)</f>
        <v>0</v>
      </c>
      <c r="K62" s="13">
        <f>(+'Sch 8.x Bill Count'!K60*'S5.1 CRevenue(0.75in)'!$K$7)+('Sch 8.x Bill Count'!K60*($B62+50)/100*$K$9)-(0.64*5*'Sch 8.x Bill Count'!K60)</f>
        <v>0</v>
      </c>
      <c r="L62" s="13">
        <f>(+'Sch 8.x Bill Count'!L60*'S5.1 CRevenue(0.75in)'!$K$7)+('Sch 8.x Bill Count'!L60*($B62+50)/100*$K$9)-(0.64*5*'Sch 8.x Bill Count'!L60)</f>
        <v>0</v>
      </c>
      <c r="M62" s="13">
        <f>(+'Sch 8.x Bill Count'!M60*'S5.1 CRevenue(0.75in)'!$K$7)+('Sch 8.x Bill Count'!M60*($B62+50)/100*$K$9)-(0.64*5*'Sch 8.x Bill Count'!M60)</f>
        <v>205.14000000000001</v>
      </c>
      <c r="N62" s="13">
        <f>(+'Sch 8.x Bill Count'!N60*'S5.1 CRevenue(0.75in)'!$K$7)+('Sch 8.x Bill Count'!N60*($B62+50)/100*$K$9)-(0.64*5*'Sch 8.x Bill Count'!N60)</f>
        <v>0</v>
      </c>
      <c r="O62" s="42"/>
      <c r="P62" s="42"/>
      <c r="Q62" s="42"/>
    </row>
    <row r="63" spans="1:17" x14ac:dyDescent="0.25">
      <c r="A63" s="42"/>
      <c r="B63">
        <f t="shared" si="1"/>
        <v>5000</v>
      </c>
      <c r="C63" s="13">
        <f>(+'Sch 8.x Bill Count'!C61*'S5.1 CRevenue(0.75in)'!$K$7)+('Sch 8.x Bill Count'!C61*($B63+50)/100*$K$9)-(0.64*5*'Sch 8.x Bill Count'!C61)</f>
        <v>0</v>
      </c>
      <c r="D63" s="13">
        <f>(+'Sch 8.x Bill Count'!D61*'S5.1 CRevenue(0.75in)'!$K$7)+('Sch 8.x Bill Count'!D61*($B63+50)/100*$K$9)-(0.64*5*'Sch 8.x Bill Count'!D61)</f>
        <v>0</v>
      </c>
      <c r="E63" s="13">
        <f>(+'Sch 8.x Bill Count'!E61*'S5.1 CRevenue(0.75in)'!$K$7)+('Sch 8.x Bill Count'!E61*($B63+50)/100*$K$9)-(0.64*5*'Sch 8.x Bill Count'!E61)</f>
        <v>0</v>
      </c>
      <c r="F63" s="13">
        <f>(+'Sch 8.x Bill Count'!F61*'S5.1 CRevenue(0.75in)'!$K$7)+('Sch 8.x Bill Count'!F61*($B63+50)/100*$K$9)-(0.64*5*'Sch 8.x Bill Count'!F61)</f>
        <v>208.46</v>
      </c>
      <c r="G63" s="13">
        <f>(+'Sch 8.x Bill Count'!G61*'S5.1 CRevenue(0.75in)'!$K$7)+('Sch 8.x Bill Count'!G61*($B63+50)/100*$K$9)-(0.64*5*'Sch 8.x Bill Count'!G61)</f>
        <v>0</v>
      </c>
      <c r="H63" s="13">
        <f>(+'Sch 8.x Bill Count'!H61*'S5.1 CRevenue(0.75in)'!$K$7)+('Sch 8.x Bill Count'!H61*($B63+50)/100*$K$9)-(0.64*5*'Sch 8.x Bill Count'!H61)</f>
        <v>0</v>
      </c>
      <c r="I63" s="13">
        <f>(+'Sch 8.x Bill Count'!I61*'S5.1 CRevenue(0.75in)'!$K$7)+('Sch 8.x Bill Count'!I61*($B63+50)/100*$K$9)-(0.64*5*'Sch 8.x Bill Count'!I61)</f>
        <v>0</v>
      </c>
      <c r="J63" s="13">
        <f>(+'Sch 8.x Bill Count'!J61*'S5.1 CRevenue(0.75in)'!$K$7)+('Sch 8.x Bill Count'!J61*($B63+50)/100*$K$9)-(0.64*5*'Sch 8.x Bill Count'!J61)</f>
        <v>0</v>
      </c>
      <c r="K63" s="13">
        <f>(+'Sch 8.x Bill Count'!K61*'S5.1 CRevenue(0.75in)'!$K$7)+('Sch 8.x Bill Count'!K61*($B63+50)/100*$K$9)-(0.64*5*'Sch 8.x Bill Count'!K61)</f>
        <v>208.46</v>
      </c>
      <c r="L63" s="13">
        <f>(+'Sch 8.x Bill Count'!L61*'S5.1 CRevenue(0.75in)'!$K$7)+('Sch 8.x Bill Count'!L61*($B63+50)/100*$K$9)-(0.64*5*'Sch 8.x Bill Count'!L61)</f>
        <v>0</v>
      </c>
      <c r="M63" s="13">
        <f>(+'Sch 8.x Bill Count'!M61*'S5.1 CRevenue(0.75in)'!$K$7)+('Sch 8.x Bill Count'!M61*($B63+50)/100*$K$9)-(0.64*5*'Sch 8.x Bill Count'!M61)</f>
        <v>0</v>
      </c>
      <c r="N63" s="13">
        <f>(+'Sch 8.x Bill Count'!N61*'S5.1 CRevenue(0.75in)'!$K$7)+('Sch 8.x Bill Count'!N61*($B63+50)/100*$K$9)-(0.64*5*'Sch 8.x Bill Count'!N61)</f>
        <v>0</v>
      </c>
      <c r="O63" s="42"/>
      <c r="P63" s="42"/>
      <c r="Q63" s="42"/>
    </row>
    <row r="64" spans="1:17" x14ac:dyDescent="0.25">
      <c r="A64" s="42"/>
      <c r="B64">
        <f t="shared" si="1"/>
        <v>5100</v>
      </c>
      <c r="C64" s="13">
        <f>(+'Sch 8.x Bill Count'!C62*'S5.1 CRevenue(0.75in)'!$K$7)+('Sch 8.x Bill Count'!C62*($B64+50)/100*$K$9)-(0.64*5*'Sch 8.x Bill Count'!C62)</f>
        <v>0</v>
      </c>
      <c r="D64" s="13">
        <f>(+'Sch 8.x Bill Count'!D62*'S5.1 CRevenue(0.75in)'!$K$7)+('Sch 8.x Bill Count'!D62*($B64+50)/100*$K$9)-(0.64*5*'Sch 8.x Bill Count'!D62)</f>
        <v>211.78</v>
      </c>
      <c r="E64" s="13">
        <f>(+'Sch 8.x Bill Count'!E62*'S5.1 CRevenue(0.75in)'!$K$7)+('Sch 8.x Bill Count'!E62*($B64+50)/100*$K$9)-(0.64*5*'Sch 8.x Bill Count'!E62)</f>
        <v>0</v>
      </c>
      <c r="F64" s="13">
        <f>(+'Sch 8.x Bill Count'!F62*'S5.1 CRevenue(0.75in)'!$K$7)+('Sch 8.x Bill Count'!F62*($B64+50)/100*$K$9)-(0.64*5*'Sch 8.x Bill Count'!F62)</f>
        <v>0</v>
      </c>
      <c r="G64" s="13">
        <f>(+'Sch 8.x Bill Count'!G62*'S5.1 CRevenue(0.75in)'!$K$7)+('Sch 8.x Bill Count'!G62*($B64+50)/100*$K$9)-(0.64*5*'Sch 8.x Bill Count'!G62)</f>
        <v>211.78</v>
      </c>
      <c r="H64" s="13">
        <f>(+'Sch 8.x Bill Count'!H62*'S5.1 CRevenue(0.75in)'!$K$7)+('Sch 8.x Bill Count'!H62*($B64+50)/100*$K$9)-(0.64*5*'Sch 8.x Bill Count'!H62)</f>
        <v>0</v>
      </c>
      <c r="I64" s="13">
        <f>(+'Sch 8.x Bill Count'!I62*'S5.1 CRevenue(0.75in)'!$K$7)+('Sch 8.x Bill Count'!I62*($B64+50)/100*$K$9)-(0.64*5*'Sch 8.x Bill Count'!I62)</f>
        <v>211.78</v>
      </c>
      <c r="J64" s="13">
        <f>(+'Sch 8.x Bill Count'!J62*'S5.1 CRevenue(0.75in)'!$K$7)+('Sch 8.x Bill Count'!J62*($B64+50)/100*$K$9)-(0.64*5*'Sch 8.x Bill Count'!J62)</f>
        <v>211.78</v>
      </c>
      <c r="K64" s="13">
        <f>(+'Sch 8.x Bill Count'!K62*'S5.1 CRevenue(0.75in)'!$K$7)+('Sch 8.x Bill Count'!K62*($B64+50)/100*$K$9)-(0.64*5*'Sch 8.x Bill Count'!K62)</f>
        <v>0</v>
      </c>
      <c r="L64" s="13">
        <f>(+'Sch 8.x Bill Count'!L62*'S5.1 CRevenue(0.75in)'!$K$7)+('Sch 8.x Bill Count'!L62*($B64+50)/100*$K$9)-(0.64*5*'Sch 8.x Bill Count'!L62)</f>
        <v>211.78</v>
      </c>
      <c r="M64" s="13">
        <f>(+'Sch 8.x Bill Count'!M62*'S5.1 CRevenue(0.75in)'!$K$7)+('Sch 8.x Bill Count'!M62*($B64+50)/100*$K$9)-(0.64*5*'Sch 8.x Bill Count'!M62)</f>
        <v>0</v>
      </c>
      <c r="N64" s="13">
        <f>(+'Sch 8.x Bill Count'!N62*'S5.1 CRevenue(0.75in)'!$K$7)+('Sch 8.x Bill Count'!N62*($B64+50)/100*$K$9)-(0.64*5*'Sch 8.x Bill Count'!N62)</f>
        <v>0</v>
      </c>
      <c r="O64" s="42"/>
      <c r="P64" s="42"/>
      <c r="Q64" s="42"/>
    </row>
    <row r="65" spans="1:17" x14ac:dyDescent="0.25">
      <c r="A65" s="42"/>
      <c r="B65">
        <f t="shared" si="1"/>
        <v>5200</v>
      </c>
      <c r="C65" s="13">
        <f>(+'Sch 8.x Bill Count'!C63*'S5.1 CRevenue(0.75in)'!$K$7)+('Sch 8.x Bill Count'!C63*($B65+50)/100*$K$9)-(0.64*5*'Sch 8.x Bill Count'!C63)</f>
        <v>0</v>
      </c>
      <c r="D65" s="13">
        <f>(+'Sch 8.x Bill Count'!D63*'S5.1 CRevenue(0.75in)'!$K$7)+('Sch 8.x Bill Count'!D63*($B65+50)/100*$K$9)-(0.64*5*'Sch 8.x Bill Count'!D63)</f>
        <v>0</v>
      </c>
      <c r="E65" s="13">
        <f>(+'Sch 8.x Bill Count'!E63*'S5.1 CRevenue(0.75in)'!$K$7)+('Sch 8.x Bill Count'!E63*($B65+50)/100*$K$9)-(0.64*5*'Sch 8.x Bill Count'!E63)</f>
        <v>0</v>
      </c>
      <c r="F65" s="13">
        <f>(+'Sch 8.x Bill Count'!F63*'S5.1 CRevenue(0.75in)'!$K$7)+('Sch 8.x Bill Count'!F63*($B65+50)/100*$K$9)-(0.64*5*'Sch 8.x Bill Count'!F63)</f>
        <v>215.1</v>
      </c>
      <c r="G65" s="13">
        <f>(+'Sch 8.x Bill Count'!G63*'S5.1 CRevenue(0.75in)'!$K$7)+('Sch 8.x Bill Count'!G63*($B65+50)/100*$K$9)-(0.64*5*'Sch 8.x Bill Count'!G63)</f>
        <v>0</v>
      </c>
      <c r="H65" s="13">
        <f>(+'Sch 8.x Bill Count'!H63*'S5.1 CRevenue(0.75in)'!$K$7)+('Sch 8.x Bill Count'!H63*($B65+50)/100*$K$9)-(0.64*5*'Sch 8.x Bill Count'!H63)</f>
        <v>0</v>
      </c>
      <c r="I65" s="13">
        <f>(+'Sch 8.x Bill Count'!I63*'S5.1 CRevenue(0.75in)'!$K$7)+('Sch 8.x Bill Count'!I63*($B65+50)/100*$K$9)-(0.64*5*'Sch 8.x Bill Count'!I63)</f>
        <v>0</v>
      </c>
      <c r="J65" s="13">
        <f>(+'Sch 8.x Bill Count'!J63*'S5.1 CRevenue(0.75in)'!$K$7)+('Sch 8.x Bill Count'!J63*($B65+50)/100*$K$9)-(0.64*5*'Sch 8.x Bill Count'!J63)</f>
        <v>0</v>
      </c>
      <c r="K65" s="13">
        <f>(+'Sch 8.x Bill Count'!K63*'S5.1 CRevenue(0.75in)'!$K$7)+('Sch 8.x Bill Count'!K63*($B65+50)/100*$K$9)-(0.64*5*'Sch 8.x Bill Count'!K63)</f>
        <v>0</v>
      </c>
      <c r="L65" s="13">
        <f>(+'Sch 8.x Bill Count'!L63*'S5.1 CRevenue(0.75in)'!$K$7)+('Sch 8.x Bill Count'!L63*($B65+50)/100*$K$9)-(0.64*5*'Sch 8.x Bill Count'!L63)</f>
        <v>0</v>
      </c>
      <c r="M65" s="13">
        <f>(+'Sch 8.x Bill Count'!M63*'S5.1 CRevenue(0.75in)'!$K$7)+('Sch 8.x Bill Count'!M63*($B65+50)/100*$K$9)-(0.64*5*'Sch 8.x Bill Count'!M63)</f>
        <v>0</v>
      </c>
      <c r="N65" s="13">
        <f>(+'Sch 8.x Bill Count'!N63*'S5.1 CRevenue(0.75in)'!$K$7)+('Sch 8.x Bill Count'!N63*($B65+50)/100*$K$9)-(0.64*5*'Sch 8.x Bill Count'!N63)</f>
        <v>0</v>
      </c>
      <c r="O65" s="42"/>
      <c r="P65" s="42"/>
      <c r="Q65" s="42"/>
    </row>
    <row r="66" spans="1:17" x14ac:dyDescent="0.25">
      <c r="A66" s="42"/>
      <c r="B66">
        <f t="shared" si="1"/>
        <v>5300</v>
      </c>
      <c r="C66" s="13">
        <f>(+'Sch 8.x Bill Count'!C64*'S5.1 CRevenue(0.75in)'!$K$7)+('Sch 8.x Bill Count'!C64*($B66+50)/100*$K$9)-(0.64*5*'Sch 8.x Bill Count'!C64)</f>
        <v>0</v>
      </c>
      <c r="D66" s="13">
        <f>(+'Sch 8.x Bill Count'!D64*'S5.1 CRevenue(0.75in)'!$K$7)+('Sch 8.x Bill Count'!D64*($B66+50)/100*$K$9)-(0.64*5*'Sch 8.x Bill Count'!D64)</f>
        <v>0</v>
      </c>
      <c r="E66" s="13">
        <f>(+'Sch 8.x Bill Count'!E64*'S5.1 CRevenue(0.75in)'!$K$7)+('Sch 8.x Bill Count'!E64*($B66+50)/100*$K$9)-(0.64*5*'Sch 8.x Bill Count'!E64)</f>
        <v>0</v>
      </c>
      <c r="F66" s="13">
        <f>(+'Sch 8.x Bill Count'!F64*'S5.1 CRevenue(0.75in)'!$K$7)+('Sch 8.x Bill Count'!F64*($B66+50)/100*$K$9)-(0.64*5*'Sch 8.x Bill Count'!F64)</f>
        <v>0</v>
      </c>
      <c r="G66" s="13">
        <f>(+'Sch 8.x Bill Count'!G64*'S5.1 CRevenue(0.75in)'!$K$7)+('Sch 8.x Bill Count'!G64*($B66+50)/100*$K$9)-(0.64*5*'Sch 8.x Bill Count'!G64)</f>
        <v>0</v>
      </c>
      <c r="H66" s="13">
        <f>(+'Sch 8.x Bill Count'!H64*'S5.1 CRevenue(0.75in)'!$K$7)+('Sch 8.x Bill Count'!H64*($B66+50)/100*$K$9)-(0.64*5*'Sch 8.x Bill Count'!H64)</f>
        <v>0</v>
      </c>
      <c r="I66" s="13">
        <f>(+'Sch 8.x Bill Count'!I64*'S5.1 CRevenue(0.75in)'!$K$7)+('Sch 8.x Bill Count'!I64*($B66+50)/100*$K$9)-(0.64*5*'Sch 8.x Bill Count'!I64)</f>
        <v>655.26</v>
      </c>
      <c r="J66" s="13">
        <f>(+'Sch 8.x Bill Count'!J64*'S5.1 CRevenue(0.75in)'!$K$7)+('Sch 8.x Bill Count'!J64*($B66+50)/100*$K$9)-(0.64*5*'Sch 8.x Bill Count'!J64)</f>
        <v>0</v>
      </c>
      <c r="K66" s="13">
        <f>(+'Sch 8.x Bill Count'!K64*'S5.1 CRevenue(0.75in)'!$K$7)+('Sch 8.x Bill Count'!K64*($B66+50)/100*$K$9)-(0.64*5*'Sch 8.x Bill Count'!K64)</f>
        <v>0</v>
      </c>
      <c r="L66" s="13">
        <f>(+'Sch 8.x Bill Count'!L64*'S5.1 CRevenue(0.75in)'!$K$7)+('Sch 8.x Bill Count'!L64*($B66+50)/100*$K$9)-(0.64*5*'Sch 8.x Bill Count'!L64)</f>
        <v>0</v>
      </c>
      <c r="M66" s="13">
        <f>(+'Sch 8.x Bill Count'!M64*'S5.1 CRevenue(0.75in)'!$K$7)+('Sch 8.x Bill Count'!M64*($B66+50)/100*$K$9)-(0.64*5*'Sch 8.x Bill Count'!M64)</f>
        <v>0</v>
      </c>
      <c r="N66" s="13">
        <f>(+'Sch 8.x Bill Count'!N64*'S5.1 CRevenue(0.75in)'!$K$7)+('Sch 8.x Bill Count'!N64*($B66+50)/100*$K$9)-(0.64*5*'Sch 8.x Bill Count'!N64)</f>
        <v>0</v>
      </c>
      <c r="O66" s="42"/>
      <c r="P66" s="42"/>
      <c r="Q66" s="42"/>
    </row>
    <row r="67" spans="1:17" x14ac:dyDescent="0.25">
      <c r="A67" s="42"/>
      <c r="B67">
        <f t="shared" si="1"/>
        <v>5400</v>
      </c>
      <c r="C67" s="13">
        <f>(+'Sch 8.x Bill Count'!C65*'S5.1 CRevenue(0.75in)'!$K$7)+('Sch 8.x Bill Count'!C65*($B67+50)/100*$K$9)-(0.64*5*'Sch 8.x Bill Count'!C65)</f>
        <v>0</v>
      </c>
      <c r="D67" s="13">
        <f>(+'Sch 8.x Bill Count'!D65*'S5.1 CRevenue(0.75in)'!$K$7)+('Sch 8.x Bill Count'!D65*($B67+50)/100*$K$9)-(0.64*5*'Sch 8.x Bill Count'!D65)</f>
        <v>0</v>
      </c>
      <c r="E67" s="13">
        <f>(+'Sch 8.x Bill Count'!E65*'S5.1 CRevenue(0.75in)'!$K$7)+('Sch 8.x Bill Count'!E65*($B67+50)/100*$K$9)-(0.64*5*'Sch 8.x Bill Count'!E65)</f>
        <v>0</v>
      </c>
      <c r="F67" s="13">
        <f>(+'Sch 8.x Bill Count'!F65*'S5.1 CRevenue(0.75in)'!$K$7)+('Sch 8.x Bill Count'!F65*($B67+50)/100*$K$9)-(0.64*5*'Sch 8.x Bill Count'!F65)</f>
        <v>0</v>
      </c>
      <c r="G67" s="13">
        <f>(+'Sch 8.x Bill Count'!G65*'S5.1 CRevenue(0.75in)'!$K$7)+('Sch 8.x Bill Count'!G65*($B67+50)/100*$K$9)-(0.64*5*'Sch 8.x Bill Count'!G65)</f>
        <v>0</v>
      </c>
      <c r="H67" s="13">
        <f>(+'Sch 8.x Bill Count'!H65*'S5.1 CRevenue(0.75in)'!$K$7)+('Sch 8.x Bill Count'!H65*($B67+50)/100*$K$9)-(0.64*5*'Sch 8.x Bill Count'!H65)</f>
        <v>0</v>
      </c>
      <c r="I67" s="13">
        <f>(+'Sch 8.x Bill Count'!I65*'S5.1 CRevenue(0.75in)'!$K$7)+('Sch 8.x Bill Count'!I65*($B67+50)/100*$K$9)-(0.64*5*'Sch 8.x Bill Count'!I65)</f>
        <v>0</v>
      </c>
      <c r="J67" s="13">
        <f>(+'Sch 8.x Bill Count'!J65*'S5.1 CRevenue(0.75in)'!$K$7)+('Sch 8.x Bill Count'!J65*($B67+50)/100*$K$9)-(0.64*5*'Sch 8.x Bill Count'!J65)</f>
        <v>0</v>
      </c>
      <c r="K67" s="13">
        <f>(+'Sch 8.x Bill Count'!K65*'S5.1 CRevenue(0.75in)'!$K$7)+('Sch 8.x Bill Count'!K65*($B67+50)/100*$K$9)-(0.64*5*'Sch 8.x Bill Count'!K65)</f>
        <v>0</v>
      </c>
      <c r="L67" s="13">
        <f>(+'Sch 8.x Bill Count'!L65*'S5.1 CRevenue(0.75in)'!$K$7)+('Sch 8.x Bill Count'!L65*($B67+50)/100*$K$9)-(0.64*5*'Sch 8.x Bill Count'!L65)</f>
        <v>0</v>
      </c>
      <c r="M67" s="13">
        <f>(+'Sch 8.x Bill Count'!M65*'S5.1 CRevenue(0.75in)'!$K$7)+('Sch 8.x Bill Count'!M65*($B67+50)/100*$K$9)-(0.64*5*'Sch 8.x Bill Count'!M65)</f>
        <v>0</v>
      </c>
      <c r="N67" s="13">
        <f>(+'Sch 8.x Bill Count'!N65*'S5.1 CRevenue(0.75in)'!$K$7)+('Sch 8.x Bill Count'!N65*($B67+50)/100*$K$9)-(0.64*5*'Sch 8.x Bill Count'!N65)</f>
        <v>0</v>
      </c>
      <c r="O67" s="42"/>
      <c r="P67" s="42"/>
      <c r="Q67" s="42"/>
    </row>
    <row r="68" spans="1:17" x14ac:dyDescent="0.25">
      <c r="A68" s="42"/>
      <c r="B68">
        <f t="shared" si="1"/>
        <v>5500</v>
      </c>
      <c r="C68" s="13">
        <f>(+'Sch 8.x Bill Count'!C66*'S5.1 CRevenue(0.75in)'!$K$7)+('Sch 8.x Bill Count'!C66*($B68+50)/100*$K$9)-(0.64*5*'Sch 8.x Bill Count'!C66)</f>
        <v>0</v>
      </c>
      <c r="D68" s="13">
        <f>(+'Sch 8.x Bill Count'!D66*'S5.1 CRevenue(0.75in)'!$K$7)+('Sch 8.x Bill Count'!D66*($B68+50)/100*$K$9)-(0.64*5*'Sch 8.x Bill Count'!D66)</f>
        <v>0</v>
      </c>
      <c r="E68" s="13">
        <f>(+'Sch 8.x Bill Count'!E66*'S5.1 CRevenue(0.75in)'!$K$7)+('Sch 8.x Bill Count'!E66*($B68+50)/100*$K$9)-(0.64*5*'Sch 8.x Bill Count'!E66)</f>
        <v>0</v>
      </c>
      <c r="F68" s="13">
        <f>(+'Sch 8.x Bill Count'!F66*'S5.1 CRevenue(0.75in)'!$K$7)+('Sch 8.x Bill Count'!F66*($B68+50)/100*$K$9)-(0.64*5*'Sch 8.x Bill Count'!F66)</f>
        <v>0</v>
      </c>
      <c r="G68" s="13">
        <f>(+'Sch 8.x Bill Count'!G66*'S5.1 CRevenue(0.75in)'!$K$7)+('Sch 8.x Bill Count'!G66*($B68+50)/100*$K$9)-(0.64*5*'Sch 8.x Bill Count'!G66)</f>
        <v>0</v>
      </c>
      <c r="H68" s="13">
        <f>(+'Sch 8.x Bill Count'!H66*'S5.1 CRevenue(0.75in)'!$K$7)+('Sch 8.x Bill Count'!H66*($B68+50)/100*$K$9)-(0.64*5*'Sch 8.x Bill Count'!H66)</f>
        <v>0</v>
      </c>
      <c r="I68" s="13">
        <f>(+'Sch 8.x Bill Count'!I66*'S5.1 CRevenue(0.75in)'!$K$7)+('Sch 8.x Bill Count'!I66*($B68+50)/100*$K$9)-(0.64*5*'Sch 8.x Bill Count'!I66)</f>
        <v>0</v>
      </c>
      <c r="J68" s="13">
        <f>(+'Sch 8.x Bill Count'!J66*'S5.1 CRevenue(0.75in)'!$K$7)+('Sch 8.x Bill Count'!J66*($B68+50)/100*$K$9)-(0.64*5*'Sch 8.x Bill Count'!J66)</f>
        <v>0</v>
      </c>
      <c r="K68" s="13">
        <f>(+'Sch 8.x Bill Count'!K66*'S5.1 CRevenue(0.75in)'!$K$7)+('Sch 8.x Bill Count'!K66*($B68+50)/100*$K$9)-(0.64*5*'Sch 8.x Bill Count'!K66)</f>
        <v>0</v>
      </c>
      <c r="L68" s="13">
        <f>(+'Sch 8.x Bill Count'!L66*'S5.1 CRevenue(0.75in)'!$K$7)+('Sch 8.x Bill Count'!L66*($B68+50)/100*$K$9)-(0.64*5*'Sch 8.x Bill Count'!L66)</f>
        <v>0</v>
      </c>
      <c r="M68" s="13">
        <f>(+'Sch 8.x Bill Count'!M66*'S5.1 CRevenue(0.75in)'!$K$7)+('Sch 8.x Bill Count'!M66*($B68+50)/100*$K$9)-(0.64*5*'Sch 8.x Bill Count'!M66)</f>
        <v>0</v>
      </c>
      <c r="N68" s="13">
        <f>(+'Sch 8.x Bill Count'!N66*'S5.1 CRevenue(0.75in)'!$K$7)+('Sch 8.x Bill Count'!N66*($B68+50)/100*$K$9)-(0.64*5*'Sch 8.x Bill Count'!N66)</f>
        <v>0</v>
      </c>
      <c r="O68" s="42"/>
      <c r="P68" s="42"/>
      <c r="Q68" s="42"/>
    </row>
    <row r="69" spans="1:17" x14ac:dyDescent="0.25">
      <c r="A69" s="42"/>
      <c r="B69">
        <f t="shared" si="1"/>
        <v>5600</v>
      </c>
      <c r="C69" s="13">
        <f>(+'Sch 8.x Bill Count'!C67*'S5.1 CRevenue(0.75in)'!$K$7)+('Sch 8.x Bill Count'!C67*($B69+50)/100*$K$9)-(0.64*5*'Sch 8.x Bill Count'!C67)</f>
        <v>0</v>
      </c>
      <c r="D69" s="13">
        <f>(+'Sch 8.x Bill Count'!D67*'S5.1 CRevenue(0.75in)'!$K$7)+('Sch 8.x Bill Count'!D67*($B69+50)/100*$K$9)-(0.64*5*'Sch 8.x Bill Count'!D67)</f>
        <v>0</v>
      </c>
      <c r="E69" s="13">
        <f>(+'Sch 8.x Bill Count'!E67*'S5.1 CRevenue(0.75in)'!$K$7)+('Sch 8.x Bill Count'!E67*($B69+50)/100*$K$9)-(0.64*5*'Sch 8.x Bill Count'!E67)</f>
        <v>0</v>
      </c>
      <c r="F69" s="13">
        <f>(+'Sch 8.x Bill Count'!F67*'S5.1 CRevenue(0.75in)'!$K$7)+('Sch 8.x Bill Count'!F67*($B69+50)/100*$K$9)-(0.64*5*'Sch 8.x Bill Count'!F67)</f>
        <v>0</v>
      </c>
      <c r="G69" s="13">
        <f>(+'Sch 8.x Bill Count'!G67*'S5.1 CRevenue(0.75in)'!$K$7)+('Sch 8.x Bill Count'!G67*($B69+50)/100*$K$9)-(0.64*5*'Sch 8.x Bill Count'!G67)</f>
        <v>228.38</v>
      </c>
      <c r="H69" s="13">
        <f>(+'Sch 8.x Bill Count'!H67*'S5.1 CRevenue(0.75in)'!$K$7)+('Sch 8.x Bill Count'!H67*($B69+50)/100*$K$9)-(0.64*5*'Sch 8.x Bill Count'!H67)</f>
        <v>0</v>
      </c>
      <c r="I69" s="13">
        <f>(+'Sch 8.x Bill Count'!I67*'S5.1 CRevenue(0.75in)'!$K$7)+('Sch 8.x Bill Count'!I67*($B69+50)/100*$K$9)-(0.64*5*'Sch 8.x Bill Count'!I67)</f>
        <v>0</v>
      </c>
      <c r="J69" s="13">
        <f>(+'Sch 8.x Bill Count'!J67*'S5.1 CRevenue(0.75in)'!$K$7)+('Sch 8.x Bill Count'!J67*($B69+50)/100*$K$9)-(0.64*5*'Sch 8.x Bill Count'!J67)</f>
        <v>0</v>
      </c>
      <c r="K69" s="13">
        <f>(+'Sch 8.x Bill Count'!K67*'S5.1 CRevenue(0.75in)'!$K$7)+('Sch 8.x Bill Count'!K67*($B69+50)/100*$K$9)-(0.64*5*'Sch 8.x Bill Count'!K67)</f>
        <v>0</v>
      </c>
      <c r="L69" s="13">
        <f>(+'Sch 8.x Bill Count'!L67*'S5.1 CRevenue(0.75in)'!$K$7)+('Sch 8.x Bill Count'!L67*($B69+50)/100*$K$9)-(0.64*5*'Sch 8.x Bill Count'!L67)</f>
        <v>0</v>
      </c>
      <c r="M69" s="13">
        <f>(+'Sch 8.x Bill Count'!M67*'S5.1 CRevenue(0.75in)'!$K$7)+('Sch 8.x Bill Count'!M67*($B69+50)/100*$K$9)-(0.64*5*'Sch 8.x Bill Count'!M67)</f>
        <v>0</v>
      </c>
      <c r="N69" s="13">
        <f>(+'Sch 8.x Bill Count'!N67*'S5.1 CRevenue(0.75in)'!$K$7)+('Sch 8.x Bill Count'!N67*($B69+50)/100*$K$9)-(0.64*5*'Sch 8.x Bill Count'!N67)</f>
        <v>0</v>
      </c>
      <c r="O69" s="42"/>
      <c r="P69" s="42"/>
      <c r="Q69" s="42"/>
    </row>
    <row r="70" spans="1:17" x14ac:dyDescent="0.25">
      <c r="A70" s="42"/>
      <c r="B70">
        <f t="shared" si="1"/>
        <v>5700</v>
      </c>
      <c r="C70" s="13">
        <f>(+'Sch 8.x Bill Count'!C68*'S5.1 CRevenue(0.75in)'!$K$7)+('Sch 8.x Bill Count'!C68*($B70+50)/100*$K$9)-(0.64*5*'Sch 8.x Bill Count'!C68)</f>
        <v>0</v>
      </c>
      <c r="D70" s="13">
        <f>(+'Sch 8.x Bill Count'!D68*'S5.1 CRevenue(0.75in)'!$K$7)+('Sch 8.x Bill Count'!D68*($B70+50)/100*$K$9)-(0.64*5*'Sch 8.x Bill Count'!D68)</f>
        <v>231.7</v>
      </c>
      <c r="E70" s="13">
        <f>(+'Sch 8.x Bill Count'!E68*'S5.1 CRevenue(0.75in)'!$K$7)+('Sch 8.x Bill Count'!E68*($B70+50)/100*$K$9)-(0.64*5*'Sch 8.x Bill Count'!E68)</f>
        <v>0</v>
      </c>
      <c r="F70" s="13">
        <f>(+'Sch 8.x Bill Count'!F68*'S5.1 CRevenue(0.75in)'!$K$7)+('Sch 8.x Bill Count'!F68*($B70+50)/100*$K$9)-(0.64*5*'Sch 8.x Bill Count'!F68)</f>
        <v>0</v>
      </c>
      <c r="G70" s="13">
        <f>(+'Sch 8.x Bill Count'!G68*'S5.1 CRevenue(0.75in)'!$K$7)+('Sch 8.x Bill Count'!G68*($B70+50)/100*$K$9)-(0.64*5*'Sch 8.x Bill Count'!G68)</f>
        <v>0</v>
      </c>
      <c r="H70" s="13">
        <f>(+'Sch 8.x Bill Count'!H68*'S5.1 CRevenue(0.75in)'!$K$7)+('Sch 8.x Bill Count'!H68*($B70+50)/100*$K$9)-(0.64*5*'Sch 8.x Bill Count'!H68)</f>
        <v>231.7</v>
      </c>
      <c r="I70" s="13">
        <f>(+'Sch 8.x Bill Count'!I68*'S5.1 CRevenue(0.75in)'!$K$7)+('Sch 8.x Bill Count'!I68*($B70+50)/100*$K$9)-(0.64*5*'Sch 8.x Bill Count'!I68)</f>
        <v>0</v>
      </c>
      <c r="J70" s="13">
        <f>(+'Sch 8.x Bill Count'!J68*'S5.1 CRevenue(0.75in)'!$K$7)+('Sch 8.x Bill Count'!J68*($B70+50)/100*$K$9)-(0.64*5*'Sch 8.x Bill Count'!J68)</f>
        <v>0</v>
      </c>
      <c r="K70" s="13">
        <f>(+'Sch 8.x Bill Count'!K68*'S5.1 CRevenue(0.75in)'!$K$7)+('Sch 8.x Bill Count'!K68*($B70+50)/100*$K$9)-(0.64*5*'Sch 8.x Bill Count'!K68)</f>
        <v>0</v>
      </c>
      <c r="L70" s="13">
        <f>(+'Sch 8.x Bill Count'!L68*'S5.1 CRevenue(0.75in)'!$K$7)+('Sch 8.x Bill Count'!L68*($B70+50)/100*$K$9)-(0.64*5*'Sch 8.x Bill Count'!L68)</f>
        <v>0</v>
      </c>
      <c r="M70" s="13">
        <f>(+'Sch 8.x Bill Count'!M68*'S5.1 CRevenue(0.75in)'!$K$7)+('Sch 8.x Bill Count'!M68*($B70+50)/100*$K$9)-(0.64*5*'Sch 8.x Bill Count'!M68)</f>
        <v>231.7</v>
      </c>
      <c r="N70" s="13">
        <f>(+'Sch 8.x Bill Count'!N68*'S5.1 CRevenue(0.75in)'!$K$7)+('Sch 8.x Bill Count'!N68*($B70+50)/100*$K$9)-(0.64*5*'Sch 8.x Bill Count'!N68)</f>
        <v>0</v>
      </c>
      <c r="O70" s="42"/>
      <c r="P70" s="42"/>
      <c r="Q70" s="42"/>
    </row>
    <row r="71" spans="1:17" x14ac:dyDescent="0.25">
      <c r="A71" s="42"/>
      <c r="B71">
        <f t="shared" si="1"/>
        <v>5800</v>
      </c>
      <c r="C71" s="13">
        <f>(+'Sch 8.x Bill Count'!C69*'S5.1 CRevenue(0.75in)'!$K$7)+('Sch 8.x Bill Count'!C69*($B71+50)/100*$K$9)-(0.64*5*'Sch 8.x Bill Count'!C69)</f>
        <v>0</v>
      </c>
      <c r="D71" s="13">
        <f>(+'Sch 8.x Bill Count'!D69*'S5.1 CRevenue(0.75in)'!$K$7)+('Sch 8.x Bill Count'!D69*($B71+50)/100*$K$9)-(0.64*5*'Sch 8.x Bill Count'!D69)</f>
        <v>0</v>
      </c>
      <c r="E71" s="13">
        <f>(+'Sch 8.x Bill Count'!E69*'S5.1 CRevenue(0.75in)'!$K$7)+('Sch 8.x Bill Count'!E69*($B71+50)/100*$K$9)-(0.64*5*'Sch 8.x Bill Count'!E69)</f>
        <v>0</v>
      </c>
      <c r="F71" s="13">
        <f>(+'Sch 8.x Bill Count'!F69*'S5.1 CRevenue(0.75in)'!$K$7)+('Sch 8.x Bill Count'!F69*($B71+50)/100*$K$9)-(0.64*5*'Sch 8.x Bill Count'!F69)</f>
        <v>0</v>
      </c>
      <c r="G71" s="13">
        <f>(+'Sch 8.x Bill Count'!G69*'S5.1 CRevenue(0.75in)'!$K$7)+('Sch 8.x Bill Count'!G69*($B71+50)/100*$K$9)-(0.64*5*'Sch 8.x Bill Count'!G69)</f>
        <v>0</v>
      </c>
      <c r="H71" s="13">
        <f>(+'Sch 8.x Bill Count'!H69*'S5.1 CRevenue(0.75in)'!$K$7)+('Sch 8.x Bill Count'!H69*($B71+50)/100*$K$9)-(0.64*5*'Sch 8.x Bill Count'!H69)</f>
        <v>235.02</v>
      </c>
      <c r="I71" s="13">
        <f>(+'Sch 8.x Bill Count'!I69*'S5.1 CRevenue(0.75in)'!$K$7)+('Sch 8.x Bill Count'!I69*($B71+50)/100*$K$9)-(0.64*5*'Sch 8.x Bill Count'!I69)</f>
        <v>0</v>
      </c>
      <c r="J71" s="13">
        <f>(+'Sch 8.x Bill Count'!J69*'S5.1 CRevenue(0.75in)'!$K$7)+('Sch 8.x Bill Count'!J69*($B71+50)/100*$K$9)-(0.64*5*'Sch 8.x Bill Count'!J69)</f>
        <v>235.02</v>
      </c>
      <c r="K71" s="13">
        <f>(+'Sch 8.x Bill Count'!K69*'S5.1 CRevenue(0.75in)'!$K$7)+('Sch 8.x Bill Count'!K69*($B71+50)/100*$K$9)-(0.64*5*'Sch 8.x Bill Count'!K69)</f>
        <v>0</v>
      </c>
      <c r="L71" s="13">
        <f>(+'Sch 8.x Bill Count'!L69*'S5.1 CRevenue(0.75in)'!$K$7)+('Sch 8.x Bill Count'!L69*($B71+50)/100*$K$9)-(0.64*5*'Sch 8.x Bill Count'!L69)</f>
        <v>0</v>
      </c>
      <c r="M71" s="13">
        <f>(+'Sch 8.x Bill Count'!M69*'S5.1 CRevenue(0.75in)'!$K$7)+('Sch 8.x Bill Count'!M69*($B71+50)/100*$K$9)-(0.64*5*'Sch 8.x Bill Count'!M69)</f>
        <v>0</v>
      </c>
      <c r="N71" s="13">
        <f>(+'Sch 8.x Bill Count'!N69*'S5.1 CRevenue(0.75in)'!$K$7)+('Sch 8.x Bill Count'!N69*($B71+50)/100*$K$9)-(0.64*5*'Sch 8.x Bill Count'!N69)</f>
        <v>0</v>
      </c>
      <c r="O71" s="42"/>
      <c r="P71" s="42"/>
      <c r="Q71" s="42"/>
    </row>
    <row r="72" spans="1:17" x14ac:dyDescent="0.25">
      <c r="A72" s="42"/>
      <c r="B72">
        <f t="shared" si="1"/>
        <v>5900</v>
      </c>
      <c r="C72" s="13">
        <f>(+'Sch 8.x Bill Count'!C70*'S5.1 CRevenue(0.75in)'!$K$7)+('Sch 8.x Bill Count'!C70*($B72+50)/100*$K$9)-(0.64*5*'Sch 8.x Bill Count'!C70)</f>
        <v>0</v>
      </c>
      <c r="D72" s="13">
        <f>(+'Sch 8.x Bill Count'!D70*'S5.1 CRevenue(0.75in)'!$K$7)+('Sch 8.x Bill Count'!D70*($B72+50)/100*$K$9)-(0.64*5*'Sch 8.x Bill Count'!D70)</f>
        <v>0</v>
      </c>
      <c r="E72" s="13">
        <f>(+'Sch 8.x Bill Count'!E70*'S5.1 CRevenue(0.75in)'!$K$7)+('Sch 8.x Bill Count'!E70*($B72+50)/100*$K$9)-(0.64*5*'Sch 8.x Bill Count'!E70)</f>
        <v>0</v>
      </c>
      <c r="F72" s="13">
        <f>(+'Sch 8.x Bill Count'!F70*'S5.1 CRevenue(0.75in)'!$K$7)+('Sch 8.x Bill Count'!F70*($B72+50)/100*$K$9)-(0.64*5*'Sch 8.x Bill Count'!F70)</f>
        <v>0</v>
      </c>
      <c r="G72" s="13">
        <f>(+'Sch 8.x Bill Count'!G70*'S5.1 CRevenue(0.75in)'!$K$7)+('Sch 8.x Bill Count'!G70*($B72+50)/100*$K$9)-(0.64*5*'Sch 8.x Bill Count'!G70)</f>
        <v>0</v>
      </c>
      <c r="H72" s="13">
        <f>(+'Sch 8.x Bill Count'!H70*'S5.1 CRevenue(0.75in)'!$K$7)+('Sch 8.x Bill Count'!H70*($B72+50)/100*$K$9)-(0.64*5*'Sch 8.x Bill Count'!H70)</f>
        <v>0</v>
      </c>
      <c r="I72" s="13">
        <f>(+'Sch 8.x Bill Count'!I70*'S5.1 CRevenue(0.75in)'!$K$7)+('Sch 8.x Bill Count'!I70*($B72+50)/100*$K$9)-(0.64*5*'Sch 8.x Bill Count'!I70)</f>
        <v>0</v>
      </c>
      <c r="J72" s="13">
        <f>(+'Sch 8.x Bill Count'!J70*'S5.1 CRevenue(0.75in)'!$K$7)+('Sch 8.x Bill Count'!J70*($B72+50)/100*$K$9)-(0.64*5*'Sch 8.x Bill Count'!J70)</f>
        <v>0</v>
      </c>
      <c r="K72" s="13">
        <f>(+'Sch 8.x Bill Count'!K70*'S5.1 CRevenue(0.75in)'!$K$7)+('Sch 8.x Bill Count'!K70*($B72+50)/100*$K$9)-(0.64*5*'Sch 8.x Bill Count'!K70)</f>
        <v>0</v>
      </c>
      <c r="L72" s="13">
        <f>(+'Sch 8.x Bill Count'!L70*'S5.1 CRevenue(0.75in)'!$K$7)+('Sch 8.x Bill Count'!L70*($B72+50)/100*$K$9)-(0.64*5*'Sch 8.x Bill Count'!L70)</f>
        <v>0</v>
      </c>
      <c r="M72" s="13">
        <f>(+'Sch 8.x Bill Count'!M70*'S5.1 CRevenue(0.75in)'!$K$7)+('Sch 8.x Bill Count'!M70*($B72+50)/100*$K$9)-(0.64*5*'Sch 8.x Bill Count'!M70)</f>
        <v>0</v>
      </c>
      <c r="N72" s="13">
        <f>(+'Sch 8.x Bill Count'!N70*'S5.1 CRevenue(0.75in)'!$K$7)+('Sch 8.x Bill Count'!N70*($B72+50)/100*$K$9)-(0.64*5*'Sch 8.x Bill Count'!N70)</f>
        <v>0</v>
      </c>
      <c r="O72" s="42"/>
      <c r="P72" s="42"/>
      <c r="Q72" s="42"/>
    </row>
    <row r="73" spans="1:17" x14ac:dyDescent="0.25">
      <c r="A73" s="42"/>
      <c r="B73">
        <f t="shared" si="1"/>
        <v>6000</v>
      </c>
      <c r="C73" s="13">
        <f>(+'Sch 8.x Bill Count'!C71*'S5.1 CRevenue(0.75in)'!$K$7)+('Sch 8.x Bill Count'!C71*($B73+50)/100*$K$9)-(0.64*5*'Sch 8.x Bill Count'!C71)</f>
        <v>0</v>
      </c>
      <c r="D73" s="13">
        <f>(+'Sch 8.x Bill Count'!D71*'S5.1 CRevenue(0.75in)'!$K$7)+('Sch 8.x Bill Count'!D71*($B73+50)/100*$K$9)-(0.64*5*'Sch 8.x Bill Count'!D71)</f>
        <v>0</v>
      </c>
      <c r="E73" s="13">
        <f>(+'Sch 8.x Bill Count'!E71*'S5.1 CRevenue(0.75in)'!$K$7)+('Sch 8.x Bill Count'!E71*($B73+50)/100*$K$9)-(0.64*5*'Sch 8.x Bill Count'!E71)</f>
        <v>0</v>
      </c>
      <c r="F73" s="13">
        <f>(+'Sch 8.x Bill Count'!F71*'S5.1 CRevenue(0.75in)'!$K$7)+('Sch 8.x Bill Count'!F71*($B73+50)/100*$K$9)-(0.64*5*'Sch 8.x Bill Count'!F71)</f>
        <v>0</v>
      </c>
      <c r="G73" s="13">
        <f>(+'Sch 8.x Bill Count'!G71*'S5.1 CRevenue(0.75in)'!$K$7)+('Sch 8.x Bill Count'!G71*($B73+50)/100*$K$9)-(0.64*5*'Sch 8.x Bill Count'!G71)</f>
        <v>0</v>
      </c>
      <c r="H73" s="13">
        <f>(+'Sch 8.x Bill Count'!H71*'S5.1 CRevenue(0.75in)'!$K$7)+('Sch 8.x Bill Count'!H71*($B73+50)/100*$K$9)-(0.64*5*'Sch 8.x Bill Count'!H71)</f>
        <v>0</v>
      </c>
      <c r="I73" s="13">
        <f>(+'Sch 8.x Bill Count'!I71*'S5.1 CRevenue(0.75in)'!$K$7)+('Sch 8.x Bill Count'!I71*($B73+50)/100*$K$9)-(0.64*5*'Sch 8.x Bill Count'!I71)</f>
        <v>0</v>
      </c>
      <c r="J73" s="13">
        <f>(+'Sch 8.x Bill Count'!J71*'S5.1 CRevenue(0.75in)'!$K$7)+('Sch 8.x Bill Count'!J71*($B73+50)/100*$K$9)-(0.64*5*'Sch 8.x Bill Count'!J71)</f>
        <v>0</v>
      </c>
      <c r="K73" s="13">
        <f>(+'Sch 8.x Bill Count'!K71*'S5.1 CRevenue(0.75in)'!$K$7)+('Sch 8.x Bill Count'!K71*($B73+50)/100*$K$9)-(0.64*5*'Sch 8.x Bill Count'!K71)</f>
        <v>0</v>
      </c>
      <c r="L73" s="13">
        <f>(+'Sch 8.x Bill Count'!L71*'S5.1 CRevenue(0.75in)'!$K$7)+('Sch 8.x Bill Count'!L71*($B73+50)/100*$K$9)-(0.64*5*'Sch 8.x Bill Count'!L71)</f>
        <v>0</v>
      </c>
      <c r="M73" s="13">
        <f>(+'Sch 8.x Bill Count'!M71*'S5.1 CRevenue(0.75in)'!$K$7)+('Sch 8.x Bill Count'!M71*($B73+50)/100*$K$9)-(0.64*5*'Sch 8.x Bill Count'!M71)</f>
        <v>0</v>
      </c>
      <c r="N73" s="13">
        <f>(+'Sch 8.x Bill Count'!N71*'S5.1 CRevenue(0.75in)'!$K$7)+('Sch 8.x Bill Count'!N71*($B73+50)/100*$K$9)-(0.64*5*'Sch 8.x Bill Count'!N71)</f>
        <v>0</v>
      </c>
      <c r="O73" s="42"/>
      <c r="P73" s="42"/>
      <c r="Q73" s="42"/>
    </row>
    <row r="74" spans="1:17" x14ac:dyDescent="0.25">
      <c r="A74" s="42"/>
      <c r="B74">
        <f t="shared" si="1"/>
        <v>6100</v>
      </c>
      <c r="C74" s="13">
        <f>(+'Sch 8.x Bill Count'!C72*'S5.1 CRevenue(0.75in)'!$K$7)+('Sch 8.x Bill Count'!C72*($B74+50)/100*$K$9)-(0.64*5*'Sch 8.x Bill Count'!C72)</f>
        <v>0</v>
      </c>
      <c r="D74" s="13">
        <f>(+'Sch 8.x Bill Count'!D72*'S5.1 CRevenue(0.75in)'!$K$7)+('Sch 8.x Bill Count'!D72*($B74+50)/100*$K$9)-(0.64*5*'Sch 8.x Bill Count'!D72)</f>
        <v>0</v>
      </c>
      <c r="E74" s="13">
        <f>(+'Sch 8.x Bill Count'!E72*'S5.1 CRevenue(0.75in)'!$K$7)+('Sch 8.x Bill Count'!E72*($B74+50)/100*$K$9)-(0.64*5*'Sch 8.x Bill Count'!E72)</f>
        <v>0</v>
      </c>
      <c r="F74" s="13">
        <f>(+'Sch 8.x Bill Count'!F72*'S5.1 CRevenue(0.75in)'!$K$7)+('Sch 8.x Bill Count'!F72*($B74+50)/100*$K$9)-(0.64*5*'Sch 8.x Bill Count'!F72)</f>
        <v>0</v>
      </c>
      <c r="G74" s="13">
        <f>(+'Sch 8.x Bill Count'!G72*'S5.1 CRevenue(0.75in)'!$K$7)+('Sch 8.x Bill Count'!G72*($B74+50)/100*$K$9)-(0.64*5*'Sch 8.x Bill Count'!G72)</f>
        <v>0</v>
      </c>
      <c r="H74" s="13">
        <f>(+'Sch 8.x Bill Count'!H72*'S5.1 CRevenue(0.75in)'!$K$7)+('Sch 8.x Bill Count'!H72*($B74+50)/100*$K$9)-(0.64*5*'Sch 8.x Bill Count'!H72)</f>
        <v>0</v>
      </c>
      <c r="I74" s="13">
        <f>(+'Sch 8.x Bill Count'!I72*'S5.1 CRevenue(0.75in)'!$K$7)+('Sch 8.x Bill Count'!I72*($B74+50)/100*$K$9)-(0.64*5*'Sch 8.x Bill Count'!I72)</f>
        <v>0</v>
      </c>
      <c r="J74" s="13">
        <f>(+'Sch 8.x Bill Count'!J72*'S5.1 CRevenue(0.75in)'!$K$7)+('Sch 8.x Bill Count'!J72*($B74+50)/100*$K$9)-(0.64*5*'Sch 8.x Bill Count'!J72)</f>
        <v>0</v>
      </c>
      <c r="K74" s="13">
        <f>(+'Sch 8.x Bill Count'!K72*'S5.1 CRevenue(0.75in)'!$K$7)+('Sch 8.x Bill Count'!K72*($B74+50)/100*$K$9)-(0.64*5*'Sch 8.x Bill Count'!K72)</f>
        <v>0</v>
      </c>
      <c r="L74" s="13">
        <f>(+'Sch 8.x Bill Count'!L72*'S5.1 CRevenue(0.75in)'!$K$7)+('Sch 8.x Bill Count'!L72*($B74+50)/100*$K$9)-(0.64*5*'Sch 8.x Bill Count'!L72)</f>
        <v>0</v>
      </c>
      <c r="M74" s="13">
        <f>(+'Sch 8.x Bill Count'!M72*'S5.1 CRevenue(0.75in)'!$K$7)+('Sch 8.x Bill Count'!M72*($B74+50)/100*$K$9)-(0.64*5*'Sch 8.x Bill Count'!M72)</f>
        <v>0</v>
      </c>
      <c r="N74" s="13">
        <f>(+'Sch 8.x Bill Count'!N72*'S5.1 CRevenue(0.75in)'!$K$7)+('Sch 8.x Bill Count'!N72*($B74+50)/100*$K$9)-(0.64*5*'Sch 8.x Bill Count'!N72)</f>
        <v>0</v>
      </c>
      <c r="O74" s="42"/>
      <c r="P74" s="42"/>
      <c r="Q74" s="42"/>
    </row>
    <row r="75" spans="1:17" x14ac:dyDescent="0.25">
      <c r="A75" s="42"/>
      <c r="B75">
        <f t="shared" si="1"/>
        <v>6200</v>
      </c>
      <c r="C75" s="13">
        <f>(+'Sch 8.x Bill Count'!C73*'S5.1 CRevenue(0.75in)'!$K$7)+('Sch 8.x Bill Count'!C73*($B75+50)/100*$K$9)-(0.64*5*'Sch 8.x Bill Count'!C73)</f>
        <v>248.3</v>
      </c>
      <c r="D75" s="13">
        <f>(+'Sch 8.x Bill Count'!D73*'S5.1 CRevenue(0.75in)'!$K$7)+('Sch 8.x Bill Count'!D73*($B75+50)/100*$K$9)-(0.64*5*'Sch 8.x Bill Count'!D73)</f>
        <v>0</v>
      </c>
      <c r="E75" s="13">
        <f>(+'Sch 8.x Bill Count'!E73*'S5.1 CRevenue(0.75in)'!$K$7)+('Sch 8.x Bill Count'!E73*($B75+50)/100*$K$9)-(0.64*5*'Sch 8.x Bill Count'!E73)</f>
        <v>0</v>
      </c>
      <c r="F75" s="13">
        <f>(+'Sch 8.x Bill Count'!F73*'S5.1 CRevenue(0.75in)'!$K$7)+('Sch 8.x Bill Count'!F73*($B75+50)/100*$K$9)-(0.64*5*'Sch 8.x Bill Count'!F73)</f>
        <v>0</v>
      </c>
      <c r="G75" s="13">
        <f>(+'Sch 8.x Bill Count'!G73*'S5.1 CRevenue(0.75in)'!$K$7)+('Sch 8.x Bill Count'!G73*($B75+50)/100*$K$9)-(0.64*5*'Sch 8.x Bill Count'!G73)</f>
        <v>0</v>
      </c>
      <c r="H75" s="13">
        <f>(+'Sch 8.x Bill Count'!H73*'S5.1 CRevenue(0.75in)'!$K$7)+('Sch 8.x Bill Count'!H73*($B75+50)/100*$K$9)-(0.64*5*'Sch 8.x Bill Count'!H73)</f>
        <v>0</v>
      </c>
      <c r="I75" s="13">
        <f>(+'Sch 8.x Bill Count'!I73*'S5.1 CRevenue(0.75in)'!$K$7)+('Sch 8.x Bill Count'!I73*($B75+50)/100*$K$9)-(0.64*5*'Sch 8.x Bill Count'!I73)</f>
        <v>0</v>
      </c>
      <c r="J75" s="13">
        <f>(+'Sch 8.x Bill Count'!J73*'S5.1 CRevenue(0.75in)'!$K$7)+('Sch 8.x Bill Count'!J73*($B75+50)/100*$K$9)-(0.64*5*'Sch 8.x Bill Count'!J73)</f>
        <v>0</v>
      </c>
      <c r="K75" s="13">
        <f>(+'Sch 8.x Bill Count'!K73*'S5.1 CRevenue(0.75in)'!$K$7)+('Sch 8.x Bill Count'!K73*($B75+50)/100*$K$9)-(0.64*5*'Sch 8.x Bill Count'!K73)</f>
        <v>0</v>
      </c>
      <c r="L75" s="13">
        <f>(+'Sch 8.x Bill Count'!L73*'S5.1 CRevenue(0.75in)'!$K$7)+('Sch 8.x Bill Count'!L73*($B75+50)/100*$K$9)-(0.64*5*'Sch 8.x Bill Count'!L73)</f>
        <v>0</v>
      </c>
      <c r="M75" s="13">
        <f>(+'Sch 8.x Bill Count'!M73*'S5.1 CRevenue(0.75in)'!$K$7)+('Sch 8.x Bill Count'!M73*($B75+50)/100*$K$9)-(0.64*5*'Sch 8.x Bill Count'!M73)</f>
        <v>0</v>
      </c>
      <c r="N75" s="13">
        <f>(+'Sch 8.x Bill Count'!N73*'S5.1 CRevenue(0.75in)'!$K$7)+('Sch 8.x Bill Count'!N73*($B75+50)/100*$K$9)-(0.64*5*'Sch 8.x Bill Count'!N73)</f>
        <v>0</v>
      </c>
      <c r="O75" s="42"/>
      <c r="P75" s="42"/>
      <c r="Q75" s="42"/>
    </row>
    <row r="76" spans="1:17" x14ac:dyDescent="0.25">
      <c r="A76" s="42"/>
      <c r="B76">
        <f t="shared" si="1"/>
        <v>6300</v>
      </c>
      <c r="C76" s="13">
        <f>(+'Sch 8.x Bill Count'!C74*'S5.1 CRevenue(0.75in)'!$K$7)+('Sch 8.x Bill Count'!C74*($B76+50)/100*$K$9)-(0.64*5*'Sch 8.x Bill Count'!C74)</f>
        <v>0</v>
      </c>
      <c r="D76" s="13">
        <f>(+'Sch 8.x Bill Count'!D74*'S5.1 CRevenue(0.75in)'!$K$7)+('Sch 8.x Bill Count'!D74*($B76+50)/100*$K$9)-(0.64*5*'Sch 8.x Bill Count'!D74)</f>
        <v>0</v>
      </c>
      <c r="E76" s="13">
        <f>(+'Sch 8.x Bill Count'!E74*'S5.1 CRevenue(0.75in)'!$K$7)+('Sch 8.x Bill Count'!E74*($B76+50)/100*$K$9)-(0.64*5*'Sch 8.x Bill Count'!E74)</f>
        <v>0</v>
      </c>
      <c r="F76" s="13">
        <f>(+'Sch 8.x Bill Count'!F74*'S5.1 CRevenue(0.75in)'!$K$7)+('Sch 8.x Bill Count'!F74*($B76+50)/100*$K$9)-(0.64*5*'Sch 8.x Bill Count'!F74)</f>
        <v>0</v>
      </c>
      <c r="G76" s="13">
        <f>(+'Sch 8.x Bill Count'!G74*'S5.1 CRevenue(0.75in)'!$K$7)+('Sch 8.x Bill Count'!G74*($B76+50)/100*$K$9)-(0.64*5*'Sch 8.x Bill Count'!G74)</f>
        <v>0</v>
      </c>
      <c r="H76" s="13">
        <f>(+'Sch 8.x Bill Count'!H74*'S5.1 CRevenue(0.75in)'!$K$7)+('Sch 8.x Bill Count'!H74*($B76+50)/100*$K$9)-(0.64*5*'Sch 8.x Bill Count'!H74)</f>
        <v>0</v>
      </c>
      <c r="I76" s="13">
        <f>(+'Sch 8.x Bill Count'!I74*'S5.1 CRevenue(0.75in)'!$K$7)+('Sch 8.x Bill Count'!I74*($B76+50)/100*$K$9)-(0.64*5*'Sch 8.x Bill Count'!I74)</f>
        <v>0</v>
      </c>
      <c r="J76" s="13">
        <f>(+'Sch 8.x Bill Count'!J74*'S5.1 CRevenue(0.75in)'!$K$7)+('Sch 8.x Bill Count'!J74*($B76+50)/100*$K$9)-(0.64*5*'Sch 8.x Bill Count'!J74)</f>
        <v>0</v>
      </c>
      <c r="K76" s="13">
        <f>(+'Sch 8.x Bill Count'!K74*'S5.1 CRevenue(0.75in)'!$K$7)+('Sch 8.x Bill Count'!K74*($B76+50)/100*$K$9)-(0.64*5*'Sch 8.x Bill Count'!K74)</f>
        <v>0</v>
      </c>
      <c r="L76" s="13">
        <f>(+'Sch 8.x Bill Count'!L74*'S5.1 CRevenue(0.75in)'!$K$7)+('Sch 8.x Bill Count'!L74*($B76+50)/100*$K$9)-(0.64*5*'Sch 8.x Bill Count'!L74)</f>
        <v>0</v>
      </c>
      <c r="M76" s="13">
        <f>(+'Sch 8.x Bill Count'!M74*'S5.1 CRevenue(0.75in)'!$K$7)+('Sch 8.x Bill Count'!M74*($B76+50)/100*$K$9)-(0.64*5*'Sch 8.x Bill Count'!M74)</f>
        <v>0</v>
      </c>
      <c r="N76" s="13">
        <f>(+'Sch 8.x Bill Count'!N74*'S5.1 CRevenue(0.75in)'!$K$7)+('Sch 8.x Bill Count'!N74*($B76+50)/100*$K$9)-(0.64*5*'Sch 8.x Bill Count'!N74)</f>
        <v>0</v>
      </c>
      <c r="O76" s="42"/>
      <c r="P76" s="42"/>
      <c r="Q76" s="42"/>
    </row>
    <row r="77" spans="1:17" x14ac:dyDescent="0.25">
      <c r="A77" s="42"/>
      <c r="B77">
        <f t="shared" si="1"/>
        <v>6400</v>
      </c>
      <c r="C77" s="13">
        <f>(+'Sch 8.x Bill Count'!C75*'S5.1 CRevenue(0.75in)'!$K$7)+('Sch 8.x Bill Count'!C75*($B77+50)/100*$K$9)-(0.64*5*'Sch 8.x Bill Count'!C75)</f>
        <v>0</v>
      </c>
      <c r="D77" s="13">
        <f>(+'Sch 8.x Bill Count'!D75*'S5.1 CRevenue(0.75in)'!$K$7)+('Sch 8.x Bill Count'!D75*($B77+50)/100*$K$9)-(0.64*5*'Sch 8.x Bill Count'!D75)</f>
        <v>0</v>
      </c>
      <c r="E77" s="13">
        <f>(+'Sch 8.x Bill Count'!E75*'S5.1 CRevenue(0.75in)'!$K$7)+('Sch 8.x Bill Count'!E75*($B77+50)/100*$K$9)-(0.64*5*'Sch 8.x Bill Count'!E75)</f>
        <v>0</v>
      </c>
      <c r="F77" s="13">
        <f>(+'Sch 8.x Bill Count'!F75*'S5.1 CRevenue(0.75in)'!$K$7)+('Sch 8.x Bill Count'!F75*($B77+50)/100*$K$9)-(0.64*5*'Sch 8.x Bill Count'!F75)</f>
        <v>0</v>
      </c>
      <c r="G77" s="13">
        <f>(+'Sch 8.x Bill Count'!G75*'S5.1 CRevenue(0.75in)'!$K$7)+('Sch 8.x Bill Count'!G75*($B77+50)/100*$K$9)-(0.64*5*'Sch 8.x Bill Count'!G75)</f>
        <v>0</v>
      </c>
      <c r="H77" s="13">
        <f>(+'Sch 8.x Bill Count'!H75*'S5.1 CRevenue(0.75in)'!$K$7)+('Sch 8.x Bill Count'!H75*($B77+50)/100*$K$9)-(0.64*5*'Sch 8.x Bill Count'!H75)</f>
        <v>0</v>
      </c>
      <c r="I77" s="13">
        <f>(+'Sch 8.x Bill Count'!I75*'S5.1 CRevenue(0.75in)'!$K$7)+('Sch 8.x Bill Count'!I75*($B77+50)/100*$K$9)-(0.64*5*'Sch 8.x Bill Count'!I75)</f>
        <v>0</v>
      </c>
      <c r="J77" s="13">
        <f>(+'Sch 8.x Bill Count'!J75*'S5.1 CRevenue(0.75in)'!$K$7)+('Sch 8.x Bill Count'!J75*($B77+50)/100*$K$9)-(0.64*5*'Sch 8.x Bill Count'!J75)</f>
        <v>254.94</v>
      </c>
      <c r="K77" s="13">
        <f>(+'Sch 8.x Bill Count'!K75*'S5.1 CRevenue(0.75in)'!$K$7)+('Sch 8.x Bill Count'!K75*($B77+50)/100*$K$9)-(0.64*5*'Sch 8.x Bill Count'!K75)</f>
        <v>0</v>
      </c>
      <c r="L77" s="13">
        <f>(+'Sch 8.x Bill Count'!L75*'S5.1 CRevenue(0.75in)'!$K$7)+('Sch 8.x Bill Count'!L75*($B77+50)/100*$K$9)-(0.64*5*'Sch 8.x Bill Count'!L75)</f>
        <v>0</v>
      </c>
      <c r="M77" s="13">
        <f>(+'Sch 8.x Bill Count'!M75*'S5.1 CRevenue(0.75in)'!$K$7)+('Sch 8.x Bill Count'!M75*($B77+50)/100*$K$9)-(0.64*5*'Sch 8.x Bill Count'!M75)</f>
        <v>0</v>
      </c>
      <c r="N77" s="13">
        <f>(+'Sch 8.x Bill Count'!N75*'S5.1 CRevenue(0.75in)'!$K$7)+('Sch 8.x Bill Count'!N75*($B77+50)/100*$K$9)-(0.64*5*'Sch 8.x Bill Count'!N75)</f>
        <v>0</v>
      </c>
      <c r="O77" s="42"/>
      <c r="P77" s="42"/>
      <c r="Q77" s="42"/>
    </row>
    <row r="78" spans="1:17" x14ac:dyDescent="0.25">
      <c r="A78" s="42"/>
      <c r="B78">
        <f t="shared" si="1"/>
        <v>6500</v>
      </c>
      <c r="C78" s="13">
        <f>(+'Sch 8.x Bill Count'!C76*'S5.1 CRevenue(0.75in)'!$K$7)+('Sch 8.x Bill Count'!C76*($B78+50)/100*$K$9)-(0.64*5*'Sch 8.x Bill Count'!C76)</f>
        <v>0</v>
      </c>
      <c r="D78" s="13">
        <f>(+'Sch 8.x Bill Count'!D76*'S5.1 CRevenue(0.75in)'!$K$7)+('Sch 8.x Bill Count'!D76*($B78+50)/100*$K$9)-(0.64*5*'Sch 8.x Bill Count'!D76)</f>
        <v>0</v>
      </c>
      <c r="E78" s="13">
        <f>(+'Sch 8.x Bill Count'!E76*'S5.1 CRevenue(0.75in)'!$K$7)+('Sch 8.x Bill Count'!E76*($B78+50)/100*$K$9)-(0.64*5*'Sch 8.x Bill Count'!E76)</f>
        <v>0</v>
      </c>
      <c r="F78" s="13">
        <f>(+'Sch 8.x Bill Count'!F76*'S5.1 CRevenue(0.75in)'!$K$7)+('Sch 8.x Bill Count'!F76*($B78+50)/100*$K$9)-(0.64*5*'Sch 8.x Bill Count'!F76)</f>
        <v>0</v>
      </c>
      <c r="G78" s="13">
        <f>(+'Sch 8.x Bill Count'!G76*'S5.1 CRevenue(0.75in)'!$K$7)+('Sch 8.x Bill Count'!G76*($B78+50)/100*$K$9)-(0.64*5*'Sch 8.x Bill Count'!G76)</f>
        <v>0</v>
      </c>
      <c r="H78" s="13">
        <f>(+'Sch 8.x Bill Count'!H76*'S5.1 CRevenue(0.75in)'!$K$7)+('Sch 8.x Bill Count'!H76*($B78+50)/100*$K$9)-(0.64*5*'Sch 8.x Bill Count'!H76)</f>
        <v>0</v>
      </c>
      <c r="I78" s="13">
        <f>(+'Sch 8.x Bill Count'!I76*'S5.1 CRevenue(0.75in)'!$K$7)+('Sch 8.x Bill Count'!I76*($B78+50)/100*$K$9)-(0.64*5*'Sch 8.x Bill Count'!I76)</f>
        <v>0</v>
      </c>
      <c r="J78" s="13">
        <f>(+'Sch 8.x Bill Count'!J76*'S5.1 CRevenue(0.75in)'!$K$7)+('Sch 8.x Bill Count'!J76*($B78+50)/100*$K$9)-(0.64*5*'Sch 8.x Bill Count'!J76)</f>
        <v>0</v>
      </c>
      <c r="K78" s="13">
        <f>(+'Sch 8.x Bill Count'!K76*'S5.1 CRevenue(0.75in)'!$K$7)+('Sch 8.x Bill Count'!K76*($B78+50)/100*$K$9)-(0.64*5*'Sch 8.x Bill Count'!K76)</f>
        <v>0</v>
      </c>
      <c r="L78" s="13">
        <f>(+'Sch 8.x Bill Count'!L76*'S5.1 CRevenue(0.75in)'!$K$7)+('Sch 8.x Bill Count'!L76*($B78+50)/100*$K$9)-(0.64*5*'Sch 8.x Bill Count'!L76)</f>
        <v>0</v>
      </c>
      <c r="M78" s="13">
        <f>(+'Sch 8.x Bill Count'!M76*'S5.1 CRevenue(0.75in)'!$K$7)+('Sch 8.x Bill Count'!M76*($B78+50)/100*$K$9)-(0.64*5*'Sch 8.x Bill Count'!M76)</f>
        <v>0</v>
      </c>
      <c r="N78" s="13">
        <f>(+'Sch 8.x Bill Count'!N76*'S5.1 CRevenue(0.75in)'!$K$7)+('Sch 8.x Bill Count'!N76*($B78+50)/100*$K$9)-(0.64*5*'Sch 8.x Bill Count'!N76)</f>
        <v>0</v>
      </c>
      <c r="O78" s="42"/>
      <c r="P78" s="42"/>
      <c r="Q78" s="42"/>
    </row>
    <row r="79" spans="1:17" x14ac:dyDescent="0.25">
      <c r="A79" s="42"/>
      <c r="B79">
        <f t="shared" si="1"/>
        <v>6600</v>
      </c>
      <c r="C79" s="13">
        <f>(+'Sch 8.x Bill Count'!C77*'S5.1 CRevenue(0.75in)'!$K$7)+('Sch 8.x Bill Count'!C77*($B79+50)/100*$K$9)-(0.64*5*'Sch 8.x Bill Count'!C77)</f>
        <v>0</v>
      </c>
      <c r="D79" s="13">
        <f>(+'Sch 8.x Bill Count'!D77*'S5.1 CRevenue(0.75in)'!$K$7)+('Sch 8.x Bill Count'!D77*($B79+50)/100*$K$9)-(0.64*5*'Sch 8.x Bill Count'!D77)</f>
        <v>0</v>
      </c>
      <c r="E79" s="13">
        <f>(+'Sch 8.x Bill Count'!E77*'S5.1 CRevenue(0.75in)'!$K$7)+('Sch 8.x Bill Count'!E77*($B79+50)/100*$K$9)-(0.64*5*'Sch 8.x Bill Count'!E77)</f>
        <v>0</v>
      </c>
      <c r="F79" s="13">
        <f>(+'Sch 8.x Bill Count'!F77*'S5.1 CRevenue(0.75in)'!$K$7)+('Sch 8.x Bill Count'!F77*($B79+50)/100*$K$9)-(0.64*5*'Sch 8.x Bill Count'!F77)</f>
        <v>0</v>
      </c>
      <c r="G79" s="13">
        <f>(+'Sch 8.x Bill Count'!G77*'S5.1 CRevenue(0.75in)'!$K$7)+('Sch 8.x Bill Count'!G77*($B79+50)/100*$K$9)-(0.64*5*'Sch 8.x Bill Count'!G77)</f>
        <v>0</v>
      </c>
      <c r="H79" s="13">
        <f>(+'Sch 8.x Bill Count'!H77*'S5.1 CRevenue(0.75in)'!$K$7)+('Sch 8.x Bill Count'!H77*($B79+50)/100*$K$9)-(0.64*5*'Sch 8.x Bill Count'!H77)</f>
        <v>0</v>
      </c>
      <c r="I79" s="13">
        <f>(+'Sch 8.x Bill Count'!I77*'S5.1 CRevenue(0.75in)'!$K$7)+('Sch 8.x Bill Count'!I77*($B79+50)/100*$K$9)-(0.64*5*'Sch 8.x Bill Count'!I77)</f>
        <v>0</v>
      </c>
      <c r="J79" s="13">
        <f>(+'Sch 8.x Bill Count'!J77*'S5.1 CRevenue(0.75in)'!$K$7)+('Sch 8.x Bill Count'!J77*($B79+50)/100*$K$9)-(0.64*5*'Sch 8.x Bill Count'!J77)</f>
        <v>0</v>
      </c>
      <c r="K79" s="13">
        <f>(+'Sch 8.x Bill Count'!K77*'S5.1 CRevenue(0.75in)'!$K$7)+('Sch 8.x Bill Count'!K77*($B79+50)/100*$K$9)-(0.64*5*'Sch 8.x Bill Count'!K77)</f>
        <v>0</v>
      </c>
      <c r="L79" s="13">
        <f>(+'Sch 8.x Bill Count'!L77*'S5.1 CRevenue(0.75in)'!$K$7)+('Sch 8.x Bill Count'!L77*($B79+50)/100*$K$9)-(0.64*5*'Sch 8.x Bill Count'!L77)</f>
        <v>0</v>
      </c>
      <c r="M79" s="13">
        <f>(+'Sch 8.x Bill Count'!M77*'S5.1 CRevenue(0.75in)'!$K$7)+('Sch 8.x Bill Count'!M77*($B79+50)/100*$K$9)-(0.64*5*'Sch 8.x Bill Count'!M77)</f>
        <v>0</v>
      </c>
      <c r="N79" s="13">
        <f>(+'Sch 8.x Bill Count'!N77*'S5.1 CRevenue(0.75in)'!$K$7)+('Sch 8.x Bill Count'!N77*($B79+50)/100*$K$9)-(0.64*5*'Sch 8.x Bill Count'!N77)</f>
        <v>0</v>
      </c>
      <c r="O79" s="42"/>
      <c r="P79" s="42"/>
      <c r="Q79" s="42"/>
    </row>
    <row r="80" spans="1:17" x14ac:dyDescent="0.25">
      <c r="A80" s="42"/>
      <c r="B80">
        <f t="shared" ref="B80:B123" si="2">+B79+100</f>
        <v>6700</v>
      </c>
      <c r="C80" s="13">
        <f>(+'Sch 8.x Bill Count'!C78*'S5.1 CRevenue(0.75in)'!$K$7)+('Sch 8.x Bill Count'!C78*($B80+50)/100*$K$9)-(0.64*5*'Sch 8.x Bill Count'!C78)</f>
        <v>0</v>
      </c>
      <c r="D80" s="13">
        <f>(+'Sch 8.x Bill Count'!D78*'S5.1 CRevenue(0.75in)'!$K$7)+('Sch 8.x Bill Count'!D78*($B80+50)/100*$K$9)-(0.64*5*'Sch 8.x Bill Count'!D78)</f>
        <v>0</v>
      </c>
      <c r="E80" s="13">
        <f>(+'Sch 8.x Bill Count'!E78*'S5.1 CRevenue(0.75in)'!$K$7)+('Sch 8.x Bill Count'!E78*($B80+50)/100*$K$9)-(0.64*5*'Sch 8.x Bill Count'!E78)</f>
        <v>0</v>
      </c>
      <c r="F80" s="13">
        <f>(+'Sch 8.x Bill Count'!F78*'S5.1 CRevenue(0.75in)'!$K$7)+('Sch 8.x Bill Count'!F78*($B80+50)/100*$K$9)-(0.64*5*'Sch 8.x Bill Count'!F78)</f>
        <v>264.90000000000003</v>
      </c>
      <c r="G80" s="13">
        <f>(+'Sch 8.x Bill Count'!G78*'S5.1 CRevenue(0.75in)'!$K$7)+('Sch 8.x Bill Count'!G78*($B80+50)/100*$K$9)-(0.64*5*'Sch 8.x Bill Count'!G78)</f>
        <v>0</v>
      </c>
      <c r="H80" s="13">
        <f>(+'Sch 8.x Bill Count'!H78*'S5.1 CRevenue(0.75in)'!$K$7)+('Sch 8.x Bill Count'!H78*($B80+50)/100*$K$9)-(0.64*5*'Sch 8.x Bill Count'!H78)</f>
        <v>0</v>
      </c>
      <c r="I80" s="13">
        <f>(+'Sch 8.x Bill Count'!I78*'S5.1 CRevenue(0.75in)'!$K$7)+('Sch 8.x Bill Count'!I78*($B80+50)/100*$K$9)-(0.64*5*'Sch 8.x Bill Count'!I78)</f>
        <v>0</v>
      </c>
      <c r="J80" s="13">
        <f>(+'Sch 8.x Bill Count'!J78*'S5.1 CRevenue(0.75in)'!$K$7)+('Sch 8.x Bill Count'!J78*($B80+50)/100*$K$9)-(0.64*5*'Sch 8.x Bill Count'!J78)</f>
        <v>0</v>
      </c>
      <c r="K80" s="13">
        <f>(+'Sch 8.x Bill Count'!K78*'S5.1 CRevenue(0.75in)'!$K$7)+('Sch 8.x Bill Count'!K78*($B80+50)/100*$K$9)-(0.64*5*'Sch 8.x Bill Count'!K78)</f>
        <v>0</v>
      </c>
      <c r="L80" s="13">
        <f>(+'Sch 8.x Bill Count'!L78*'S5.1 CRevenue(0.75in)'!$K$7)+('Sch 8.x Bill Count'!L78*($B80+50)/100*$K$9)-(0.64*5*'Sch 8.x Bill Count'!L78)</f>
        <v>0</v>
      </c>
      <c r="M80" s="13">
        <f>(+'Sch 8.x Bill Count'!M78*'S5.1 CRevenue(0.75in)'!$K$7)+('Sch 8.x Bill Count'!M78*($B80+50)/100*$K$9)-(0.64*5*'Sch 8.x Bill Count'!M78)</f>
        <v>0</v>
      </c>
      <c r="N80" s="13">
        <f>(+'Sch 8.x Bill Count'!N78*'S5.1 CRevenue(0.75in)'!$K$7)+('Sch 8.x Bill Count'!N78*($B80+50)/100*$K$9)-(0.64*5*'Sch 8.x Bill Count'!N78)</f>
        <v>0</v>
      </c>
      <c r="O80" s="42"/>
      <c r="P80" s="42"/>
      <c r="Q80" s="42"/>
    </row>
    <row r="81" spans="1:17" x14ac:dyDescent="0.25">
      <c r="A81" s="42"/>
      <c r="B81">
        <f t="shared" si="2"/>
        <v>6800</v>
      </c>
      <c r="C81" s="13">
        <f>(+'Sch 8.x Bill Count'!C79*'S5.1 CRevenue(0.75in)'!$K$7)+('Sch 8.x Bill Count'!C79*($B81+50)/100*$K$9)-(0.64*5*'Sch 8.x Bill Count'!C79)</f>
        <v>0</v>
      </c>
      <c r="D81" s="13">
        <f>(+'Sch 8.x Bill Count'!D79*'S5.1 CRevenue(0.75in)'!$K$7)+('Sch 8.x Bill Count'!D79*($B81+50)/100*$K$9)-(0.64*5*'Sch 8.x Bill Count'!D79)</f>
        <v>0</v>
      </c>
      <c r="E81" s="13">
        <f>(+'Sch 8.x Bill Count'!E79*'S5.1 CRevenue(0.75in)'!$K$7)+('Sch 8.x Bill Count'!E79*($B81+50)/100*$K$9)-(0.64*5*'Sch 8.x Bill Count'!E79)</f>
        <v>0</v>
      </c>
      <c r="F81" s="13">
        <f>(+'Sch 8.x Bill Count'!F79*'S5.1 CRevenue(0.75in)'!$K$7)+('Sch 8.x Bill Count'!F79*($B81+50)/100*$K$9)-(0.64*5*'Sch 8.x Bill Count'!F79)</f>
        <v>0</v>
      </c>
      <c r="G81" s="13">
        <f>(+'Sch 8.x Bill Count'!G79*'S5.1 CRevenue(0.75in)'!$K$7)+('Sch 8.x Bill Count'!G79*($B81+50)/100*$K$9)-(0.64*5*'Sch 8.x Bill Count'!G79)</f>
        <v>0</v>
      </c>
      <c r="H81" s="13">
        <f>(+'Sch 8.x Bill Count'!H79*'S5.1 CRevenue(0.75in)'!$K$7)+('Sch 8.x Bill Count'!H79*($B81+50)/100*$K$9)-(0.64*5*'Sch 8.x Bill Count'!H79)</f>
        <v>0</v>
      </c>
      <c r="I81" s="13">
        <f>(+'Sch 8.x Bill Count'!I79*'S5.1 CRevenue(0.75in)'!$K$7)+('Sch 8.x Bill Count'!I79*($B81+50)/100*$K$9)-(0.64*5*'Sch 8.x Bill Count'!I79)</f>
        <v>0</v>
      </c>
      <c r="J81" s="13">
        <f>(+'Sch 8.x Bill Count'!J79*'S5.1 CRevenue(0.75in)'!$K$7)+('Sch 8.x Bill Count'!J79*($B81+50)/100*$K$9)-(0.64*5*'Sch 8.x Bill Count'!J79)</f>
        <v>0</v>
      </c>
      <c r="K81" s="13">
        <f>(+'Sch 8.x Bill Count'!K79*'S5.1 CRevenue(0.75in)'!$K$7)+('Sch 8.x Bill Count'!K79*($B81+50)/100*$K$9)-(0.64*5*'Sch 8.x Bill Count'!K79)</f>
        <v>0</v>
      </c>
      <c r="L81" s="13">
        <f>(+'Sch 8.x Bill Count'!L79*'S5.1 CRevenue(0.75in)'!$K$7)+('Sch 8.x Bill Count'!L79*($B81+50)/100*$K$9)-(0.64*5*'Sch 8.x Bill Count'!L79)</f>
        <v>0</v>
      </c>
      <c r="M81" s="13">
        <f>(+'Sch 8.x Bill Count'!M79*'S5.1 CRevenue(0.75in)'!$K$7)+('Sch 8.x Bill Count'!M79*($B81+50)/100*$K$9)-(0.64*5*'Sch 8.x Bill Count'!M79)</f>
        <v>0</v>
      </c>
      <c r="N81" s="13">
        <f>(+'Sch 8.x Bill Count'!N79*'S5.1 CRevenue(0.75in)'!$K$7)+('Sch 8.x Bill Count'!N79*($B81+50)/100*$K$9)-(0.64*5*'Sch 8.x Bill Count'!N79)</f>
        <v>0</v>
      </c>
      <c r="O81" s="42"/>
      <c r="P81" s="42"/>
      <c r="Q81" s="42"/>
    </row>
    <row r="82" spans="1:17" x14ac:dyDescent="0.25">
      <c r="A82" s="42"/>
      <c r="B82">
        <f t="shared" si="2"/>
        <v>6900</v>
      </c>
      <c r="C82" s="13">
        <f>(+'Sch 8.x Bill Count'!C80*'S5.1 CRevenue(0.75in)'!$K$7)+('Sch 8.x Bill Count'!C80*($B82+50)/100*$K$9)-(0.64*5*'Sch 8.x Bill Count'!C80)</f>
        <v>0</v>
      </c>
      <c r="D82" s="13">
        <f>(+'Sch 8.x Bill Count'!D80*'S5.1 CRevenue(0.75in)'!$K$7)+('Sch 8.x Bill Count'!D80*($B82+50)/100*$K$9)-(0.64*5*'Sch 8.x Bill Count'!D80)</f>
        <v>0</v>
      </c>
      <c r="E82" s="13">
        <f>(+'Sch 8.x Bill Count'!E80*'S5.1 CRevenue(0.75in)'!$K$7)+('Sch 8.x Bill Count'!E80*($B82+50)/100*$K$9)-(0.64*5*'Sch 8.x Bill Count'!E80)</f>
        <v>0</v>
      </c>
      <c r="F82" s="13">
        <f>(+'Sch 8.x Bill Count'!F80*'S5.1 CRevenue(0.75in)'!$K$7)+('Sch 8.x Bill Count'!F80*($B82+50)/100*$K$9)-(0.64*5*'Sch 8.x Bill Count'!F80)</f>
        <v>0</v>
      </c>
      <c r="G82" s="13">
        <f>(+'Sch 8.x Bill Count'!G80*'S5.1 CRevenue(0.75in)'!$K$7)+('Sch 8.x Bill Count'!G80*($B82+50)/100*$K$9)-(0.64*5*'Sch 8.x Bill Count'!G80)</f>
        <v>0</v>
      </c>
      <c r="H82" s="13">
        <f>(+'Sch 8.x Bill Count'!H80*'S5.1 CRevenue(0.75in)'!$K$7)+('Sch 8.x Bill Count'!H80*($B82+50)/100*$K$9)-(0.64*5*'Sch 8.x Bill Count'!H80)</f>
        <v>0</v>
      </c>
      <c r="I82" s="13">
        <f>(+'Sch 8.x Bill Count'!I80*'S5.1 CRevenue(0.75in)'!$K$7)+('Sch 8.x Bill Count'!I80*($B82+50)/100*$K$9)-(0.64*5*'Sch 8.x Bill Count'!I80)</f>
        <v>0</v>
      </c>
      <c r="J82" s="13">
        <f>(+'Sch 8.x Bill Count'!J80*'S5.1 CRevenue(0.75in)'!$K$7)+('Sch 8.x Bill Count'!J80*($B82+50)/100*$K$9)-(0.64*5*'Sch 8.x Bill Count'!J80)</f>
        <v>0</v>
      </c>
      <c r="K82" s="13">
        <f>(+'Sch 8.x Bill Count'!K80*'S5.1 CRevenue(0.75in)'!$K$7)+('Sch 8.x Bill Count'!K80*($B82+50)/100*$K$9)-(0.64*5*'Sch 8.x Bill Count'!K80)</f>
        <v>0</v>
      </c>
      <c r="L82" s="13">
        <f>(+'Sch 8.x Bill Count'!L80*'S5.1 CRevenue(0.75in)'!$K$7)+('Sch 8.x Bill Count'!L80*($B82+50)/100*$K$9)-(0.64*5*'Sch 8.x Bill Count'!L80)</f>
        <v>0</v>
      </c>
      <c r="M82" s="13">
        <f>(+'Sch 8.x Bill Count'!M80*'S5.1 CRevenue(0.75in)'!$K$7)+('Sch 8.x Bill Count'!M80*($B82+50)/100*$K$9)-(0.64*5*'Sch 8.x Bill Count'!M80)</f>
        <v>0</v>
      </c>
      <c r="N82" s="13">
        <f>(+'Sch 8.x Bill Count'!N80*'S5.1 CRevenue(0.75in)'!$K$7)+('Sch 8.x Bill Count'!N80*($B82+50)/100*$K$9)-(0.64*5*'Sch 8.x Bill Count'!N80)</f>
        <v>0</v>
      </c>
      <c r="O82" s="42"/>
      <c r="P82" s="42"/>
      <c r="Q82" s="42"/>
    </row>
    <row r="83" spans="1:17" x14ac:dyDescent="0.25">
      <c r="A83" s="42"/>
      <c r="B83">
        <f t="shared" si="2"/>
        <v>7000</v>
      </c>
      <c r="C83" s="13">
        <f>(+'Sch 8.x Bill Count'!C81*'S5.1 CRevenue(0.75in)'!$K$7)+('Sch 8.x Bill Count'!C81*($B83+50)/100*$K$9)-(0.64*5*'Sch 8.x Bill Count'!C81)</f>
        <v>0</v>
      </c>
      <c r="D83" s="13">
        <f>(+'Sch 8.x Bill Count'!D81*'S5.1 CRevenue(0.75in)'!$K$7)+('Sch 8.x Bill Count'!D81*($B83+50)/100*$K$9)-(0.64*5*'Sch 8.x Bill Count'!D81)</f>
        <v>0</v>
      </c>
      <c r="E83" s="13">
        <f>(+'Sch 8.x Bill Count'!E81*'S5.1 CRevenue(0.75in)'!$K$7)+('Sch 8.x Bill Count'!E81*($B83+50)/100*$K$9)-(0.64*5*'Sch 8.x Bill Count'!E81)</f>
        <v>0</v>
      </c>
      <c r="F83" s="13">
        <f>(+'Sch 8.x Bill Count'!F81*'S5.1 CRevenue(0.75in)'!$K$7)+('Sch 8.x Bill Count'!F81*($B83+50)/100*$K$9)-(0.64*5*'Sch 8.x Bill Count'!F81)</f>
        <v>0</v>
      </c>
      <c r="G83" s="13">
        <f>(+'Sch 8.x Bill Count'!G81*'S5.1 CRevenue(0.75in)'!$K$7)+('Sch 8.x Bill Count'!G81*($B83+50)/100*$K$9)-(0.64*5*'Sch 8.x Bill Count'!G81)</f>
        <v>274.86</v>
      </c>
      <c r="H83" s="13">
        <f>(+'Sch 8.x Bill Count'!H81*'S5.1 CRevenue(0.75in)'!$K$7)+('Sch 8.x Bill Count'!H81*($B83+50)/100*$K$9)-(0.64*5*'Sch 8.x Bill Count'!H81)</f>
        <v>0</v>
      </c>
      <c r="I83" s="13">
        <f>(+'Sch 8.x Bill Count'!I81*'S5.1 CRevenue(0.75in)'!$K$7)+('Sch 8.x Bill Count'!I81*($B83+50)/100*$K$9)-(0.64*5*'Sch 8.x Bill Count'!I81)</f>
        <v>0</v>
      </c>
      <c r="J83" s="13">
        <f>(+'Sch 8.x Bill Count'!J81*'S5.1 CRevenue(0.75in)'!$K$7)+('Sch 8.x Bill Count'!J81*($B83+50)/100*$K$9)-(0.64*5*'Sch 8.x Bill Count'!J81)</f>
        <v>0</v>
      </c>
      <c r="K83" s="13">
        <f>(+'Sch 8.x Bill Count'!K81*'S5.1 CRevenue(0.75in)'!$K$7)+('Sch 8.x Bill Count'!K81*($B83+50)/100*$K$9)-(0.64*5*'Sch 8.x Bill Count'!K81)</f>
        <v>0</v>
      </c>
      <c r="L83" s="13">
        <f>(+'Sch 8.x Bill Count'!L81*'S5.1 CRevenue(0.75in)'!$K$7)+('Sch 8.x Bill Count'!L81*($B83+50)/100*$K$9)-(0.64*5*'Sch 8.x Bill Count'!L81)</f>
        <v>0</v>
      </c>
      <c r="M83" s="13">
        <f>(+'Sch 8.x Bill Count'!M81*'S5.1 CRevenue(0.75in)'!$K$7)+('Sch 8.x Bill Count'!M81*($B83+50)/100*$K$9)-(0.64*5*'Sch 8.x Bill Count'!M81)</f>
        <v>0</v>
      </c>
      <c r="N83" s="13">
        <f>(+'Sch 8.x Bill Count'!N81*'S5.1 CRevenue(0.75in)'!$K$7)+('Sch 8.x Bill Count'!N81*($B83+50)/100*$K$9)-(0.64*5*'Sch 8.x Bill Count'!N81)</f>
        <v>0</v>
      </c>
      <c r="O83" s="42"/>
      <c r="P83" s="42"/>
      <c r="Q83" s="42"/>
    </row>
    <row r="84" spans="1:17" x14ac:dyDescent="0.25">
      <c r="A84" s="42"/>
      <c r="B84">
        <f t="shared" si="2"/>
        <v>7100</v>
      </c>
      <c r="C84" s="13">
        <f>(+'Sch 8.x Bill Count'!C82*'S5.1 CRevenue(0.75in)'!$K$7)+('Sch 8.x Bill Count'!C82*($B84+50)/100*$K$9)-(0.64*5*'Sch 8.x Bill Count'!C82)</f>
        <v>0</v>
      </c>
      <c r="D84" s="13">
        <f>(+'Sch 8.x Bill Count'!D82*'S5.1 CRevenue(0.75in)'!$K$7)+('Sch 8.x Bill Count'!D82*($B84+50)/100*$K$9)-(0.64*5*'Sch 8.x Bill Count'!D82)</f>
        <v>0</v>
      </c>
      <c r="E84" s="13">
        <f>(+'Sch 8.x Bill Count'!E82*'S5.1 CRevenue(0.75in)'!$K$7)+('Sch 8.x Bill Count'!E82*($B84+50)/100*$K$9)-(0.64*5*'Sch 8.x Bill Count'!E82)</f>
        <v>0</v>
      </c>
      <c r="F84" s="13">
        <f>(+'Sch 8.x Bill Count'!F82*'S5.1 CRevenue(0.75in)'!$K$7)+('Sch 8.x Bill Count'!F82*($B84+50)/100*$K$9)-(0.64*5*'Sch 8.x Bill Count'!F82)</f>
        <v>0</v>
      </c>
      <c r="G84" s="13">
        <f>(+'Sch 8.x Bill Count'!G82*'S5.1 CRevenue(0.75in)'!$K$7)+('Sch 8.x Bill Count'!G82*($B84+50)/100*$K$9)-(0.64*5*'Sch 8.x Bill Count'!G82)</f>
        <v>0</v>
      </c>
      <c r="H84" s="13">
        <f>(+'Sch 8.x Bill Count'!H82*'S5.1 CRevenue(0.75in)'!$K$7)+('Sch 8.x Bill Count'!H82*($B84+50)/100*$K$9)-(0.64*5*'Sch 8.x Bill Count'!H82)</f>
        <v>0</v>
      </c>
      <c r="I84" s="13">
        <f>(+'Sch 8.x Bill Count'!I82*'S5.1 CRevenue(0.75in)'!$K$7)+('Sch 8.x Bill Count'!I82*($B84+50)/100*$K$9)-(0.64*5*'Sch 8.x Bill Count'!I82)</f>
        <v>0</v>
      </c>
      <c r="J84" s="13">
        <f>(+'Sch 8.x Bill Count'!J82*'S5.1 CRevenue(0.75in)'!$K$7)+('Sch 8.x Bill Count'!J82*($B84+50)/100*$K$9)-(0.64*5*'Sch 8.x Bill Count'!J82)</f>
        <v>0</v>
      </c>
      <c r="K84" s="13">
        <f>(+'Sch 8.x Bill Count'!K82*'S5.1 CRevenue(0.75in)'!$K$7)+('Sch 8.x Bill Count'!K82*($B84+50)/100*$K$9)-(0.64*5*'Sch 8.x Bill Count'!K82)</f>
        <v>0</v>
      </c>
      <c r="L84" s="13">
        <f>(+'Sch 8.x Bill Count'!L82*'S5.1 CRevenue(0.75in)'!$K$7)+('Sch 8.x Bill Count'!L82*($B84+50)/100*$K$9)-(0.64*5*'Sch 8.x Bill Count'!L82)</f>
        <v>0</v>
      </c>
      <c r="M84" s="13">
        <f>(+'Sch 8.x Bill Count'!M82*'S5.1 CRevenue(0.75in)'!$K$7)+('Sch 8.x Bill Count'!M82*($B84+50)/100*$K$9)-(0.64*5*'Sch 8.x Bill Count'!M82)</f>
        <v>0</v>
      </c>
      <c r="N84" s="13">
        <f>(+'Sch 8.x Bill Count'!N82*'S5.1 CRevenue(0.75in)'!$K$7)+('Sch 8.x Bill Count'!N82*($B84+50)/100*$K$9)-(0.64*5*'Sch 8.x Bill Count'!N82)</f>
        <v>0</v>
      </c>
      <c r="O84" s="42"/>
      <c r="P84" s="42"/>
      <c r="Q84" s="42"/>
    </row>
    <row r="85" spans="1:17" x14ac:dyDescent="0.25">
      <c r="A85" s="42"/>
      <c r="B85">
        <f t="shared" si="2"/>
        <v>7200</v>
      </c>
      <c r="C85" s="13">
        <f>(+'Sch 8.x Bill Count'!C83*'S5.1 CRevenue(0.75in)'!$K$7)+('Sch 8.x Bill Count'!C83*($B85+50)/100*$K$9)-(0.64*5*'Sch 8.x Bill Count'!C83)</f>
        <v>0</v>
      </c>
      <c r="D85" s="13">
        <f>(+'Sch 8.x Bill Count'!D83*'S5.1 CRevenue(0.75in)'!$K$7)+('Sch 8.x Bill Count'!D83*($B85+50)/100*$K$9)-(0.64*5*'Sch 8.x Bill Count'!D83)</f>
        <v>0</v>
      </c>
      <c r="E85" s="13">
        <f>(+'Sch 8.x Bill Count'!E83*'S5.1 CRevenue(0.75in)'!$K$7)+('Sch 8.x Bill Count'!E83*($B85+50)/100*$K$9)-(0.64*5*'Sch 8.x Bill Count'!E83)</f>
        <v>0</v>
      </c>
      <c r="F85" s="13">
        <f>(+'Sch 8.x Bill Count'!F83*'S5.1 CRevenue(0.75in)'!$K$7)+('Sch 8.x Bill Count'!F83*($B85+50)/100*$K$9)-(0.64*5*'Sch 8.x Bill Count'!F83)</f>
        <v>0</v>
      </c>
      <c r="G85" s="13">
        <f>(+'Sch 8.x Bill Count'!G83*'S5.1 CRevenue(0.75in)'!$K$7)+('Sch 8.x Bill Count'!G83*($B85+50)/100*$K$9)-(0.64*5*'Sch 8.x Bill Count'!G83)</f>
        <v>0</v>
      </c>
      <c r="H85" s="13">
        <f>(+'Sch 8.x Bill Count'!H83*'S5.1 CRevenue(0.75in)'!$K$7)+('Sch 8.x Bill Count'!H83*($B85+50)/100*$K$9)-(0.64*5*'Sch 8.x Bill Count'!H83)</f>
        <v>0</v>
      </c>
      <c r="I85" s="13">
        <f>(+'Sch 8.x Bill Count'!I83*'S5.1 CRevenue(0.75in)'!$K$7)+('Sch 8.x Bill Count'!I83*($B85+50)/100*$K$9)-(0.64*5*'Sch 8.x Bill Count'!I83)</f>
        <v>0</v>
      </c>
      <c r="J85" s="13">
        <f>(+'Sch 8.x Bill Count'!J83*'S5.1 CRevenue(0.75in)'!$K$7)+('Sch 8.x Bill Count'!J83*($B85+50)/100*$K$9)-(0.64*5*'Sch 8.x Bill Count'!J83)</f>
        <v>0</v>
      </c>
      <c r="K85" s="13">
        <f>(+'Sch 8.x Bill Count'!K83*'S5.1 CRevenue(0.75in)'!$K$7)+('Sch 8.x Bill Count'!K83*($B85+50)/100*$K$9)-(0.64*5*'Sch 8.x Bill Count'!K83)</f>
        <v>0</v>
      </c>
      <c r="L85" s="13">
        <f>(+'Sch 8.x Bill Count'!L83*'S5.1 CRevenue(0.75in)'!$K$7)+('Sch 8.x Bill Count'!L83*($B85+50)/100*$K$9)-(0.64*5*'Sch 8.x Bill Count'!L83)</f>
        <v>0</v>
      </c>
      <c r="M85" s="13">
        <f>(+'Sch 8.x Bill Count'!M83*'S5.1 CRevenue(0.75in)'!$K$7)+('Sch 8.x Bill Count'!M83*($B85+50)/100*$K$9)-(0.64*5*'Sch 8.x Bill Count'!M83)</f>
        <v>0</v>
      </c>
      <c r="N85" s="13">
        <f>(+'Sch 8.x Bill Count'!N83*'S5.1 CRevenue(0.75in)'!$K$7)+('Sch 8.x Bill Count'!N83*($B85+50)/100*$K$9)-(0.64*5*'Sch 8.x Bill Count'!N83)</f>
        <v>0</v>
      </c>
      <c r="O85" s="42"/>
      <c r="P85" s="42"/>
      <c r="Q85" s="42"/>
    </row>
    <row r="86" spans="1:17" x14ac:dyDescent="0.25">
      <c r="A86" s="42"/>
      <c r="B86">
        <f t="shared" si="2"/>
        <v>7300</v>
      </c>
      <c r="C86" s="13">
        <f>(+'Sch 8.x Bill Count'!C84*'S5.1 CRevenue(0.75in)'!$K$7)+('Sch 8.x Bill Count'!C84*($B86+50)/100*$K$9)-(0.64*5*'Sch 8.x Bill Count'!C84)</f>
        <v>0</v>
      </c>
      <c r="D86" s="13">
        <f>(+'Sch 8.x Bill Count'!D84*'S5.1 CRevenue(0.75in)'!$K$7)+('Sch 8.x Bill Count'!D84*($B86+50)/100*$K$9)-(0.64*5*'Sch 8.x Bill Count'!D84)</f>
        <v>0</v>
      </c>
      <c r="E86" s="13">
        <f>(+'Sch 8.x Bill Count'!E84*'S5.1 CRevenue(0.75in)'!$K$7)+('Sch 8.x Bill Count'!E84*($B86+50)/100*$K$9)-(0.64*5*'Sch 8.x Bill Count'!E84)</f>
        <v>0</v>
      </c>
      <c r="F86" s="13">
        <f>(+'Sch 8.x Bill Count'!F84*'S5.1 CRevenue(0.75in)'!$K$7)+('Sch 8.x Bill Count'!F84*($B86+50)/100*$K$9)-(0.64*5*'Sch 8.x Bill Count'!F84)</f>
        <v>0</v>
      </c>
      <c r="G86" s="13">
        <f>(+'Sch 8.x Bill Count'!G84*'S5.1 CRevenue(0.75in)'!$K$7)+('Sch 8.x Bill Count'!G84*($B86+50)/100*$K$9)-(0.64*5*'Sch 8.x Bill Count'!G84)</f>
        <v>0</v>
      </c>
      <c r="H86" s="13">
        <f>(+'Sch 8.x Bill Count'!H84*'S5.1 CRevenue(0.75in)'!$K$7)+('Sch 8.x Bill Count'!H84*($B86+50)/100*$K$9)-(0.64*5*'Sch 8.x Bill Count'!H84)</f>
        <v>0</v>
      </c>
      <c r="I86" s="13">
        <f>(+'Sch 8.x Bill Count'!I84*'S5.1 CRevenue(0.75in)'!$K$7)+('Sch 8.x Bill Count'!I84*($B86+50)/100*$K$9)-(0.64*5*'Sch 8.x Bill Count'!I84)</f>
        <v>0</v>
      </c>
      <c r="J86" s="13">
        <f>(+'Sch 8.x Bill Count'!J84*'S5.1 CRevenue(0.75in)'!$K$7)+('Sch 8.x Bill Count'!J84*($B86+50)/100*$K$9)-(0.64*5*'Sch 8.x Bill Count'!J84)</f>
        <v>0</v>
      </c>
      <c r="K86" s="13">
        <f>(+'Sch 8.x Bill Count'!K84*'S5.1 CRevenue(0.75in)'!$K$7)+('Sch 8.x Bill Count'!K84*($B86+50)/100*$K$9)-(0.64*5*'Sch 8.x Bill Count'!K84)</f>
        <v>0</v>
      </c>
      <c r="L86" s="13">
        <f>(+'Sch 8.x Bill Count'!L84*'S5.1 CRevenue(0.75in)'!$K$7)+('Sch 8.x Bill Count'!L84*($B86+50)/100*$K$9)-(0.64*5*'Sch 8.x Bill Count'!L84)</f>
        <v>0</v>
      </c>
      <c r="M86" s="13">
        <f>(+'Sch 8.x Bill Count'!M84*'S5.1 CRevenue(0.75in)'!$K$7)+('Sch 8.x Bill Count'!M84*($B86+50)/100*$K$9)-(0.64*5*'Sch 8.x Bill Count'!M84)</f>
        <v>0</v>
      </c>
      <c r="N86" s="13">
        <f>(+'Sch 8.x Bill Count'!N84*'S5.1 CRevenue(0.75in)'!$K$7)+('Sch 8.x Bill Count'!N84*($B86+50)/100*$K$9)-(0.64*5*'Sch 8.x Bill Count'!N84)</f>
        <v>0</v>
      </c>
      <c r="O86" s="42"/>
      <c r="P86" s="42"/>
      <c r="Q86" s="42"/>
    </row>
    <row r="87" spans="1:17" x14ac:dyDescent="0.25">
      <c r="A87" s="42"/>
      <c r="B87">
        <f t="shared" si="2"/>
        <v>7400</v>
      </c>
      <c r="C87" s="13">
        <f>(+'Sch 8.x Bill Count'!C85*'S5.1 CRevenue(0.75in)'!$K$7)+('Sch 8.x Bill Count'!C85*($B87+50)/100*$K$9)-(0.64*5*'Sch 8.x Bill Count'!C85)</f>
        <v>0</v>
      </c>
      <c r="D87" s="13">
        <f>(+'Sch 8.x Bill Count'!D85*'S5.1 CRevenue(0.75in)'!$K$7)+('Sch 8.x Bill Count'!D85*($B87+50)/100*$K$9)-(0.64*5*'Sch 8.x Bill Count'!D85)</f>
        <v>0</v>
      </c>
      <c r="E87" s="13">
        <f>(+'Sch 8.x Bill Count'!E85*'S5.1 CRevenue(0.75in)'!$K$7)+('Sch 8.x Bill Count'!E85*($B87+50)/100*$K$9)-(0.64*5*'Sch 8.x Bill Count'!E85)</f>
        <v>0</v>
      </c>
      <c r="F87" s="13">
        <f>(+'Sch 8.x Bill Count'!F85*'S5.1 CRevenue(0.75in)'!$K$7)+('Sch 8.x Bill Count'!F85*($B87+50)/100*$K$9)-(0.64*5*'Sch 8.x Bill Count'!F85)</f>
        <v>0</v>
      </c>
      <c r="G87" s="13">
        <f>(+'Sch 8.x Bill Count'!G85*'S5.1 CRevenue(0.75in)'!$K$7)+('Sch 8.x Bill Count'!G85*($B87+50)/100*$K$9)-(0.64*5*'Sch 8.x Bill Count'!G85)</f>
        <v>0</v>
      </c>
      <c r="H87" s="13">
        <f>(+'Sch 8.x Bill Count'!H85*'S5.1 CRevenue(0.75in)'!$K$7)+('Sch 8.x Bill Count'!H85*($B87+50)/100*$K$9)-(0.64*5*'Sch 8.x Bill Count'!H85)</f>
        <v>0</v>
      </c>
      <c r="I87" s="13">
        <f>(+'Sch 8.x Bill Count'!I85*'S5.1 CRevenue(0.75in)'!$K$7)+('Sch 8.x Bill Count'!I85*($B87+50)/100*$K$9)-(0.64*5*'Sch 8.x Bill Count'!I85)</f>
        <v>0</v>
      </c>
      <c r="J87" s="13">
        <f>(+'Sch 8.x Bill Count'!J85*'S5.1 CRevenue(0.75in)'!$K$7)+('Sch 8.x Bill Count'!J85*($B87+50)/100*$K$9)-(0.64*5*'Sch 8.x Bill Count'!J85)</f>
        <v>0</v>
      </c>
      <c r="K87" s="13">
        <f>(+'Sch 8.x Bill Count'!K85*'S5.1 CRevenue(0.75in)'!$K$7)+('Sch 8.x Bill Count'!K85*($B87+50)/100*$K$9)-(0.64*5*'Sch 8.x Bill Count'!K85)</f>
        <v>0</v>
      </c>
      <c r="L87" s="13">
        <f>(+'Sch 8.x Bill Count'!L85*'S5.1 CRevenue(0.75in)'!$K$7)+('Sch 8.x Bill Count'!L85*($B87+50)/100*$K$9)-(0.64*5*'Sch 8.x Bill Count'!L85)</f>
        <v>0</v>
      </c>
      <c r="M87" s="13">
        <f>(+'Sch 8.x Bill Count'!M85*'S5.1 CRevenue(0.75in)'!$K$7)+('Sch 8.x Bill Count'!M85*($B87+50)/100*$K$9)-(0.64*5*'Sch 8.x Bill Count'!M85)</f>
        <v>0</v>
      </c>
      <c r="N87" s="13">
        <f>(+'Sch 8.x Bill Count'!N85*'S5.1 CRevenue(0.75in)'!$K$7)+('Sch 8.x Bill Count'!N85*($B87+50)/100*$K$9)-(0.64*5*'Sch 8.x Bill Count'!N85)</f>
        <v>0</v>
      </c>
      <c r="O87" s="42"/>
      <c r="P87" s="42"/>
      <c r="Q87" s="42"/>
    </row>
    <row r="88" spans="1:17" x14ac:dyDescent="0.25">
      <c r="A88" s="42"/>
      <c r="B88">
        <f t="shared" si="2"/>
        <v>7500</v>
      </c>
      <c r="C88" s="13">
        <f>(+'Sch 8.x Bill Count'!C86*'S5.1 CRevenue(0.75in)'!$K$7)+('Sch 8.x Bill Count'!C86*($B88+50)/100*$K$9)-(0.64*5*'Sch 8.x Bill Count'!C86)</f>
        <v>0</v>
      </c>
      <c r="D88" s="13">
        <f>(+'Sch 8.x Bill Count'!D86*'S5.1 CRevenue(0.75in)'!$K$7)+('Sch 8.x Bill Count'!D86*($B88+50)/100*$K$9)-(0.64*5*'Sch 8.x Bill Count'!D86)</f>
        <v>0</v>
      </c>
      <c r="E88" s="13">
        <f>(+'Sch 8.x Bill Count'!E86*'S5.1 CRevenue(0.75in)'!$K$7)+('Sch 8.x Bill Count'!E86*($B88+50)/100*$K$9)-(0.64*5*'Sch 8.x Bill Count'!E86)</f>
        <v>0</v>
      </c>
      <c r="F88" s="13">
        <f>(+'Sch 8.x Bill Count'!F86*'S5.1 CRevenue(0.75in)'!$K$7)+('Sch 8.x Bill Count'!F86*($B88+50)/100*$K$9)-(0.64*5*'Sch 8.x Bill Count'!F86)</f>
        <v>0</v>
      </c>
      <c r="G88" s="13">
        <f>(+'Sch 8.x Bill Count'!G86*'S5.1 CRevenue(0.75in)'!$K$7)+('Sch 8.x Bill Count'!G86*($B88+50)/100*$K$9)-(0.64*5*'Sch 8.x Bill Count'!G86)</f>
        <v>0</v>
      </c>
      <c r="H88" s="13">
        <f>(+'Sch 8.x Bill Count'!H86*'S5.1 CRevenue(0.75in)'!$K$7)+('Sch 8.x Bill Count'!H86*($B88+50)/100*$K$9)-(0.64*5*'Sch 8.x Bill Count'!H86)</f>
        <v>0</v>
      </c>
      <c r="I88" s="13">
        <f>(+'Sch 8.x Bill Count'!I86*'S5.1 CRevenue(0.75in)'!$K$7)+('Sch 8.x Bill Count'!I86*($B88+50)/100*$K$9)-(0.64*5*'Sch 8.x Bill Count'!I86)</f>
        <v>0</v>
      </c>
      <c r="J88" s="13">
        <f>(+'Sch 8.x Bill Count'!J86*'S5.1 CRevenue(0.75in)'!$K$7)+('Sch 8.x Bill Count'!J86*($B88+50)/100*$K$9)-(0.64*5*'Sch 8.x Bill Count'!J86)</f>
        <v>0</v>
      </c>
      <c r="K88" s="13">
        <f>(+'Sch 8.x Bill Count'!K86*'S5.1 CRevenue(0.75in)'!$K$7)+('Sch 8.x Bill Count'!K86*($B88+50)/100*$K$9)-(0.64*5*'Sch 8.x Bill Count'!K86)</f>
        <v>0</v>
      </c>
      <c r="L88" s="13">
        <f>(+'Sch 8.x Bill Count'!L86*'S5.1 CRevenue(0.75in)'!$K$7)+('Sch 8.x Bill Count'!L86*($B88+50)/100*$K$9)-(0.64*5*'Sch 8.x Bill Count'!L86)</f>
        <v>0</v>
      </c>
      <c r="M88" s="13">
        <f>(+'Sch 8.x Bill Count'!M86*'S5.1 CRevenue(0.75in)'!$K$7)+('Sch 8.x Bill Count'!M86*($B88+50)/100*$K$9)-(0.64*5*'Sch 8.x Bill Count'!M86)</f>
        <v>0</v>
      </c>
      <c r="N88" s="13">
        <f>(+'Sch 8.x Bill Count'!N86*'S5.1 CRevenue(0.75in)'!$K$7)+('Sch 8.x Bill Count'!N86*($B88+50)/100*$K$9)-(0.64*5*'Sch 8.x Bill Count'!N86)</f>
        <v>0</v>
      </c>
      <c r="O88" s="42"/>
      <c r="P88" s="42"/>
      <c r="Q88" s="42"/>
    </row>
    <row r="89" spans="1:17" x14ac:dyDescent="0.25">
      <c r="A89" s="42"/>
      <c r="B89">
        <f t="shared" si="2"/>
        <v>7600</v>
      </c>
      <c r="C89" s="13">
        <f>(+'Sch 8.x Bill Count'!C87*'S5.1 CRevenue(0.75in)'!$K$7)+('Sch 8.x Bill Count'!C87*($B89+50)/100*$K$9)-(0.64*5*'Sch 8.x Bill Count'!C87)</f>
        <v>0</v>
      </c>
      <c r="D89" s="13">
        <f>(+'Sch 8.x Bill Count'!D87*'S5.1 CRevenue(0.75in)'!$K$7)+('Sch 8.x Bill Count'!D87*($B89+50)/100*$K$9)-(0.64*5*'Sch 8.x Bill Count'!D87)</f>
        <v>0</v>
      </c>
      <c r="E89" s="13">
        <f>(+'Sch 8.x Bill Count'!E87*'S5.1 CRevenue(0.75in)'!$K$7)+('Sch 8.x Bill Count'!E87*($B89+50)/100*$K$9)-(0.64*5*'Sch 8.x Bill Count'!E87)</f>
        <v>0</v>
      </c>
      <c r="F89" s="13">
        <f>(+'Sch 8.x Bill Count'!F87*'S5.1 CRevenue(0.75in)'!$K$7)+('Sch 8.x Bill Count'!F87*($B89+50)/100*$K$9)-(0.64*5*'Sch 8.x Bill Count'!F87)</f>
        <v>0</v>
      </c>
      <c r="G89" s="13">
        <f>(+'Sch 8.x Bill Count'!G87*'S5.1 CRevenue(0.75in)'!$K$7)+('Sch 8.x Bill Count'!G87*($B89+50)/100*$K$9)-(0.64*5*'Sch 8.x Bill Count'!G87)</f>
        <v>0</v>
      </c>
      <c r="H89" s="13">
        <f>(+'Sch 8.x Bill Count'!H87*'S5.1 CRevenue(0.75in)'!$K$7)+('Sch 8.x Bill Count'!H87*($B89+50)/100*$K$9)-(0.64*5*'Sch 8.x Bill Count'!H87)</f>
        <v>0</v>
      </c>
      <c r="I89" s="13">
        <f>(+'Sch 8.x Bill Count'!I87*'S5.1 CRevenue(0.75in)'!$K$7)+('Sch 8.x Bill Count'!I87*($B89+50)/100*$K$9)-(0.64*5*'Sch 8.x Bill Count'!I87)</f>
        <v>0</v>
      </c>
      <c r="J89" s="13">
        <f>(+'Sch 8.x Bill Count'!J87*'S5.1 CRevenue(0.75in)'!$K$7)+('Sch 8.x Bill Count'!J87*($B89+50)/100*$K$9)-(0.64*5*'Sch 8.x Bill Count'!J87)</f>
        <v>0</v>
      </c>
      <c r="K89" s="13">
        <f>(+'Sch 8.x Bill Count'!K87*'S5.1 CRevenue(0.75in)'!$K$7)+('Sch 8.x Bill Count'!K87*($B89+50)/100*$K$9)-(0.64*5*'Sch 8.x Bill Count'!K87)</f>
        <v>0</v>
      </c>
      <c r="L89" s="13">
        <f>(+'Sch 8.x Bill Count'!L87*'S5.1 CRevenue(0.75in)'!$K$7)+('Sch 8.x Bill Count'!L87*($B89+50)/100*$K$9)-(0.64*5*'Sch 8.x Bill Count'!L87)</f>
        <v>0</v>
      </c>
      <c r="M89" s="13">
        <f>(+'Sch 8.x Bill Count'!M87*'S5.1 CRevenue(0.75in)'!$K$7)+('Sch 8.x Bill Count'!M87*($B89+50)/100*$K$9)-(0.64*5*'Sch 8.x Bill Count'!M87)</f>
        <v>0</v>
      </c>
      <c r="N89" s="13">
        <f>(+'Sch 8.x Bill Count'!N87*'S5.1 CRevenue(0.75in)'!$K$7)+('Sch 8.x Bill Count'!N87*($B89+50)/100*$K$9)-(0.64*5*'Sch 8.x Bill Count'!N87)</f>
        <v>0</v>
      </c>
      <c r="O89" s="42"/>
      <c r="P89" s="42"/>
      <c r="Q89" s="42"/>
    </row>
    <row r="90" spans="1:17" x14ac:dyDescent="0.25">
      <c r="A90" s="42"/>
      <c r="B90">
        <f t="shared" si="2"/>
        <v>7700</v>
      </c>
      <c r="C90" s="13">
        <f>(+'Sch 8.x Bill Count'!C88*'S5.1 CRevenue(0.75in)'!$K$7)+('Sch 8.x Bill Count'!C88*($B90+50)/100*$K$9)-(0.64*5*'Sch 8.x Bill Count'!C88)</f>
        <v>0</v>
      </c>
      <c r="D90" s="13">
        <f>(+'Sch 8.x Bill Count'!D88*'S5.1 CRevenue(0.75in)'!$K$7)+('Sch 8.x Bill Count'!D88*($B90+50)/100*$K$9)-(0.64*5*'Sch 8.x Bill Count'!D88)</f>
        <v>0</v>
      </c>
      <c r="E90" s="13">
        <f>(+'Sch 8.x Bill Count'!E88*'S5.1 CRevenue(0.75in)'!$K$7)+('Sch 8.x Bill Count'!E88*($B90+50)/100*$K$9)-(0.64*5*'Sch 8.x Bill Count'!E88)</f>
        <v>0</v>
      </c>
      <c r="F90" s="13">
        <f>(+'Sch 8.x Bill Count'!F88*'S5.1 CRevenue(0.75in)'!$K$7)+('Sch 8.x Bill Count'!F88*($B90+50)/100*$K$9)-(0.64*5*'Sch 8.x Bill Count'!F88)</f>
        <v>0</v>
      </c>
      <c r="G90" s="13">
        <f>(+'Sch 8.x Bill Count'!G88*'S5.1 CRevenue(0.75in)'!$K$7)+('Sch 8.x Bill Count'!G88*($B90+50)/100*$K$9)-(0.64*5*'Sch 8.x Bill Count'!G88)</f>
        <v>0</v>
      </c>
      <c r="H90" s="13">
        <f>(+'Sch 8.x Bill Count'!H88*'S5.1 CRevenue(0.75in)'!$K$7)+('Sch 8.x Bill Count'!H88*($B90+50)/100*$K$9)-(0.64*5*'Sch 8.x Bill Count'!H88)</f>
        <v>0</v>
      </c>
      <c r="I90" s="13">
        <f>(+'Sch 8.x Bill Count'!I88*'S5.1 CRevenue(0.75in)'!$K$7)+('Sch 8.x Bill Count'!I88*($B90+50)/100*$K$9)-(0.64*5*'Sch 8.x Bill Count'!I88)</f>
        <v>0</v>
      </c>
      <c r="J90" s="13">
        <f>(+'Sch 8.x Bill Count'!J88*'S5.1 CRevenue(0.75in)'!$K$7)+('Sch 8.x Bill Count'!J88*($B90+50)/100*$K$9)-(0.64*5*'Sch 8.x Bill Count'!J88)</f>
        <v>0</v>
      </c>
      <c r="K90" s="13">
        <f>(+'Sch 8.x Bill Count'!K88*'S5.1 CRevenue(0.75in)'!$K$7)+('Sch 8.x Bill Count'!K88*($B90+50)/100*$K$9)-(0.64*5*'Sch 8.x Bill Count'!K88)</f>
        <v>0</v>
      </c>
      <c r="L90" s="13">
        <f>(+'Sch 8.x Bill Count'!L88*'S5.1 CRevenue(0.75in)'!$K$7)+('Sch 8.x Bill Count'!L88*($B90+50)/100*$K$9)-(0.64*5*'Sch 8.x Bill Count'!L88)</f>
        <v>0</v>
      </c>
      <c r="M90" s="13">
        <f>(+'Sch 8.x Bill Count'!M88*'S5.1 CRevenue(0.75in)'!$K$7)+('Sch 8.x Bill Count'!M88*($B90+50)/100*$K$9)-(0.64*5*'Sch 8.x Bill Count'!M88)</f>
        <v>0</v>
      </c>
      <c r="N90" s="13">
        <f>(+'Sch 8.x Bill Count'!N88*'S5.1 CRevenue(0.75in)'!$K$7)+('Sch 8.x Bill Count'!N88*($B90+50)/100*$K$9)-(0.64*5*'Sch 8.x Bill Count'!N88)</f>
        <v>0</v>
      </c>
      <c r="O90" s="42"/>
      <c r="P90" s="42"/>
      <c r="Q90" s="42"/>
    </row>
    <row r="91" spans="1:17" x14ac:dyDescent="0.25">
      <c r="A91" s="42"/>
      <c r="B91">
        <f t="shared" si="2"/>
        <v>7800</v>
      </c>
      <c r="C91" s="13">
        <f>(+'Sch 8.x Bill Count'!C89*'S5.1 CRevenue(0.75in)'!$K$7)+('Sch 8.x Bill Count'!C89*($B91+50)/100*$K$9)-(0.64*5*'Sch 8.x Bill Count'!C89)</f>
        <v>0</v>
      </c>
      <c r="D91" s="13">
        <f>(+'Sch 8.x Bill Count'!D89*'S5.1 CRevenue(0.75in)'!$K$7)+('Sch 8.x Bill Count'!D89*($B91+50)/100*$K$9)-(0.64*5*'Sch 8.x Bill Count'!D89)</f>
        <v>0</v>
      </c>
      <c r="E91" s="13">
        <f>(+'Sch 8.x Bill Count'!E89*'S5.1 CRevenue(0.75in)'!$K$7)+('Sch 8.x Bill Count'!E89*($B91+50)/100*$K$9)-(0.64*5*'Sch 8.x Bill Count'!E89)</f>
        <v>0</v>
      </c>
      <c r="F91" s="13">
        <f>(+'Sch 8.x Bill Count'!F89*'S5.1 CRevenue(0.75in)'!$K$7)+('Sch 8.x Bill Count'!F89*($B91+50)/100*$K$9)-(0.64*5*'Sch 8.x Bill Count'!F89)</f>
        <v>0</v>
      </c>
      <c r="G91" s="13">
        <f>(+'Sch 8.x Bill Count'!G89*'S5.1 CRevenue(0.75in)'!$K$7)+('Sch 8.x Bill Count'!G89*($B91+50)/100*$K$9)-(0.64*5*'Sch 8.x Bill Count'!G89)</f>
        <v>0</v>
      </c>
      <c r="H91" s="13">
        <f>(+'Sch 8.x Bill Count'!H89*'S5.1 CRevenue(0.75in)'!$K$7)+('Sch 8.x Bill Count'!H89*($B91+50)/100*$K$9)-(0.64*5*'Sch 8.x Bill Count'!H89)</f>
        <v>0</v>
      </c>
      <c r="I91" s="13">
        <f>(+'Sch 8.x Bill Count'!I89*'S5.1 CRevenue(0.75in)'!$K$7)+('Sch 8.x Bill Count'!I89*($B91+50)/100*$K$9)-(0.64*5*'Sch 8.x Bill Count'!I89)</f>
        <v>0</v>
      </c>
      <c r="J91" s="13">
        <f>(+'Sch 8.x Bill Count'!J89*'S5.1 CRevenue(0.75in)'!$K$7)+('Sch 8.x Bill Count'!J89*($B91+50)/100*$K$9)-(0.64*5*'Sch 8.x Bill Count'!J89)</f>
        <v>0</v>
      </c>
      <c r="K91" s="13">
        <f>(+'Sch 8.x Bill Count'!K89*'S5.1 CRevenue(0.75in)'!$K$7)+('Sch 8.x Bill Count'!K89*($B91+50)/100*$K$9)-(0.64*5*'Sch 8.x Bill Count'!K89)</f>
        <v>0</v>
      </c>
      <c r="L91" s="13">
        <f>(+'Sch 8.x Bill Count'!L89*'S5.1 CRevenue(0.75in)'!$K$7)+('Sch 8.x Bill Count'!L89*($B91+50)/100*$K$9)-(0.64*5*'Sch 8.x Bill Count'!L89)</f>
        <v>0</v>
      </c>
      <c r="M91" s="13">
        <f>(+'Sch 8.x Bill Count'!M89*'S5.1 CRevenue(0.75in)'!$K$7)+('Sch 8.x Bill Count'!M89*($B91+50)/100*$K$9)-(0.64*5*'Sch 8.x Bill Count'!M89)</f>
        <v>0</v>
      </c>
      <c r="N91" s="13">
        <f>(+'Sch 8.x Bill Count'!N89*'S5.1 CRevenue(0.75in)'!$K$7)+('Sch 8.x Bill Count'!N89*($B91+50)/100*$K$9)-(0.64*5*'Sch 8.x Bill Count'!N89)</f>
        <v>0</v>
      </c>
      <c r="O91" s="42"/>
      <c r="P91" s="42"/>
      <c r="Q91" s="42"/>
    </row>
    <row r="92" spans="1:17" x14ac:dyDescent="0.25">
      <c r="A92" s="42"/>
      <c r="B92">
        <f t="shared" si="2"/>
        <v>7900</v>
      </c>
      <c r="C92" s="13">
        <f>(+'Sch 8.x Bill Count'!C90*'S5.1 CRevenue(0.75in)'!$K$7)+('Sch 8.x Bill Count'!C90*($B92+50)/100*$K$9)-(0.64*5*'Sch 8.x Bill Count'!C90)</f>
        <v>0</v>
      </c>
      <c r="D92" s="13">
        <f>(+'Sch 8.x Bill Count'!D90*'S5.1 CRevenue(0.75in)'!$K$7)+('Sch 8.x Bill Count'!D90*($B92+50)/100*$K$9)-(0.64*5*'Sch 8.x Bill Count'!D90)</f>
        <v>0</v>
      </c>
      <c r="E92" s="13">
        <f>(+'Sch 8.x Bill Count'!E90*'S5.1 CRevenue(0.75in)'!$K$7)+('Sch 8.x Bill Count'!E90*($B92+50)/100*$K$9)-(0.64*5*'Sch 8.x Bill Count'!E90)</f>
        <v>0</v>
      </c>
      <c r="F92" s="13">
        <f>(+'Sch 8.x Bill Count'!F90*'S5.1 CRevenue(0.75in)'!$K$7)+('Sch 8.x Bill Count'!F90*($B92+50)/100*$K$9)-(0.64*5*'Sch 8.x Bill Count'!F90)</f>
        <v>0</v>
      </c>
      <c r="G92" s="13">
        <f>(+'Sch 8.x Bill Count'!G90*'S5.1 CRevenue(0.75in)'!$K$7)+('Sch 8.x Bill Count'!G90*($B92+50)/100*$K$9)-(0.64*5*'Sch 8.x Bill Count'!G90)</f>
        <v>0</v>
      </c>
      <c r="H92" s="13">
        <f>(+'Sch 8.x Bill Count'!H90*'S5.1 CRevenue(0.75in)'!$K$7)+('Sch 8.x Bill Count'!H90*($B92+50)/100*$K$9)-(0.64*5*'Sch 8.x Bill Count'!H90)</f>
        <v>0</v>
      </c>
      <c r="I92" s="13">
        <f>(+'Sch 8.x Bill Count'!I90*'S5.1 CRevenue(0.75in)'!$K$7)+('Sch 8.x Bill Count'!I90*($B92+50)/100*$K$9)-(0.64*5*'Sch 8.x Bill Count'!I90)</f>
        <v>0</v>
      </c>
      <c r="J92" s="13">
        <f>(+'Sch 8.x Bill Count'!J90*'S5.1 CRevenue(0.75in)'!$K$7)+('Sch 8.x Bill Count'!J90*($B92+50)/100*$K$9)-(0.64*5*'Sch 8.x Bill Count'!J90)</f>
        <v>0</v>
      </c>
      <c r="K92" s="13">
        <f>(+'Sch 8.x Bill Count'!K90*'S5.1 CRevenue(0.75in)'!$K$7)+('Sch 8.x Bill Count'!K90*($B92+50)/100*$K$9)-(0.64*5*'Sch 8.x Bill Count'!K90)</f>
        <v>0</v>
      </c>
      <c r="L92" s="13">
        <f>(+'Sch 8.x Bill Count'!L90*'S5.1 CRevenue(0.75in)'!$K$7)+('Sch 8.x Bill Count'!L90*($B92+50)/100*$K$9)-(0.64*5*'Sch 8.x Bill Count'!L90)</f>
        <v>0</v>
      </c>
      <c r="M92" s="13">
        <f>(+'Sch 8.x Bill Count'!M90*'S5.1 CRevenue(0.75in)'!$K$7)+('Sch 8.x Bill Count'!M90*($B92+50)/100*$K$9)-(0.64*5*'Sch 8.x Bill Count'!M90)</f>
        <v>0</v>
      </c>
      <c r="N92" s="13">
        <f>(+'Sch 8.x Bill Count'!N90*'S5.1 CRevenue(0.75in)'!$K$7)+('Sch 8.x Bill Count'!N90*($B92+50)/100*$K$9)-(0.64*5*'Sch 8.x Bill Count'!N90)</f>
        <v>0</v>
      </c>
      <c r="O92" s="42"/>
      <c r="P92" s="42"/>
      <c r="Q92" s="42"/>
    </row>
    <row r="93" spans="1:17" x14ac:dyDescent="0.25">
      <c r="A93" s="42"/>
      <c r="B93">
        <f t="shared" si="2"/>
        <v>8000</v>
      </c>
      <c r="C93" s="13">
        <f>(+'Sch 8.x Bill Count'!C91*'S5.1 CRevenue(0.75in)'!$K$7)+('Sch 8.x Bill Count'!C91*($B93+50)/100*$K$9)-(0.64*5*'Sch 8.x Bill Count'!C91)</f>
        <v>0</v>
      </c>
      <c r="D93" s="13">
        <f>(+'Sch 8.x Bill Count'!D91*'S5.1 CRevenue(0.75in)'!$K$7)+('Sch 8.x Bill Count'!D91*($B93+50)/100*$K$9)-(0.64*5*'Sch 8.x Bill Count'!D91)</f>
        <v>0</v>
      </c>
      <c r="E93" s="13">
        <f>(+'Sch 8.x Bill Count'!E91*'S5.1 CRevenue(0.75in)'!$K$7)+('Sch 8.x Bill Count'!E91*($B93+50)/100*$K$9)-(0.64*5*'Sch 8.x Bill Count'!E91)</f>
        <v>0</v>
      </c>
      <c r="F93" s="13">
        <f>(+'Sch 8.x Bill Count'!F91*'S5.1 CRevenue(0.75in)'!$K$7)+('Sch 8.x Bill Count'!F91*($B93+50)/100*$K$9)-(0.64*5*'Sch 8.x Bill Count'!F91)</f>
        <v>0</v>
      </c>
      <c r="G93" s="13">
        <f>(+'Sch 8.x Bill Count'!G91*'S5.1 CRevenue(0.75in)'!$K$7)+('Sch 8.x Bill Count'!G91*($B93+50)/100*$K$9)-(0.64*5*'Sch 8.x Bill Count'!G91)</f>
        <v>0</v>
      </c>
      <c r="H93" s="13">
        <f>(+'Sch 8.x Bill Count'!H91*'S5.1 CRevenue(0.75in)'!$K$7)+('Sch 8.x Bill Count'!H91*($B93+50)/100*$K$9)-(0.64*5*'Sch 8.x Bill Count'!H91)</f>
        <v>0</v>
      </c>
      <c r="I93" s="13">
        <f>(+'Sch 8.x Bill Count'!I91*'S5.1 CRevenue(0.75in)'!$K$7)+('Sch 8.x Bill Count'!I91*($B93+50)/100*$K$9)-(0.64*5*'Sch 8.x Bill Count'!I91)</f>
        <v>0</v>
      </c>
      <c r="J93" s="13">
        <f>(+'Sch 8.x Bill Count'!J91*'S5.1 CRevenue(0.75in)'!$K$7)+('Sch 8.x Bill Count'!J91*($B93+50)/100*$K$9)-(0.64*5*'Sch 8.x Bill Count'!J91)</f>
        <v>0</v>
      </c>
      <c r="K93" s="13">
        <f>(+'Sch 8.x Bill Count'!K91*'S5.1 CRevenue(0.75in)'!$K$7)+('Sch 8.x Bill Count'!K91*($B93+50)/100*$K$9)-(0.64*5*'Sch 8.x Bill Count'!K91)</f>
        <v>0</v>
      </c>
      <c r="L93" s="13">
        <f>(+'Sch 8.x Bill Count'!L91*'S5.1 CRevenue(0.75in)'!$K$7)+('Sch 8.x Bill Count'!L91*($B93+50)/100*$K$9)-(0.64*5*'Sch 8.x Bill Count'!L91)</f>
        <v>0</v>
      </c>
      <c r="M93" s="13">
        <f>(+'Sch 8.x Bill Count'!M91*'S5.1 CRevenue(0.75in)'!$K$7)+('Sch 8.x Bill Count'!M91*($B93+50)/100*$K$9)-(0.64*5*'Sch 8.x Bill Count'!M91)</f>
        <v>0</v>
      </c>
      <c r="N93" s="13">
        <f>(+'Sch 8.x Bill Count'!N91*'S5.1 CRevenue(0.75in)'!$K$7)+('Sch 8.x Bill Count'!N91*($B93+50)/100*$K$9)-(0.64*5*'Sch 8.x Bill Count'!N91)</f>
        <v>0</v>
      </c>
      <c r="O93" s="42"/>
      <c r="P93" s="42"/>
      <c r="Q93" s="42"/>
    </row>
    <row r="94" spans="1:17" x14ac:dyDescent="0.25">
      <c r="A94" s="42"/>
      <c r="B94">
        <f t="shared" si="2"/>
        <v>8100</v>
      </c>
      <c r="C94" s="13">
        <f>(+'Sch 8.x Bill Count'!C92*'S5.1 CRevenue(0.75in)'!$K$7)+('Sch 8.x Bill Count'!C92*($B94+50)/100*$K$9)-(0.64*5*'Sch 8.x Bill Count'!C92)</f>
        <v>0</v>
      </c>
      <c r="D94" s="13">
        <f>(+'Sch 8.x Bill Count'!D92*'S5.1 CRevenue(0.75in)'!$K$7)+('Sch 8.x Bill Count'!D92*($B94+50)/100*$K$9)-(0.64*5*'Sch 8.x Bill Count'!D92)</f>
        <v>0</v>
      </c>
      <c r="E94" s="13">
        <f>(+'Sch 8.x Bill Count'!E92*'S5.1 CRevenue(0.75in)'!$K$7)+('Sch 8.x Bill Count'!E92*($B94+50)/100*$K$9)-(0.64*5*'Sch 8.x Bill Count'!E92)</f>
        <v>0</v>
      </c>
      <c r="F94" s="13">
        <f>(+'Sch 8.x Bill Count'!F92*'S5.1 CRevenue(0.75in)'!$K$7)+('Sch 8.x Bill Count'!F92*($B94+50)/100*$K$9)-(0.64*5*'Sch 8.x Bill Count'!F92)</f>
        <v>311.38</v>
      </c>
      <c r="G94" s="13">
        <f>(+'Sch 8.x Bill Count'!G92*'S5.1 CRevenue(0.75in)'!$K$7)+('Sch 8.x Bill Count'!G92*($B94+50)/100*$K$9)-(0.64*5*'Sch 8.x Bill Count'!G92)</f>
        <v>0</v>
      </c>
      <c r="H94" s="13">
        <f>(+'Sch 8.x Bill Count'!H92*'S5.1 CRevenue(0.75in)'!$K$7)+('Sch 8.x Bill Count'!H92*($B94+50)/100*$K$9)-(0.64*5*'Sch 8.x Bill Count'!H92)</f>
        <v>0</v>
      </c>
      <c r="I94" s="13">
        <f>(+'Sch 8.x Bill Count'!I92*'S5.1 CRevenue(0.75in)'!$K$7)+('Sch 8.x Bill Count'!I92*($B94+50)/100*$K$9)-(0.64*5*'Sch 8.x Bill Count'!I92)</f>
        <v>0</v>
      </c>
      <c r="J94" s="13">
        <f>(+'Sch 8.x Bill Count'!J92*'S5.1 CRevenue(0.75in)'!$K$7)+('Sch 8.x Bill Count'!J92*($B94+50)/100*$K$9)-(0.64*5*'Sch 8.x Bill Count'!J92)</f>
        <v>0</v>
      </c>
      <c r="K94" s="13">
        <f>(+'Sch 8.x Bill Count'!K92*'S5.1 CRevenue(0.75in)'!$K$7)+('Sch 8.x Bill Count'!K92*($B94+50)/100*$K$9)-(0.64*5*'Sch 8.x Bill Count'!K92)</f>
        <v>0</v>
      </c>
      <c r="L94" s="13">
        <f>(+'Sch 8.x Bill Count'!L92*'S5.1 CRevenue(0.75in)'!$K$7)+('Sch 8.x Bill Count'!L92*($B94+50)/100*$K$9)-(0.64*5*'Sch 8.x Bill Count'!L92)</f>
        <v>0</v>
      </c>
      <c r="M94" s="13">
        <f>(+'Sch 8.x Bill Count'!M92*'S5.1 CRevenue(0.75in)'!$K$7)+('Sch 8.x Bill Count'!M92*($B94+50)/100*$K$9)-(0.64*5*'Sch 8.x Bill Count'!M92)</f>
        <v>0</v>
      </c>
      <c r="N94" s="13">
        <f>(+'Sch 8.x Bill Count'!N92*'S5.1 CRevenue(0.75in)'!$K$7)+('Sch 8.x Bill Count'!N92*($B94+50)/100*$K$9)-(0.64*5*'Sch 8.x Bill Count'!N92)</f>
        <v>0</v>
      </c>
      <c r="O94" s="42"/>
      <c r="P94" s="42"/>
      <c r="Q94" s="42"/>
    </row>
    <row r="95" spans="1:17" x14ac:dyDescent="0.25">
      <c r="A95" s="42"/>
      <c r="B95">
        <f t="shared" si="2"/>
        <v>8200</v>
      </c>
      <c r="C95" s="13">
        <f>(+'Sch 8.x Bill Count'!C93*'S5.1 CRevenue(0.75in)'!$K$7)+('Sch 8.x Bill Count'!C93*($B95+50)/100*$K$9)-(0.64*5*'Sch 8.x Bill Count'!C93)</f>
        <v>0</v>
      </c>
      <c r="D95" s="13">
        <f>(+'Sch 8.x Bill Count'!D93*'S5.1 CRevenue(0.75in)'!$K$7)+('Sch 8.x Bill Count'!D93*($B95+50)/100*$K$9)-(0.64*5*'Sch 8.x Bill Count'!D93)</f>
        <v>0</v>
      </c>
      <c r="E95" s="13">
        <f>(+'Sch 8.x Bill Count'!E93*'S5.1 CRevenue(0.75in)'!$K$7)+('Sch 8.x Bill Count'!E93*($B95+50)/100*$K$9)-(0.64*5*'Sch 8.x Bill Count'!E93)</f>
        <v>0</v>
      </c>
      <c r="F95" s="13">
        <f>(+'Sch 8.x Bill Count'!F93*'S5.1 CRevenue(0.75in)'!$K$7)+('Sch 8.x Bill Count'!F93*($B95+50)/100*$K$9)-(0.64*5*'Sch 8.x Bill Count'!F93)</f>
        <v>0</v>
      </c>
      <c r="G95" s="13">
        <f>(+'Sch 8.x Bill Count'!G93*'S5.1 CRevenue(0.75in)'!$K$7)+('Sch 8.x Bill Count'!G93*($B95+50)/100*$K$9)-(0.64*5*'Sch 8.x Bill Count'!G93)</f>
        <v>0</v>
      </c>
      <c r="H95" s="13">
        <f>(+'Sch 8.x Bill Count'!H93*'S5.1 CRevenue(0.75in)'!$K$7)+('Sch 8.x Bill Count'!H93*($B95+50)/100*$K$9)-(0.64*5*'Sch 8.x Bill Count'!H93)</f>
        <v>0</v>
      </c>
      <c r="I95" s="13">
        <f>(+'Sch 8.x Bill Count'!I93*'S5.1 CRevenue(0.75in)'!$K$7)+('Sch 8.x Bill Count'!I93*($B95+50)/100*$K$9)-(0.64*5*'Sch 8.x Bill Count'!I93)</f>
        <v>0</v>
      </c>
      <c r="J95" s="13">
        <f>(+'Sch 8.x Bill Count'!J93*'S5.1 CRevenue(0.75in)'!$K$7)+('Sch 8.x Bill Count'!J93*($B95+50)/100*$K$9)-(0.64*5*'Sch 8.x Bill Count'!J93)</f>
        <v>0</v>
      </c>
      <c r="K95" s="13">
        <f>(+'Sch 8.x Bill Count'!K93*'S5.1 CRevenue(0.75in)'!$K$7)+('Sch 8.x Bill Count'!K93*($B95+50)/100*$K$9)-(0.64*5*'Sch 8.x Bill Count'!K93)</f>
        <v>0</v>
      </c>
      <c r="L95" s="13">
        <f>(+'Sch 8.x Bill Count'!L93*'S5.1 CRevenue(0.75in)'!$K$7)+('Sch 8.x Bill Count'!L93*($B95+50)/100*$K$9)-(0.64*5*'Sch 8.x Bill Count'!L93)</f>
        <v>0</v>
      </c>
      <c r="M95" s="13">
        <f>(+'Sch 8.x Bill Count'!M93*'S5.1 CRevenue(0.75in)'!$K$7)+('Sch 8.x Bill Count'!M93*($B95+50)/100*$K$9)-(0.64*5*'Sch 8.x Bill Count'!M93)</f>
        <v>0</v>
      </c>
      <c r="N95" s="13">
        <f>(+'Sch 8.x Bill Count'!N93*'S5.1 CRevenue(0.75in)'!$K$7)+('Sch 8.x Bill Count'!N93*($B95+50)/100*$K$9)-(0.64*5*'Sch 8.x Bill Count'!N93)</f>
        <v>0</v>
      </c>
      <c r="O95" s="42"/>
      <c r="P95" s="42"/>
      <c r="Q95" s="42"/>
    </row>
    <row r="96" spans="1:17" x14ac:dyDescent="0.25">
      <c r="A96" s="42"/>
      <c r="B96">
        <f t="shared" si="2"/>
        <v>8300</v>
      </c>
      <c r="C96" s="13">
        <f>(+'Sch 8.x Bill Count'!C94*'S5.1 CRevenue(0.75in)'!$K$7)+('Sch 8.x Bill Count'!C94*($B96+50)/100*$K$9)-(0.64*5*'Sch 8.x Bill Count'!C94)</f>
        <v>0</v>
      </c>
      <c r="D96" s="13">
        <f>(+'Sch 8.x Bill Count'!D94*'S5.1 CRevenue(0.75in)'!$K$7)+('Sch 8.x Bill Count'!D94*($B96+50)/100*$K$9)-(0.64*5*'Sch 8.x Bill Count'!D94)</f>
        <v>0</v>
      </c>
      <c r="E96" s="13">
        <f>(+'Sch 8.x Bill Count'!E94*'S5.1 CRevenue(0.75in)'!$K$7)+('Sch 8.x Bill Count'!E94*($B96+50)/100*$K$9)-(0.64*5*'Sch 8.x Bill Count'!E94)</f>
        <v>0</v>
      </c>
      <c r="F96" s="13">
        <f>(+'Sch 8.x Bill Count'!F94*'S5.1 CRevenue(0.75in)'!$K$7)+('Sch 8.x Bill Count'!F94*($B96+50)/100*$K$9)-(0.64*5*'Sch 8.x Bill Count'!F94)</f>
        <v>0</v>
      </c>
      <c r="G96" s="13">
        <f>(+'Sch 8.x Bill Count'!G94*'S5.1 CRevenue(0.75in)'!$K$7)+('Sch 8.x Bill Count'!G94*($B96+50)/100*$K$9)-(0.64*5*'Sch 8.x Bill Count'!G94)</f>
        <v>0</v>
      </c>
      <c r="H96" s="13">
        <f>(+'Sch 8.x Bill Count'!H94*'S5.1 CRevenue(0.75in)'!$K$7)+('Sch 8.x Bill Count'!H94*($B96+50)/100*$K$9)-(0.64*5*'Sch 8.x Bill Count'!H94)</f>
        <v>0</v>
      </c>
      <c r="I96" s="13">
        <f>(+'Sch 8.x Bill Count'!I94*'S5.1 CRevenue(0.75in)'!$K$7)+('Sch 8.x Bill Count'!I94*($B96+50)/100*$K$9)-(0.64*5*'Sch 8.x Bill Count'!I94)</f>
        <v>0</v>
      </c>
      <c r="J96" s="13">
        <f>(+'Sch 8.x Bill Count'!J94*'S5.1 CRevenue(0.75in)'!$K$7)+('Sch 8.x Bill Count'!J94*($B96+50)/100*$K$9)-(0.64*5*'Sch 8.x Bill Count'!J94)</f>
        <v>0</v>
      </c>
      <c r="K96" s="13">
        <f>(+'Sch 8.x Bill Count'!K94*'S5.1 CRevenue(0.75in)'!$K$7)+('Sch 8.x Bill Count'!K94*($B96+50)/100*$K$9)-(0.64*5*'Sch 8.x Bill Count'!K94)</f>
        <v>0</v>
      </c>
      <c r="L96" s="13">
        <f>(+'Sch 8.x Bill Count'!L94*'S5.1 CRevenue(0.75in)'!$K$7)+('Sch 8.x Bill Count'!L94*($B96+50)/100*$K$9)-(0.64*5*'Sch 8.x Bill Count'!L94)</f>
        <v>0</v>
      </c>
      <c r="M96" s="13">
        <f>(+'Sch 8.x Bill Count'!M94*'S5.1 CRevenue(0.75in)'!$K$7)+('Sch 8.x Bill Count'!M94*($B96+50)/100*$K$9)-(0.64*5*'Sch 8.x Bill Count'!M94)</f>
        <v>0</v>
      </c>
      <c r="N96" s="13">
        <f>(+'Sch 8.x Bill Count'!N94*'S5.1 CRevenue(0.75in)'!$K$7)+('Sch 8.x Bill Count'!N94*($B96+50)/100*$K$9)-(0.64*5*'Sch 8.x Bill Count'!N94)</f>
        <v>0</v>
      </c>
      <c r="O96" s="42"/>
      <c r="P96" s="42"/>
      <c r="Q96" s="42"/>
    </row>
    <row r="97" spans="1:17" x14ac:dyDescent="0.25">
      <c r="A97" s="42"/>
      <c r="B97">
        <f t="shared" si="2"/>
        <v>8400</v>
      </c>
      <c r="C97" s="13">
        <f>(+'Sch 8.x Bill Count'!C95*'S5.1 CRevenue(0.75in)'!$K$7)+('Sch 8.x Bill Count'!C95*($B97+50)/100*$K$9)-(0.64*5*'Sch 8.x Bill Count'!C95)</f>
        <v>0</v>
      </c>
      <c r="D97" s="13">
        <f>(+'Sch 8.x Bill Count'!D95*'S5.1 CRevenue(0.75in)'!$K$7)+('Sch 8.x Bill Count'!D95*($B97+50)/100*$K$9)-(0.64*5*'Sch 8.x Bill Count'!D95)</f>
        <v>0</v>
      </c>
      <c r="E97" s="13">
        <f>(+'Sch 8.x Bill Count'!E95*'S5.1 CRevenue(0.75in)'!$K$7)+('Sch 8.x Bill Count'!E95*($B97+50)/100*$K$9)-(0.64*5*'Sch 8.x Bill Count'!E95)</f>
        <v>0</v>
      </c>
      <c r="F97" s="13">
        <f>(+'Sch 8.x Bill Count'!F95*'S5.1 CRevenue(0.75in)'!$K$7)+('Sch 8.x Bill Count'!F95*($B97+50)/100*$K$9)-(0.64*5*'Sch 8.x Bill Count'!F95)</f>
        <v>0</v>
      </c>
      <c r="G97" s="13">
        <f>(+'Sch 8.x Bill Count'!G95*'S5.1 CRevenue(0.75in)'!$K$7)+('Sch 8.x Bill Count'!G95*($B97+50)/100*$K$9)-(0.64*5*'Sch 8.x Bill Count'!G95)</f>
        <v>0</v>
      </c>
      <c r="H97" s="13">
        <f>(+'Sch 8.x Bill Count'!H95*'S5.1 CRevenue(0.75in)'!$K$7)+('Sch 8.x Bill Count'!H95*($B97+50)/100*$K$9)-(0.64*5*'Sch 8.x Bill Count'!H95)</f>
        <v>0</v>
      </c>
      <c r="I97" s="13">
        <f>(+'Sch 8.x Bill Count'!I95*'S5.1 CRevenue(0.75in)'!$K$7)+('Sch 8.x Bill Count'!I95*($B97+50)/100*$K$9)-(0.64*5*'Sch 8.x Bill Count'!I95)</f>
        <v>0</v>
      </c>
      <c r="J97" s="13">
        <f>(+'Sch 8.x Bill Count'!J95*'S5.1 CRevenue(0.75in)'!$K$7)+('Sch 8.x Bill Count'!J95*($B97+50)/100*$K$9)-(0.64*5*'Sch 8.x Bill Count'!J95)</f>
        <v>0</v>
      </c>
      <c r="K97" s="13">
        <f>(+'Sch 8.x Bill Count'!K95*'S5.1 CRevenue(0.75in)'!$K$7)+('Sch 8.x Bill Count'!K95*($B97+50)/100*$K$9)-(0.64*5*'Sch 8.x Bill Count'!K95)</f>
        <v>0</v>
      </c>
      <c r="L97" s="13">
        <f>(+'Sch 8.x Bill Count'!L95*'S5.1 CRevenue(0.75in)'!$K$7)+('Sch 8.x Bill Count'!L95*($B97+50)/100*$K$9)-(0.64*5*'Sch 8.x Bill Count'!L95)</f>
        <v>0</v>
      </c>
      <c r="M97" s="13">
        <f>(+'Sch 8.x Bill Count'!M95*'S5.1 CRevenue(0.75in)'!$K$7)+('Sch 8.x Bill Count'!M95*($B97+50)/100*$K$9)-(0.64*5*'Sch 8.x Bill Count'!M95)</f>
        <v>0</v>
      </c>
      <c r="N97" s="13">
        <f>(+'Sch 8.x Bill Count'!N95*'S5.1 CRevenue(0.75in)'!$K$7)+('Sch 8.x Bill Count'!N95*($B97+50)/100*$K$9)-(0.64*5*'Sch 8.x Bill Count'!N95)</f>
        <v>0</v>
      </c>
      <c r="O97" s="42"/>
      <c r="P97" s="42"/>
      <c r="Q97" s="42"/>
    </row>
    <row r="98" spans="1:17" x14ac:dyDescent="0.25">
      <c r="A98" s="42"/>
      <c r="B98">
        <f t="shared" si="2"/>
        <v>8500</v>
      </c>
      <c r="C98" s="13">
        <f>(+'Sch 8.x Bill Count'!C96*'S5.1 CRevenue(0.75in)'!$K$7)+('Sch 8.x Bill Count'!C96*($B98+50)/100*$K$9)-(0.64*5*'Sch 8.x Bill Count'!C96)</f>
        <v>0</v>
      </c>
      <c r="D98" s="13">
        <f>(+'Sch 8.x Bill Count'!D96*'S5.1 CRevenue(0.75in)'!$K$7)+('Sch 8.x Bill Count'!D96*($B98+50)/100*$K$9)-(0.64*5*'Sch 8.x Bill Count'!D96)</f>
        <v>0</v>
      </c>
      <c r="E98" s="13">
        <f>(+'Sch 8.x Bill Count'!E96*'S5.1 CRevenue(0.75in)'!$K$7)+('Sch 8.x Bill Count'!E96*($B98+50)/100*$K$9)-(0.64*5*'Sch 8.x Bill Count'!E96)</f>
        <v>0</v>
      </c>
      <c r="F98" s="13">
        <f>(+'Sch 8.x Bill Count'!F96*'S5.1 CRevenue(0.75in)'!$K$7)+('Sch 8.x Bill Count'!F96*($B98+50)/100*$K$9)-(0.64*5*'Sch 8.x Bill Count'!F96)</f>
        <v>0</v>
      </c>
      <c r="G98" s="13">
        <f>(+'Sch 8.x Bill Count'!G96*'S5.1 CRevenue(0.75in)'!$K$7)+('Sch 8.x Bill Count'!G96*($B98+50)/100*$K$9)-(0.64*5*'Sch 8.x Bill Count'!G96)</f>
        <v>0</v>
      </c>
      <c r="H98" s="13">
        <f>(+'Sch 8.x Bill Count'!H96*'S5.1 CRevenue(0.75in)'!$K$7)+('Sch 8.x Bill Count'!H96*($B98+50)/100*$K$9)-(0.64*5*'Sch 8.x Bill Count'!H96)</f>
        <v>0</v>
      </c>
      <c r="I98" s="13">
        <f>(+'Sch 8.x Bill Count'!I96*'S5.1 CRevenue(0.75in)'!$K$7)+('Sch 8.x Bill Count'!I96*($B98+50)/100*$K$9)-(0.64*5*'Sch 8.x Bill Count'!I96)</f>
        <v>0</v>
      </c>
      <c r="J98" s="13">
        <f>(+'Sch 8.x Bill Count'!J96*'S5.1 CRevenue(0.75in)'!$K$7)+('Sch 8.x Bill Count'!J96*($B98+50)/100*$K$9)-(0.64*5*'Sch 8.x Bill Count'!J96)</f>
        <v>0</v>
      </c>
      <c r="K98" s="13">
        <f>(+'Sch 8.x Bill Count'!K96*'S5.1 CRevenue(0.75in)'!$K$7)+('Sch 8.x Bill Count'!K96*($B98+50)/100*$K$9)-(0.64*5*'Sch 8.x Bill Count'!K96)</f>
        <v>0</v>
      </c>
      <c r="L98" s="13">
        <f>(+'Sch 8.x Bill Count'!L96*'S5.1 CRevenue(0.75in)'!$K$7)+('Sch 8.x Bill Count'!L96*($B98+50)/100*$K$9)-(0.64*5*'Sch 8.x Bill Count'!L96)</f>
        <v>0</v>
      </c>
      <c r="M98" s="13">
        <f>(+'Sch 8.x Bill Count'!M96*'S5.1 CRevenue(0.75in)'!$K$7)+('Sch 8.x Bill Count'!M96*($B98+50)/100*$K$9)-(0.64*5*'Sch 8.x Bill Count'!M96)</f>
        <v>0</v>
      </c>
      <c r="N98" s="13">
        <f>(+'Sch 8.x Bill Count'!N96*'S5.1 CRevenue(0.75in)'!$K$7)+('Sch 8.x Bill Count'!N96*($B98+50)/100*$K$9)-(0.64*5*'Sch 8.x Bill Count'!N96)</f>
        <v>0</v>
      </c>
      <c r="O98" s="42"/>
      <c r="P98" s="42"/>
      <c r="Q98" s="42"/>
    </row>
    <row r="99" spans="1:17" x14ac:dyDescent="0.25">
      <c r="A99" s="42"/>
      <c r="B99">
        <f t="shared" si="2"/>
        <v>8600</v>
      </c>
      <c r="C99" s="13">
        <f>(+'Sch 8.x Bill Count'!C97*'S5.1 CRevenue(0.75in)'!$K$7)+('Sch 8.x Bill Count'!C97*($B99+50)/100*$K$9)-(0.64*5*'Sch 8.x Bill Count'!C97)</f>
        <v>0</v>
      </c>
      <c r="D99" s="13">
        <f>(+'Sch 8.x Bill Count'!D97*'S5.1 CRevenue(0.75in)'!$K$7)+('Sch 8.x Bill Count'!D97*($B99+50)/100*$K$9)-(0.64*5*'Sch 8.x Bill Count'!D97)</f>
        <v>0</v>
      </c>
      <c r="E99" s="13">
        <f>(+'Sch 8.x Bill Count'!E97*'S5.1 CRevenue(0.75in)'!$K$7)+('Sch 8.x Bill Count'!E97*($B99+50)/100*$K$9)-(0.64*5*'Sch 8.x Bill Count'!E97)</f>
        <v>0</v>
      </c>
      <c r="F99" s="13">
        <f>(+'Sch 8.x Bill Count'!F97*'S5.1 CRevenue(0.75in)'!$K$7)+('Sch 8.x Bill Count'!F97*($B99+50)/100*$K$9)-(0.64*5*'Sch 8.x Bill Count'!F97)</f>
        <v>0</v>
      </c>
      <c r="G99" s="13">
        <f>(+'Sch 8.x Bill Count'!G97*'S5.1 CRevenue(0.75in)'!$K$7)+('Sch 8.x Bill Count'!G97*($B99+50)/100*$K$9)-(0.64*5*'Sch 8.x Bill Count'!G97)</f>
        <v>0</v>
      </c>
      <c r="H99" s="13">
        <f>(+'Sch 8.x Bill Count'!H97*'S5.1 CRevenue(0.75in)'!$K$7)+('Sch 8.x Bill Count'!H97*($B99+50)/100*$K$9)-(0.64*5*'Sch 8.x Bill Count'!H97)</f>
        <v>0</v>
      </c>
      <c r="I99" s="13">
        <f>(+'Sch 8.x Bill Count'!I97*'S5.1 CRevenue(0.75in)'!$K$7)+('Sch 8.x Bill Count'!I97*($B99+50)/100*$K$9)-(0.64*5*'Sch 8.x Bill Count'!I97)</f>
        <v>0</v>
      </c>
      <c r="J99" s="13">
        <f>(+'Sch 8.x Bill Count'!J97*'S5.1 CRevenue(0.75in)'!$K$7)+('Sch 8.x Bill Count'!J97*($B99+50)/100*$K$9)-(0.64*5*'Sch 8.x Bill Count'!J97)</f>
        <v>0</v>
      </c>
      <c r="K99" s="13">
        <f>(+'Sch 8.x Bill Count'!K97*'S5.1 CRevenue(0.75in)'!$K$7)+('Sch 8.x Bill Count'!K97*($B99+50)/100*$K$9)-(0.64*5*'Sch 8.x Bill Count'!K97)</f>
        <v>0</v>
      </c>
      <c r="L99" s="13">
        <f>(+'Sch 8.x Bill Count'!L97*'S5.1 CRevenue(0.75in)'!$K$7)+('Sch 8.x Bill Count'!L97*($B99+50)/100*$K$9)-(0.64*5*'Sch 8.x Bill Count'!L97)</f>
        <v>0</v>
      </c>
      <c r="M99" s="13">
        <f>(+'Sch 8.x Bill Count'!M97*'S5.1 CRevenue(0.75in)'!$K$7)+('Sch 8.x Bill Count'!M97*($B99+50)/100*$K$9)-(0.64*5*'Sch 8.x Bill Count'!M97)</f>
        <v>0</v>
      </c>
      <c r="N99" s="13">
        <f>(+'Sch 8.x Bill Count'!N97*'S5.1 CRevenue(0.75in)'!$K$7)+('Sch 8.x Bill Count'!N97*($B99+50)/100*$K$9)-(0.64*5*'Sch 8.x Bill Count'!N97)</f>
        <v>0</v>
      </c>
      <c r="O99" s="42"/>
      <c r="P99" s="42"/>
      <c r="Q99" s="42"/>
    </row>
    <row r="100" spans="1:17" x14ac:dyDescent="0.25">
      <c r="A100" s="42"/>
      <c r="B100">
        <f t="shared" si="2"/>
        <v>8700</v>
      </c>
      <c r="C100" s="13">
        <f>(+'Sch 8.x Bill Count'!C98*'S5.1 CRevenue(0.75in)'!$K$7)+('Sch 8.x Bill Count'!C98*($B100+50)/100*$K$9)-(0.64*5*'Sch 8.x Bill Count'!C98)</f>
        <v>0</v>
      </c>
      <c r="D100" s="13">
        <f>(+'Sch 8.x Bill Count'!D98*'S5.1 CRevenue(0.75in)'!$K$7)+('Sch 8.x Bill Count'!D98*($B100+50)/100*$K$9)-(0.64*5*'Sch 8.x Bill Count'!D98)</f>
        <v>0</v>
      </c>
      <c r="E100" s="13">
        <f>(+'Sch 8.x Bill Count'!E98*'S5.1 CRevenue(0.75in)'!$K$7)+('Sch 8.x Bill Count'!E98*($B100+50)/100*$K$9)-(0.64*5*'Sch 8.x Bill Count'!E98)</f>
        <v>0</v>
      </c>
      <c r="F100" s="13">
        <f>(+'Sch 8.x Bill Count'!F98*'S5.1 CRevenue(0.75in)'!$K$7)+('Sch 8.x Bill Count'!F98*($B100+50)/100*$K$9)-(0.64*5*'Sch 8.x Bill Count'!F98)</f>
        <v>0</v>
      </c>
      <c r="G100" s="13">
        <f>(+'Sch 8.x Bill Count'!G98*'S5.1 CRevenue(0.75in)'!$K$7)+('Sch 8.x Bill Count'!G98*($B100+50)/100*$K$9)-(0.64*5*'Sch 8.x Bill Count'!G98)</f>
        <v>0</v>
      </c>
      <c r="H100" s="13">
        <f>(+'Sch 8.x Bill Count'!H98*'S5.1 CRevenue(0.75in)'!$K$7)+('Sch 8.x Bill Count'!H98*($B100+50)/100*$K$9)-(0.64*5*'Sch 8.x Bill Count'!H98)</f>
        <v>0</v>
      </c>
      <c r="I100" s="13">
        <f>(+'Sch 8.x Bill Count'!I98*'S5.1 CRevenue(0.75in)'!$K$7)+('Sch 8.x Bill Count'!I98*($B100+50)/100*$K$9)-(0.64*5*'Sch 8.x Bill Count'!I98)</f>
        <v>0</v>
      </c>
      <c r="J100" s="13">
        <f>(+'Sch 8.x Bill Count'!J98*'S5.1 CRevenue(0.75in)'!$K$7)+('Sch 8.x Bill Count'!J98*($B100+50)/100*$K$9)-(0.64*5*'Sch 8.x Bill Count'!J98)</f>
        <v>0</v>
      </c>
      <c r="K100" s="13">
        <f>(+'Sch 8.x Bill Count'!K98*'S5.1 CRevenue(0.75in)'!$K$7)+('Sch 8.x Bill Count'!K98*($B100+50)/100*$K$9)-(0.64*5*'Sch 8.x Bill Count'!K98)</f>
        <v>0</v>
      </c>
      <c r="L100" s="13">
        <f>(+'Sch 8.x Bill Count'!L98*'S5.1 CRevenue(0.75in)'!$K$7)+('Sch 8.x Bill Count'!L98*($B100+50)/100*$K$9)-(0.64*5*'Sch 8.x Bill Count'!L98)</f>
        <v>0</v>
      </c>
      <c r="M100" s="13">
        <f>(+'Sch 8.x Bill Count'!M98*'S5.1 CRevenue(0.75in)'!$K$7)+('Sch 8.x Bill Count'!M98*($B100+50)/100*$K$9)-(0.64*5*'Sch 8.x Bill Count'!M98)</f>
        <v>0</v>
      </c>
      <c r="N100" s="13">
        <f>(+'Sch 8.x Bill Count'!N98*'S5.1 CRevenue(0.75in)'!$K$7)+('Sch 8.x Bill Count'!N98*($B100+50)/100*$K$9)-(0.64*5*'Sch 8.x Bill Count'!N98)</f>
        <v>0</v>
      </c>
      <c r="O100" s="42"/>
      <c r="P100" s="42"/>
      <c r="Q100" s="42"/>
    </row>
    <row r="101" spans="1:17" x14ac:dyDescent="0.25">
      <c r="A101" s="42"/>
      <c r="B101">
        <f t="shared" si="2"/>
        <v>8800</v>
      </c>
      <c r="C101" s="13">
        <f>(+'Sch 8.x Bill Count'!C99*'S5.1 CRevenue(0.75in)'!$K$7)+('Sch 8.x Bill Count'!C99*($B101+50)/100*$K$9)-(0.64*5*'Sch 8.x Bill Count'!C99)</f>
        <v>334.62</v>
      </c>
      <c r="D101" s="13">
        <f>(+'Sch 8.x Bill Count'!D99*'S5.1 CRevenue(0.75in)'!$K$7)+('Sch 8.x Bill Count'!D99*($B101+50)/100*$K$9)-(0.64*5*'Sch 8.x Bill Count'!D99)</f>
        <v>0</v>
      </c>
      <c r="E101" s="13">
        <f>(+'Sch 8.x Bill Count'!E99*'S5.1 CRevenue(0.75in)'!$K$7)+('Sch 8.x Bill Count'!E99*($B101+50)/100*$K$9)-(0.64*5*'Sch 8.x Bill Count'!E99)</f>
        <v>0</v>
      </c>
      <c r="F101" s="13">
        <f>(+'Sch 8.x Bill Count'!F99*'S5.1 CRevenue(0.75in)'!$K$7)+('Sch 8.x Bill Count'!F99*($B101+50)/100*$K$9)-(0.64*5*'Sch 8.x Bill Count'!F99)</f>
        <v>0</v>
      </c>
      <c r="G101" s="13">
        <f>(+'Sch 8.x Bill Count'!G99*'S5.1 CRevenue(0.75in)'!$K$7)+('Sch 8.x Bill Count'!G99*($B101+50)/100*$K$9)-(0.64*5*'Sch 8.x Bill Count'!G99)</f>
        <v>0</v>
      </c>
      <c r="H101" s="13">
        <f>(+'Sch 8.x Bill Count'!H99*'S5.1 CRevenue(0.75in)'!$K$7)+('Sch 8.x Bill Count'!H99*($B101+50)/100*$K$9)-(0.64*5*'Sch 8.x Bill Count'!H99)</f>
        <v>0</v>
      </c>
      <c r="I101" s="13">
        <f>(+'Sch 8.x Bill Count'!I99*'S5.1 CRevenue(0.75in)'!$K$7)+('Sch 8.x Bill Count'!I99*($B101+50)/100*$K$9)-(0.64*5*'Sch 8.x Bill Count'!I99)</f>
        <v>0</v>
      </c>
      <c r="J101" s="13">
        <f>(+'Sch 8.x Bill Count'!J99*'S5.1 CRevenue(0.75in)'!$K$7)+('Sch 8.x Bill Count'!J99*($B101+50)/100*$K$9)-(0.64*5*'Sch 8.x Bill Count'!J99)</f>
        <v>0</v>
      </c>
      <c r="K101" s="13">
        <f>(+'Sch 8.x Bill Count'!K99*'S5.1 CRevenue(0.75in)'!$K$7)+('Sch 8.x Bill Count'!K99*($B101+50)/100*$K$9)-(0.64*5*'Sch 8.x Bill Count'!K99)</f>
        <v>0</v>
      </c>
      <c r="L101" s="13">
        <f>(+'Sch 8.x Bill Count'!L99*'S5.1 CRevenue(0.75in)'!$K$7)+('Sch 8.x Bill Count'!L99*($B101+50)/100*$K$9)-(0.64*5*'Sch 8.x Bill Count'!L99)</f>
        <v>0</v>
      </c>
      <c r="M101" s="13">
        <f>(+'Sch 8.x Bill Count'!M99*'S5.1 CRevenue(0.75in)'!$K$7)+('Sch 8.x Bill Count'!M99*($B101+50)/100*$K$9)-(0.64*5*'Sch 8.x Bill Count'!M99)</f>
        <v>0</v>
      </c>
      <c r="N101" s="13">
        <f>(+'Sch 8.x Bill Count'!N99*'S5.1 CRevenue(0.75in)'!$K$7)+('Sch 8.x Bill Count'!N99*($B101+50)/100*$K$9)-(0.64*5*'Sch 8.x Bill Count'!N99)</f>
        <v>0</v>
      </c>
      <c r="O101" s="42"/>
      <c r="P101" s="42"/>
      <c r="Q101" s="42"/>
    </row>
    <row r="102" spans="1:17" x14ac:dyDescent="0.25">
      <c r="A102" s="42"/>
      <c r="B102">
        <f t="shared" si="2"/>
        <v>8900</v>
      </c>
      <c r="C102" s="13">
        <f>(+'Sch 8.x Bill Count'!C100*'S5.1 CRevenue(0.75in)'!$K$7)+('Sch 8.x Bill Count'!C100*($B102+50)/100*$K$9)-(0.64*5*'Sch 8.x Bill Count'!C100)</f>
        <v>0</v>
      </c>
      <c r="D102" s="13">
        <f>(+'Sch 8.x Bill Count'!D100*'S5.1 CRevenue(0.75in)'!$K$7)+('Sch 8.x Bill Count'!D100*($B102+50)/100*$K$9)-(0.64*5*'Sch 8.x Bill Count'!D100)</f>
        <v>0</v>
      </c>
      <c r="E102" s="13">
        <f>(+'Sch 8.x Bill Count'!E100*'S5.1 CRevenue(0.75in)'!$K$7)+('Sch 8.x Bill Count'!E100*($B102+50)/100*$K$9)-(0.64*5*'Sch 8.x Bill Count'!E100)</f>
        <v>0</v>
      </c>
      <c r="F102" s="13">
        <f>(+'Sch 8.x Bill Count'!F100*'S5.1 CRevenue(0.75in)'!$K$7)+('Sch 8.x Bill Count'!F100*($B102+50)/100*$K$9)-(0.64*5*'Sch 8.x Bill Count'!F100)</f>
        <v>0</v>
      </c>
      <c r="G102" s="13">
        <f>(+'Sch 8.x Bill Count'!G100*'S5.1 CRevenue(0.75in)'!$K$7)+('Sch 8.x Bill Count'!G100*($B102+50)/100*$K$9)-(0.64*5*'Sch 8.x Bill Count'!G100)</f>
        <v>0</v>
      </c>
      <c r="H102" s="13">
        <f>(+'Sch 8.x Bill Count'!H100*'S5.1 CRevenue(0.75in)'!$K$7)+('Sch 8.x Bill Count'!H100*($B102+50)/100*$K$9)-(0.64*5*'Sch 8.x Bill Count'!H100)</f>
        <v>0</v>
      </c>
      <c r="I102" s="13">
        <f>(+'Sch 8.x Bill Count'!I100*'S5.1 CRevenue(0.75in)'!$K$7)+('Sch 8.x Bill Count'!I100*($B102+50)/100*$K$9)-(0.64*5*'Sch 8.x Bill Count'!I100)</f>
        <v>0</v>
      </c>
      <c r="J102" s="13">
        <f>(+'Sch 8.x Bill Count'!J100*'S5.1 CRevenue(0.75in)'!$K$7)+('Sch 8.x Bill Count'!J100*($B102+50)/100*$K$9)-(0.64*5*'Sch 8.x Bill Count'!J100)</f>
        <v>0</v>
      </c>
      <c r="K102" s="13">
        <f>(+'Sch 8.x Bill Count'!K100*'S5.1 CRevenue(0.75in)'!$K$7)+('Sch 8.x Bill Count'!K100*($B102+50)/100*$K$9)-(0.64*5*'Sch 8.x Bill Count'!K100)</f>
        <v>0</v>
      </c>
      <c r="L102" s="13">
        <f>(+'Sch 8.x Bill Count'!L100*'S5.1 CRevenue(0.75in)'!$K$7)+('Sch 8.x Bill Count'!L100*($B102+50)/100*$K$9)-(0.64*5*'Sch 8.x Bill Count'!L100)</f>
        <v>0</v>
      </c>
      <c r="M102" s="13">
        <f>(+'Sch 8.x Bill Count'!M100*'S5.1 CRevenue(0.75in)'!$K$7)+('Sch 8.x Bill Count'!M100*($B102+50)/100*$K$9)-(0.64*5*'Sch 8.x Bill Count'!M100)</f>
        <v>0</v>
      </c>
      <c r="N102" s="13">
        <f>(+'Sch 8.x Bill Count'!N100*'S5.1 CRevenue(0.75in)'!$K$7)+('Sch 8.x Bill Count'!N100*($B102+50)/100*$K$9)-(0.64*5*'Sch 8.x Bill Count'!N100)</f>
        <v>0</v>
      </c>
      <c r="O102" s="42"/>
      <c r="P102" s="42"/>
      <c r="Q102" s="42"/>
    </row>
    <row r="103" spans="1:17" x14ac:dyDescent="0.25">
      <c r="A103" s="42"/>
      <c r="B103">
        <f t="shared" si="2"/>
        <v>9000</v>
      </c>
      <c r="C103" s="13">
        <f>(+'Sch 8.x Bill Count'!C101*'S5.1 CRevenue(0.75in)'!$K$7)+('Sch 8.x Bill Count'!C101*($B103+50)/100*$K$9)-(0.64*5*'Sch 8.x Bill Count'!C101)</f>
        <v>0</v>
      </c>
      <c r="D103" s="13">
        <f>(+'Sch 8.x Bill Count'!D101*'S5.1 CRevenue(0.75in)'!$K$7)+('Sch 8.x Bill Count'!D101*($B103+50)/100*$K$9)-(0.64*5*'Sch 8.x Bill Count'!D101)</f>
        <v>341.26</v>
      </c>
      <c r="E103" s="13">
        <f>(+'Sch 8.x Bill Count'!E101*'S5.1 CRevenue(0.75in)'!$K$7)+('Sch 8.x Bill Count'!E101*($B103+50)/100*$K$9)-(0.64*5*'Sch 8.x Bill Count'!E101)</f>
        <v>0</v>
      </c>
      <c r="F103" s="13">
        <f>(+'Sch 8.x Bill Count'!F101*'S5.1 CRevenue(0.75in)'!$K$7)+('Sch 8.x Bill Count'!F101*($B103+50)/100*$K$9)-(0.64*5*'Sch 8.x Bill Count'!F101)</f>
        <v>0</v>
      </c>
      <c r="G103" s="13">
        <f>(+'Sch 8.x Bill Count'!G101*'S5.1 CRevenue(0.75in)'!$K$7)+('Sch 8.x Bill Count'!G101*($B103+50)/100*$K$9)-(0.64*5*'Sch 8.x Bill Count'!G101)</f>
        <v>0</v>
      </c>
      <c r="H103" s="13">
        <f>(+'Sch 8.x Bill Count'!H101*'S5.1 CRevenue(0.75in)'!$K$7)+('Sch 8.x Bill Count'!H101*($B103+50)/100*$K$9)-(0.64*5*'Sch 8.x Bill Count'!H101)</f>
        <v>0</v>
      </c>
      <c r="I103" s="13">
        <f>(+'Sch 8.x Bill Count'!I101*'S5.1 CRevenue(0.75in)'!$K$7)+('Sch 8.x Bill Count'!I101*($B103+50)/100*$K$9)-(0.64*5*'Sch 8.x Bill Count'!I101)</f>
        <v>0</v>
      </c>
      <c r="J103" s="13">
        <f>(+'Sch 8.x Bill Count'!J101*'S5.1 CRevenue(0.75in)'!$K$7)+('Sch 8.x Bill Count'!J101*($B103+50)/100*$K$9)-(0.64*5*'Sch 8.x Bill Count'!J101)</f>
        <v>0</v>
      </c>
      <c r="K103" s="13">
        <f>(+'Sch 8.x Bill Count'!K101*'S5.1 CRevenue(0.75in)'!$K$7)+('Sch 8.x Bill Count'!K101*($B103+50)/100*$K$9)-(0.64*5*'Sch 8.x Bill Count'!K101)</f>
        <v>0</v>
      </c>
      <c r="L103" s="13">
        <f>(+'Sch 8.x Bill Count'!L101*'S5.1 CRevenue(0.75in)'!$K$7)+('Sch 8.x Bill Count'!L101*($B103+50)/100*$K$9)-(0.64*5*'Sch 8.x Bill Count'!L101)</f>
        <v>0</v>
      </c>
      <c r="M103" s="13">
        <f>(+'Sch 8.x Bill Count'!M101*'S5.1 CRevenue(0.75in)'!$K$7)+('Sch 8.x Bill Count'!M101*($B103+50)/100*$K$9)-(0.64*5*'Sch 8.x Bill Count'!M101)</f>
        <v>0</v>
      </c>
      <c r="N103" s="13">
        <f>(+'Sch 8.x Bill Count'!N101*'S5.1 CRevenue(0.75in)'!$K$7)+('Sch 8.x Bill Count'!N101*($B103+50)/100*$K$9)-(0.64*5*'Sch 8.x Bill Count'!N101)</f>
        <v>0</v>
      </c>
      <c r="O103" s="42"/>
      <c r="P103" s="42"/>
      <c r="Q103" s="42"/>
    </row>
    <row r="104" spans="1:17" x14ac:dyDescent="0.25">
      <c r="A104" s="42"/>
      <c r="B104">
        <f t="shared" si="2"/>
        <v>9100</v>
      </c>
      <c r="C104" s="13">
        <f>(+'Sch 8.x Bill Count'!C102*'S5.1 CRevenue(0.75in)'!$K$7)+('Sch 8.x Bill Count'!C102*($B104+50)/100*$K$9)-(0.64*5*'Sch 8.x Bill Count'!C102)</f>
        <v>0</v>
      </c>
      <c r="D104" s="13">
        <f>(+'Sch 8.x Bill Count'!D102*'S5.1 CRevenue(0.75in)'!$K$7)+('Sch 8.x Bill Count'!D102*($B104+50)/100*$K$9)-(0.64*5*'Sch 8.x Bill Count'!D102)</f>
        <v>0</v>
      </c>
      <c r="E104" s="13">
        <f>(+'Sch 8.x Bill Count'!E102*'S5.1 CRevenue(0.75in)'!$K$7)+('Sch 8.x Bill Count'!E102*($B104+50)/100*$K$9)-(0.64*5*'Sch 8.x Bill Count'!E102)</f>
        <v>0</v>
      </c>
      <c r="F104" s="13">
        <f>(+'Sch 8.x Bill Count'!F102*'S5.1 CRevenue(0.75in)'!$K$7)+('Sch 8.x Bill Count'!F102*($B104+50)/100*$K$9)-(0.64*5*'Sch 8.x Bill Count'!F102)</f>
        <v>0</v>
      </c>
      <c r="G104" s="13">
        <f>(+'Sch 8.x Bill Count'!G102*'S5.1 CRevenue(0.75in)'!$K$7)+('Sch 8.x Bill Count'!G102*($B104+50)/100*$K$9)-(0.64*5*'Sch 8.x Bill Count'!G102)</f>
        <v>0</v>
      </c>
      <c r="H104" s="13">
        <f>(+'Sch 8.x Bill Count'!H102*'S5.1 CRevenue(0.75in)'!$K$7)+('Sch 8.x Bill Count'!H102*($B104+50)/100*$K$9)-(0.64*5*'Sch 8.x Bill Count'!H102)</f>
        <v>0</v>
      </c>
      <c r="I104" s="13">
        <f>(+'Sch 8.x Bill Count'!I102*'S5.1 CRevenue(0.75in)'!$K$7)+('Sch 8.x Bill Count'!I102*($B104+50)/100*$K$9)-(0.64*5*'Sch 8.x Bill Count'!I102)</f>
        <v>0</v>
      </c>
      <c r="J104" s="13">
        <f>(+'Sch 8.x Bill Count'!J102*'S5.1 CRevenue(0.75in)'!$K$7)+('Sch 8.x Bill Count'!J102*($B104+50)/100*$K$9)-(0.64*5*'Sch 8.x Bill Count'!J102)</f>
        <v>0</v>
      </c>
      <c r="K104" s="13">
        <f>(+'Sch 8.x Bill Count'!K102*'S5.1 CRevenue(0.75in)'!$K$7)+('Sch 8.x Bill Count'!K102*($B104+50)/100*$K$9)-(0.64*5*'Sch 8.x Bill Count'!K102)</f>
        <v>0</v>
      </c>
      <c r="L104" s="13">
        <f>(+'Sch 8.x Bill Count'!L102*'S5.1 CRevenue(0.75in)'!$K$7)+('Sch 8.x Bill Count'!L102*($B104+50)/100*$K$9)-(0.64*5*'Sch 8.x Bill Count'!L102)</f>
        <v>0</v>
      </c>
      <c r="M104" s="13">
        <f>(+'Sch 8.x Bill Count'!M102*'S5.1 CRevenue(0.75in)'!$K$7)+('Sch 8.x Bill Count'!M102*($B104+50)/100*$K$9)-(0.64*5*'Sch 8.x Bill Count'!M102)</f>
        <v>0</v>
      </c>
      <c r="N104" s="13">
        <f>(+'Sch 8.x Bill Count'!N102*'S5.1 CRevenue(0.75in)'!$K$7)+('Sch 8.x Bill Count'!N102*($B104+50)/100*$K$9)-(0.64*5*'Sch 8.x Bill Count'!N102)</f>
        <v>0</v>
      </c>
      <c r="O104" s="42"/>
      <c r="P104" s="42"/>
      <c r="Q104" s="42"/>
    </row>
    <row r="105" spans="1:17" x14ac:dyDescent="0.25">
      <c r="A105" s="42"/>
      <c r="B105">
        <f t="shared" si="2"/>
        <v>9200</v>
      </c>
      <c r="C105" s="13">
        <f>(+'Sch 8.x Bill Count'!C103*'S5.1 CRevenue(0.75in)'!$K$7)+('Sch 8.x Bill Count'!C103*($B105+50)/100*$K$9)-(0.64*5*'Sch 8.x Bill Count'!C103)</f>
        <v>0</v>
      </c>
      <c r="D105" s="13">
        <f>(+'Sch 8.x Bill Count'!D103*'S5.1 CRevenue(0.75in)'!$K$7)+('Sch 8.x Bill Count'!D103*($B105+50)/100*$K$9)-(0.64*5*'Sch 8.x Bill Count'!D103)</f>
        <v>0</v>
      </c>
      <c r="E105" s="13">
        <f>(+'Sch 8.x Bill Count'!E103*'S5.1 CRevenue(0.75in)'!$K$7)+('Sch 8.x Bill Count'!E103*($B105+50)/100*$K$9)-(0.64*5*'Sch 8.x Bill Count'!E103)</f>
        <v>0</v>
      </c>
      <c r="F105" s="13">
        <f>(+'Sch 8.x Bill Count'!F103*'S5.1 CRevenue(0.75in)'!$K$7)+('Sch 8.x Bill Count'!F103*($B105+50)/100*$K$9)-(0.64*5*'Sch 8.x Bill Count'!F103)</f>
        <v>0</v>
      </c>
      <c r="G105" s="13">
        <f>(+'Sch 8.x Bill Count'!G103*'S5.1 CRevenue(0.75in)'!$K$7)+('Sch 8.x Bill Count'!G103*($B105+50)/100*$K$9)-(0.64*5*'Sch 8.x Bill Count'!G103)</f>
        <v>0</v>
      </c>
      <c r="H105" s="13">
        <f>(+'Sch 8.x Bill Count'!H103*'S5.1 CRevenue(0.75in)'!$K$7)+('Sch 8.x Bill Count'!H103*($B105+50)/100*$K$9)-(0.64*5*'Sch 8.x Bill Count'!H103)</f>
        <v>0</v>
      </c>
      <c r="I105" s="13">
        <f>(+'Sch 8.x Bill Count'!I103*'S5.1 CRevenue(0.75in)'!$K$7)+('Sch 8.x Bill Count'!I103*($B105+50)/100*$K$9)-(0.64*5*'Sch 8.x Bill Count'!I103)</f>
        <v>0</v>
      </c>
      <c r="J105" s="13">
        <f>(+'Sch 8.x Bill Count'!J103*'S5.1 CRevenue(0.75in)'!$K$7)+('Sch 8.x Bill Count'!J103*($B105+50)/100*$K$9)-(0.64*5*'Sch 8.x Bill Count'!J103)</f>
        <v>0</v>
      </c>
      <c r="K105" s="13">
        <f>(+'Sch 8.x Bill Count'!K103*'S5.1 CRevenue(0.75in)'!$K$7)+('Sch 8.x Bill Count'!K103*($B105+50)/100*$K$9)-(0.64*5*'Sch 8.x Bill Count'!K103)</f>
        <v>0</v>
      </c>
      <c r="L105" s="13">
        <f>(+'Sch 8.x Bill Count'!L103*'S5.1 CRevenue(0.75in)'!$K$7)+('Sch 8.x Bill Count'!L103*($B105+50)/100*$K$9)-(0.64*5*'Sch 8.x Bill Count'!L103)</f>
        <v>0</v>
      </c>
      <c r="M105" s="13">
        <f>(+'Sch 8.x Bill Count'!M103*'S5.1 CRevenue(0.75in)'!$K$7)+('Sch 8.x Bill Count'!M103*($B105+50)/100*$K$9)-(0.64*5*'Sch 8.x Bill Count'!M103)</f>
        <v>0</v>
      </c>
      <c r="N105" s="13">
        <f>(+'Sch 8.x Bill Count'!N103*'S5.1 CRevenue(0.75in)'!$K$7)+('Sch 8.x Bill Count'!N103*($B105+50)/100*$K$9)-(0.64*5*'Sch 8.x Bill Count'!N103)</f>
        <v>0</v>
      </c>
      <c r="O105" s="42"/>
      <c r="P105" s="42"/>
      <c r="Q105" s="42"/>
    </row>
    <row r="106" spans="1:17" x14ac:dyDescent="0.25">
      <c r="A106" s="42"/>
      <c r="B106">
        <f t="shared" si="2"/>
        <v>9300</v>
      </c>
      <c r="C106" s="13">
        <f>(+'Sch 8.x Bill Count'!C104*'S5.1 CRevenue(0.75in)'!$K$7)+('Sch 8.x Bill Count'!C104*($B106+50)/100*$K$9)-(0.64*5*'Sch 8.x Bill Count'!C104)</f>
        <v>0</v>
      </c>
      <c r="D106" s="13">
        <f>(+'Sch 8.x Bill Count'!D104*'S5.1 CRevenue(0.75in)'!$K$7)+('Sch 8.x Bill Count'!D104*($B106+50)/100*$K$9)-(0.64*5*'Sch 8.x Bill Count'!D104)</f>
        <v>0</v>
      </c>
      <c r="E106" s="13">
        <f>(+'Sch 8.x Bill Count'!E104*'S5.1 CRevenue(0.75in)'!$K$7)+('Sch 8.x Bill Count'!E104*($B106+50)/100*$K$9)-(0.64*5*'Sch 8.x Bill Count'!E104)</f>
        <v>0</v>
      </c>
      <c r="F106" s="13">
        <f>(+'Sch 8.x Bill Count'!F104*'S5.1 CRevenue(0.75in)'!$K$7)+('Sch 8.x Bill Count'!F104*($B106+50)/100*$K$9)-(0.64*5*'Sch 8.x Bill Count'!F104)</f>
        <v>0</v>
      </c>
      <c r="G106" s="13">
        <f>(+'Sch 8.x Bill Count'!G104*'S5.1 CRevenue(0.75in)'!$K$7)+('Sch 8.x Bill Count'!G104*($B106+50)/100*$K$9)-(0.64*5*'Sch 8.x Bill Count'!G104)</f>
        <v>0</v>
      </c>
      <c r="H106" s="13">
        <f>(+'Sch 8.x Bill Count'!H104*'S5.1 CRevenue(0.75in)'!$K$7)+('Sch 8.x Bill Count'!H104*($B106+50)/100*$K$9)-(0.64*5*'Sch 8.x Bill Count'!H104)</f>
        <v>0</v>
      </c>
      <c r="I106" s="13">
        <f>(+'Sch 8.x Bill Count'!I104*'S5.1 CRevenue(0.75in)'!$K$7)+('Sch 8.x Bill Count'!I104*($B106+50)/100*$K$9)-(0.64*5*'Sch 8.x Bill Count'!I104)</f>
        <v>0</v>
      </c>
      <c r="J106" s="13">
        <f>(+'Sch 8.x Bill Count'!J104*'S5.1 CRevenue(0.75in)'!$K$7)+('Sch 8.x Bill Count'!J104*($B106+50)/100*$K$9)-(0.64*5*'Sch 8.x Bill Count'!J104)</f>
        <v>0</v>
      </c>
      <c r="K106" s="13">
        <f>(+'Sch 8.x Bill Count'!K104*'S5.1 CRevenue(0.75in)'!$K$7)+('Sch 8.x Bill Count'!K104*($B106+50)/100*$K$9)-(0.64*5*'Sch 8.x Bill Count'!K104)</f>
        <v>0</v>
      </c>
      <c r="L106" s="13">
        <f>(+'Sch 8.x Bill Count'!L104*'S5.1 CRevenue(0.75in)'!$K$7)+('Sch 8.x Bill Count'!L104*($B106+50)/100*$K$9)-(0.64*5*'Sch 8.x Bill Count'!L104)</f>
        <v>0</v>
      </c>
      <c r="M106" s="13">
        <f>(+'Sch 8.x Bill Count'!M104*'S5.1 CRevenue(0.75in)'!$K$7)+('Sch 8.x Bill Count'!M104*($B106+50)/100*$K$9)-(0.64*5*'Sch 8.x Bill Count'!M104)</f>
        <v>0</v>
      </c>
      <c r="N106" s="13">
        <f>(+'Sch 8.x Bill Count'!N104*'S5.1 CRevenue(0.75in)'!$K$7)+('Sch 8.x Bill Count'!N104*($B106+50)/100*$K$9)-(0.64*5*'Sch 8.x Bill Count'!N104)</f>
        <v>0</v>
      </c>
      <c r="O106" s="42"/>
      <c r="P106" s="42"/>
      <c r="Q106" s="42"/>
    </row>
    <row r="107" spans="1:17" x14ac:dyDescent="0.25">
      <c r="A107" s="42"/>
      <c r="B107">
        <f t="shared" si="2"/>
        <v>9400</v>
      </c>
      <c r="C107" s="13">
        <f>(+'Sch 8.x Bill Count'!C105*'S5.1 CRevenue(0.75in)'!$K$7)+('Sch 8.x Bill Count'!C105*($B107+50)/100*$K$9)-(0.64*5*'Sch 8.x Bill Count'!C105)</f>
        <v>0</v>
      </c>
      <c r="D107" s="13">
        <f>(+'Sch 8.x Bill Count'!D105*'S5.1 CRevenue(0.75in)'!$K$7)+('Sch 8.x Bill Count'!D105*($B107+50)/100*$K$9)-(0.64*5*'Sch 8.x Bill Count'!D105)</f>
        <v>0</v>
      </c>
      <c r="E107" s="13">
        <f>(+'Sch 8.x Bill Count'!E105*'S5.1 CRevenue(0.75in)'!$K$7)+('Sch 8.x Bill Count'!E105*($B107+50)/100*$K$9)-(0.64*5*'Sch 8.x Bill Count'!E105)</f>
        <v>0</v>
      </c>
      <c r="F107" s="13">
        <f>(+'Sch 8.x Bill Count'!F105*'S5.1 CRevenue(0.75in)'!$K$7)+('Sch 8.x Bill Count'!F105*($B107+50)/100*$K$9)-(0.64*5*'Sch 8.x Bill Count'!F105)</f>
        <v>0</v>
      </c>
      <c r="G107" s="13">
        <f>(+'Sch 8.x Bill Count'!G105*'S5.1 CRevenue(0.75in)'!$K$7)+('Sch 8.x Bill Count'!G105*($B107+50)/100*$K$9)-(0.64*5*'Sch 8.x Bill Count'!G105)</f>
        <v>0</v>
      </c>
      <c r="H107" s="13">
        <f>(+'Sch 8.x Bill Count'!H105*'S5.1 CRevenue(0.75in)'!$K$7)+('Sch 8.x Bill Count'!H105*($B107+50)/100*$K$9)-(0.64*5*'Sch 8.x Bill Count'!H105)</f>
        <v>0</v>
      </c>
      <c r="I107" s="13">
        <f>(+'Sch 8.x Bill Count'!I105*'S5.1 CRevenue(0.75in)'!$K$7)+('Sch 8.x Bill Count'!I105*($B107+50)/100*$K$9)-(0.64*5*'Sch 8.x Bill Count'!I105)</f>
        <v>0</v>
      </c>
      <c r="J107" s="13">
        <f>(+'Sch 8.x Bill Count'!J105*'S5.1 CRevenue(0.75in)'!$K$7)+('Sch 8.x Bill Count'!J105*($B107+50)/100*$K$9)-(0.64*5*'Sch 8.x Bill Count'!J105)</f>
        <v>0</v>
      </c>
      <c r="K107" s="13">
        <f>(+'Sch 8.x Bill Count'!K105*'S5.1 CRevenue(0.75in)'!$K$7)+('Sch 8.x Bill Count'!K105*($B107+50)/100*$K$9)-(0.64*5*'Sch 8.x Bill Count'!K105)</f>
        <v>0</v>
      </c>
      <c r="L107" s="13">
        <f>(+'Sch 8.x Bill Count'!L105*'S5.1 CRevenue(0.75in)'!$K$7)+('Sch 8.x Bill Count'!L105*($B107+50)/100*$K$9)-(0.64*5*'Sch 8.x Bill Count'!L105)</f>
        <v>0</v>
      </c>
      <c r="M107" s="13">
        <f>(+'Sch 8.x Bill Count'!M105*'S5.1 CRevenue(0.75in)'!$K$7)+('Sch 8.x Bill Count'!M105*($B107+50)/100*$K$9)-(0.64*5*'Sch 8.x Bill Count'!M105)</f>
        <v>0</v>
      </c>
      <c r="N107" s="13">
        <f>(+'Sch 8.x Bill Count'!N105*'S5.1 CRevenue(0.75in)'!$K$7)+('Sch 8.x Bill Count'!N105*($B107+50)/100*$K$9)-(0.64*5*'Sch 8.x Bill Count'!N105)</f>
        <v>0</v>
      </c>
      <c r="O107" s="42"/>
      <c r="P107" s="42"/>
      <c r="Q107" s="42"/>
    </row>
    <row r="108" spans="1:17" x14ac:dyDescent="0.25">
      <c r="A108" s="42"/>
      <c r="B108">
        <f t="shared" si="2"/>
        <v>9500</v>
      </c>
      <c r="C108" s="13">
        <f>(+'Sch 8.x Bill Count'!C106*'S5.1 CRevenue(0.75in)'!$K$7)+('Sch 8.x Bill Count'!C106*($B108+50)/100*$K$9)-(0.64*5*'Sch 8.x Bill Count'!C106)</f>
        <v>0</v>
      </c>
      <c r="D108" s="13">
        <f>(+'Sch 8.x Bill Count'!D106*'S5.1 CRevenue(0.75in)'!$K$7)+('Sch 8.x Bill Count'!D106*($B108+50)/100*$K$9)-(0.64*5*'Sch 8.x Bill Count'!D106)</f>
        <v>0</v>
      </c>
      <c r="E108" s="13">
        <f>(+'Sch 8.x Bill Count'!E106*'S5.1 CRevenue(0.75in)'!$K$7)+('Sch 8.x Bill Count'!E106*($B108+50)/100*$K$9)-(0.64*5*'Sch 8.x Bill Count'!E106)</f>
        <v>0</v>
      </c>
      <c r="F108" s="13">
        <f>(+'Sch 8.x Bill Count'!F106*'S5.1 CRevenue(0.75in)'!$K$7)+('Sch 8.x Bill Count'!F106*($B108+50)/100*$K$9)-(0.64*5*'Sch 8.x Bill Count'!F106)</f>
        <v>0</v>
      </c>
      <c r="G108" s="13">
        <f>(+'Sch 8.x Bill Count'!G106*'S5.1 CRevenue(0.75in)'!$K$7)+('Sch 8.x Bill Count'!G106*($B108+50)/100*$K$9)-(0.64*5*'Sch 8.x Bill Count'!G106)</f>
        <v>0</v>
      </c>
      <c r="H108" s="13">
        <f>(+'Sch 8.x Bill Count'!H106*'S5.1 CRevenue(0.75in)'!$K$7)+('Sch 8.x Bill Count'!H106*($B108+50)/100*$K$9)-(0.64*5*'Sch 8.x Bill Count'!H106)</f>
        <v>0</v>
      </c>
      <c r="I108" s="13">
        <f>(+'Sch 8.x Bill Count'!I106*'S5.1 CRevenue(0.75in)'!$K$7)+('Sch 8.x Bill Count'!I106*($B108+50)/100*$K$9)-(0.64*5*'Sch 8.x Bill Count'!I106)</f>
        <v>0</v>
      </c>
      <c r="J108" s="13">
        <f>(+'Sch 8.x Bill Count'!J106*'S5.1 CRevenue(0.75in)'!$K$7)+('Sch 8.x Bill Count'!J106*($B108+50)/100*$K$9)-(0.64*5*'Sch 8.x Bill Count'!J106)</f>
        <v>0</v>
      </c>
      <c r="K108" s="13">
        <f>(+'Sch 8.x Bill Count'!K106*'S5.1 CRevenue(0.75in)'!$K$7)+('Sch 8.x Bill Count'!K106*($B108+50)/100*$K$9)-(0.64*5*'Sch 8.x Bill Count'!K106)</f>
        <v>0</v>
      </c>
      <c r="L108" s="13">
        <f>(+'Sch 8.x Bill Count'!L106*'S5.1 CRevenue(0.75in)'!$K$7)+('Sch 8.x Bill Count'!L106*($B108+50)/100*$K$9)-(0.64*5*'Sch 8.x Bill Count'!L106)</f>
        <v>0</v>
      </c>
      <c r="M108" s="13">
        <f>(+'Sch 8.x Bill Count'!M106*'S5.1 CRevenue(0.75in)'!$K$7)+('Sch 8.x Bill Count'!M106*($B108+50)/100*$K$9)-(0.64*5*'Sch 8.x Bill Count'!M106)</f>
        <v>0</v>
      </c>
      <c r="N108" s="13">
        <f>(+'Sch 8.x Bill Count'!N106*'S5.1 CRevenue(0.75in)'!$K$7)+('Sch 8.x Bill Count'!N106*($B108+50)/100*$K$9)-(0.64*5*'Sch 8.x Bill Count'!N106)</f>
        <v>0</v>
      </c>
      <c r="O108" s="42"/>
      <c r="P108" s="42"/>
      <c r="Q108" s="42"/>
    </row>
    <row r="109" spans="1:17" x14ac:dyDescent="0.25">
      <c r="A109" s="42"/>
      <c r="B109">
        <f t="shared" si="2"/>
        <v>9600</v>
      </c>
      <c r="C109" s="13">
        <f>(+'Sch 8.x Bill Count'!C107*'S5.1 CRevenue(0.75in)'!$K$7)+('Sch 8.x Bill Count'!C107*($B109+50)/100*$K$9)-(0.64*5*'Sch 8.x Bill Count'!C107)</f>
        <v>0</v>
      </c>
      <c r="D109" s="13">
        <f>(+'Sch 8.x Bill Count'!D107*'S5.1 CRevenue(0.75in)'!$K$7)+('Sch 8.x Bill Count'!D107*($B109+50)/100*$K$9)-(0.64*5*'Sch 8.x Bill Count'!D107)</f>
        <v>0</v>
      </c>
      <c r="E109" s="13">
        <f>(+'Sch 8.x Bill Count'!E107*'S5.1 CRevenue(0.75in)'!$K$7)+('Sch 8.x Bill Count'!E107*($B109+50)/100*$K$9)-(0.64*5*'Sch 8.x Bill Count'!E107)</f>
        <v>0</v>
      </c>
      <c r="F109" s="13">
        <f>(+'Sch 8.x Bill Count'!F107*'S5.1 CRevenue(0.75in)'!$K$7)+('Sch 8.x Bill Count'!F107*($B109+50)/100*$K$9)-(0.64*5*'Sch 8.x Bill Count'!F107)</f>
        <v>0</v>
      </c>
      <c r="G109" s="13">
        <f>(+'Sch 8.x Bill Count'!G107*'S5.1 CRevenue(0.75in)'!$K$7)+('Sch 8.x Bill Count'!G107*($B109+50)/100*$K$9)-(0.64*5*'Sch 8.x Bill Count'!G107)</f>
        <v>0</v>
      </c>
      <c r="H109" s="13">
        <f>(+'Sch 8.x Bill Count'!H107*'S5.1 CRevenue(0.75in)'!$K$7)+('Sch 8.x Bill Count'!H107*($B109+50)/100*$K$9)-(0.64*5*'Sch 8.x Bill Count'!H107)</f>
        <v>0</v>
      </c>
      <c r="I109" s="13">
        <f>(+'Sch 8.x Bill Count'!I107*'S5.1 CRevenue(0.75in)'!$K$7)+('Sch 8.x Bill Count'!I107*($B109+50)/100*$K$9)-(0.64*5*'Sch 8.x Bill Count'!I107)</f>
        <v>0</v>
      </c>
      <c r="J109" s="13">
        <f>(+'Sch 8.x Bill Count'!J107*'S5.1 CRevenue(0.75in)'!$K$7)+('Sch 8.x Bill Count'!J107*($B109+50)/100*$K$9)-(0.64*5*'Sch 8.x Bill Count'!J107)</f>
        <v>0</v>
      </c>
      <c r="K109" s="13">
        <f>(+'Sch 8.x Bill Count'!K107*'S5.1 CRevenue(0.75in)'!$K$7)+('Sch 8.x Bill Count'!K107*($B109+50)/100*$K$9)-(0.64*5*'Sch 8.x Bill Count'!K107)</f>
        <v>0</v>
      </c>
      <c r="L109" s="13">
        <f>(+'Sch 8.x Bill Count'!L107*'S5.1 CRevenue(0.75in)'!$K$7)+('Sch 8.x Bill Count'!L107*($B109+50)/100*$K$9)-(0.64*5*'Sch 8.x Bill Count'!L107)</f>
        <v>0</v>
      </c>
      <c r="M109" s="13">
        <f>(+'Sch 8.x Bill Count'!M107*'S5.1 CRevenue(0.75in)'!$K$7)+('Sch 8.x Bill Count'!M107*($B109+50)/100*$K$9)-(0.64*5*'Sch 8.x Bill Count'!M107)</f>
        <v>0</v>
      </c>
      <c r="N109" s="13">
        <f>(+'Sch 8.x Bill Count'!N107*'S5.1 CRevenue(0.75in)'!$K$7)+('Sch 8.x Bill Count'!N107*($B109+50)/100*$K$9)-(0.64*5*'Sch 8.x Bill Count'!N107)</f>
        <v>0</v>
      </c>
      <c r="O109" s="42"/>
      <c r="P109" s="42"/>
      <c r="Q109" s="42"/>
    </row>
    <row r="110" spans="1:17" x14ac:dyDescent="0.25">
      <c r="A110" s="42"/>
      <c r="B110">
        <f t="shared" si="2"/>
        <v>9700</v>
      </c>
      <c r="C110" s="13">
        <f>(+'Sch 8.x Bill Count'!C108*'S5.1 CRevenue(0.75in)'!$K$7)+('Sch 8.x Bill Count'!C108*($B110+50)/100*$K$9)-(0.64*5*'Sch 8.x Bill Count'!C108)</f>
        <v>0</v>
      </c>
      <c r="D110" s="13">
        <f>(+'Sch 8.x Bill Count'!D108*'S5.1 CRevenue(0.75in)'!$K$7)+('Sch 8.x Bill Count'!D108*($B110+50)/100*$K$9)-(0.64*5*'Sch 8.x Bill Count'!D108)</f>
        <v>0</v>
      </c>
      <c r="E110" s="13">
        <f>(+'Sch 8.x Bill Count'!E108*'S5.1 CRevenue(0.75in)'!$K$7)+('Sch 8.x Bill Count'!E108*($B110+50)/100*$K$9)-(0.64*5*'Sch 8.x Bill Count'!E108)</f>
        <v>0</v>
      </c>
      <c r="F110" s="13">
        <f>(+'Sch 8.x Bill Count'!F108*'S5.1 CRevenue(0.75in)'!$K$7)+('Sch 8.x Bill Count'!F108*($B110+50)/100*$K$9)-(0.64*5*'Sch 8.x Bill Count'!F108)</f>
        <v>0</v>
      </c>
      <c r="G110" s="13">
        <f>(+'Sch 8.x Bill Count'!G108*'S5.1 CRevenue(0.75in)'!$K$7)+('Sch 8.x Bill Count'!G108*($B110+50)/100*$K$9)-(0.64*5*'Sch 8.x Bill Count'!G108)</f>
        <v>0</v>
      </c>
      <c r="H110" s="13">
        <f>(+'Sch 8.x Bill Count'!H108*'S5.1 CRevenue(0.75in)'!$K$7)+('Sch 8.x Bill Count'!H108*($B110+50)/100*$K$9)-(0.64*5*'Sch 8.x Bill Count'!H108)</f>
        <v>0</v>
      </c>
      <c r="I110" s="13">
        <f>(+'Sch 8.x Bill Count'!I108*'S5.1 CRevenue(0.75in)'!$K$7)+('Sch 8.x Bill Count'!I108*($B110+50)/100*$K$9)-(0.64*5*'Sch 8.x Bill Count'!I108)</f>
        <v>0</v>
      </c>
      <c r="J110" s="13">
        <f>(+'Sch 8.x Bill Count'!J108*'S5.1 CRevenue(0.75in)'!$K$7)+('Sch 8.x Bill Count'!J108*($B110+50)/100*$K$9)-(0.64*5*'Sch 8.x Bill Count'!J108)</f>
        <v>0</v>
      </c>
      <c r="K110" s="13">
        <f>(+'Sch 8.x Bill Count'!K108*'S5.1 CRevenue(0.75in)'!$K$7)+('Sch 8.x Bill Count'!K108*($B110+50)/100*$K$9)-(0.64*5*'Sch 8.x Bill Count'!K108)</f>
        <v>0</v>
      </c>
      <c r="L110" s="13">
        <f>(+'Sch 8.x Bill Count'!L108*'S5.1 CRevenue(0.75in)'!$K$7)+('Sch 8.x Bill Count'!L108*($B110+50)/100*$K$9)-(0.64*5*'Sch 8.x Bill Count'!L108)</f>
        <v>0</v>
      </c>
      <c r="M110" s="13">
        <f>(+'Sch 8.x Bill Count'!M108*'S5.1 CRevenue(0.75in)'!$K$7)+('Sch 8.x Bill Count'!M108*($B110+50)/100*$K$9)-(0.64*5*'Sch 8.x Bill Count'!M108)</f>
        <v>0</v>
      </c>
      <c r="N110" s="13">
        <f>(+'Sch 8.x Bill Count'!N108*'S5.1 CRevenue(0.75in)'!$K$7)+('Sch 8.x Bill Count'!N108*($B110+50)/100*$K$9)-(0.64*5*'Sch 8.x Bill Count'!N108)</f>
        <v>0</v>
      </c>
      <c r="O110" s="42"/>
      <c r="P110" s="42"/>
      <c r="Q110" s="42"/>
    </row>
    <row r="111" spans="1:17" x14ac:dyDescent="0.25">
      <c r="A111" s="42"/>
      <c r="B111">
        <f t="shared" si="2"/>
        <v>9800</v>
      </c>
      <c r="C111" s="13">
        <f>(+'Sch 8.x Bill Count'!C109*'S5.1 CRevenue(0.75in)'!$K$7)+('Sch 8.x Bill Count'!C109*($B111+50)/100*$K$9)-(0.64*5*'Sch 8.x Bill Count'!C109)</f>
        <v>0</v>
      </c>
      <c r="D111" s="13">
        <f>(+'Sch 8.x Bill Count'!D109*'S5.1 CRevenue(0.75in)'!$K$7)+('Sch 8.x Bill Count'!D109*($B111+50)/100*$K$9)-(0.64*5*'Sch 8.x Bill Count'!D109)</f>
        <v>0</v>
      </c>
      <c r="E111" s="13">
        <f>(+'Sch 8.x Bill Count'!E109*'S5.1 CRevenue(0.75in)'!$K$7)+('Sch 8.x Bill Count'!E109*($B111+50)/100*$K$9)-(0.64*5*'Sch 8.x Bill Count'!E109)</f>
        <v>0</v>
      </c>
      <c r="F111" s="13">
        <f>(+'Sch 8.x Bill Count'!F109*'S5.1 CRevenue(0.75in)'!$K$7)+('Sch 8.x Bill Count'!F109*($B111+50)/100*$K$9)-(0.64*5*'Sch 8.x Bill Count'!F109)</f>
        <v>0</v>
      </c>
      <c r="G111" s="13">
        <f>(+'Sch 8.x Bill Count'!G109*'S5.1 CRevenue(0.75in)'!$K$7)+('Sch 8.x Bill Count'!G109*($B111+50)/100*$K$9)-(0.64*5*'Sch 8.x Bill Count'!G109)</f>
        <v>0</v>
      </c>
      <c r="H111" s="13">
        <f>(+'Sch 8.x Bill Count'!H109*'S5.1 CRevenue(0.75in)'!$K$7)+('Sch 8.x Bill Count'!H109*($B111+50)/100*$K$9)-(0.64*5*'Sch 8.x Bill Count'!H109)</f>
        <v>0</v>
      </c>
      <c r="I111" s="13">
        <f>(+'Sch 8.x Bill Count'!I109*'S5.1 CRevenue(0.75in)'!$K$7)+('Sch 8.x Bill Count'!I109*($B111+50)/100*$K$9)-(0.64*5*'Sch 8.x Bill Count'!I109)</f>
        <v>0</v>
      </c>
      <c r="J111" s="13">
        <f>(+'Sch 8.x Bill Count'!J109*'S5.1 CRevenue(0.75in)'!$K$7)+('Sch 8.x Bill Count'!J109*($B111+50)/100*$K$9)-(0.64*5*'Sch 8.x Bill Count'!J109)</f>
        <v>0</v>
      </c>
      <c r="K111" s="13">
        <f>(+'Sch 8.x Bill Count'!K109*'S5.1 CRevenue(0.75in)'!$K$7)+('Sch 8.x Bill Count'!K109*($B111+50)/100*$K$9)-(0.64*5*'Sch 8.x Bill Count'!K109)</f>
        <v>0</v>
      </c>
      <c r="L111" s="13">
        <f>(+'Sch 8.x Bill Count'!L109*'S5.1 CRevenue(0.75in)'!$K$7)+('Sch 8.x Bill Count'!L109*($B111+50)/100*$K$9)-(0.64*5*'Sch 8.x Bill Count'!L109)</f>
        <v>0</v>
      </c>
      <c r="M111" s="13">
        <f>(+'Sch 8.x Bill Count'!M109*'S5.1 CRevenue(0.75in)'!$K$7)+('Sch 8.x Bill Count'!M109*($B111+50)/100*$K$9)-(0.64*5*'Sch 8.x Bill Count'!M109)</f>
        <v>0</v>
      </c>
      <c r="N111" s="13">
        <f>(+'Sch 8.x Bill Count'!N109*'S5.1 CRevenue(0.75in)'!$K$7)+('Sch 8.x Bill Count'!N109*($B111+50)/100*$K$9)-(0.64*5*'Sch 8.x Bill Count'!N109)</f>
        <v>0</v>
      </c>
      <c r="O111" s="42"/>
      <c r="P111" s="42"/>
      <c r="Q111" s="42"/>
    </row>
    <row r="112" spans="1:17" x14ac:dyDescent="0.25">
      <c r="A112" s="42"/>
      <c r="B112">
        <f t="shared" si="2"/>
        <v>9900</v>
      </c>
      <c r="C112" s="13">
        <f>(+'Sch 8.x Bill Count'!C110*'S5.1 CRevenue(0.75in)'!$K$7)+('Sch 8.x Bill Count'!C110*($B112+50)/100*$K$9)-(0.64*5*'Sch 8.x Bill Count'!C110)</f>
        <v>0</v>
      </c>
      <c r="D112" s="13">
        <f>(+'Sch 8.x Bill Count'!D110*'S5.1 CRevenue(0.75in)'!$K$7)+('Sch 8.x Bill Count'!D110*($B112+50)/100*$K$9)-(0.64*5*'Sch 8.x Bill Count'!D110)</f>
        <v>0</v>
      </c>
      <c r="E112" s="13">
        <f>(+'Sch 8.x Bill Count'!E110*'S5.1 CRevenue(0.75in)'!$K$7)+('Sch 8.x Bill Count'!E110*($B112+50)/100*$K$9)-(0.64*5*'Sch 8.x Bill Count'!E110)</f>
        <v>0</v>
      </c>
      <c r="F112" s="13">
        <f>(+'Sch 8.x Bill Count'!F110*'S5.1 CRevenue(0.75in)'!$K$7)+('Sch 8.x Bill Count'!F110*($B112+50)/100*$K$9)-(0.64*5*'Sch 8.x Bill Count'!F110)</f>
        <v>0</v>
      </c>
      <c r="G112" s="13">
        <f>(+'Sch 8.x Bill Count'!G110*'S5.1 CRevenue(0.75in)'!$K$7)+('Sch 8.x Bill Count'!G110*($B112+50)/100*$K$9)-(0.64*5*'Sch 8.x Bill Count'!G110)</f>
        <v>0</v>
      </c>
      <c r="H112" s="13">
        <f>(+'Sch 8.x Bill Count'!H110*'S5.1 CRevenue(0.75in)'!$K$7)+('Sch 8.x Bill Count'!H110*($B112+50)/100*$K$9)-(0.64*5*'Sch 8.x Bill Count'!H110)</f>
        <v>0</v>
      </c>
      <c r="I112" s="13">
        <f>(+'Sch 8.x Bill Count'!I110*'S5.1 CRevenue(0.75in)'!$K$7)+('Sch 8.x Bill Count'!I110*($B112+50)/100*$K$9)-(0.64*5*'Sch 8.x Bill Count'!I110)</f>
        <v>0</v>
      </c>
      <c r="J112" s="13">
        <f>(+'Sch 8.x Bill Count'!J110*'S5.1 CRevenue(0.75in)'!$K$7)+('Sch 8.x Bill Count'!J110*($B112+50)/100*$K$9)-(0.64*5*'Sch 8.x Bill Count'!J110)</f>
        <v>0</v>
      </c>
      <c r="K112" s="13">
        <f>(+'Sch 8.x Bill Count'!K110*'S5.1 CRevenue(0.75in)'!$K$7)+('Sch 8.x Bill Count'!K110*($B112+50)/100*$K$9)-(0.64*5*'Sch 8.x Bill Count'!K110)</f>
        <v>0</v>
      </c>
      <c r="L112" s="13">
        <f>(+'Sch 8.x Bill Count'!L110*'S5.1 CRevenue(0.75in)'!$K$7)+('Sch 8.x Bill Count'!L110*($B112+50)/100*$K$9)-(0.64*5*'Sch 8.x Bill Count'!L110)</f>
        <v>0</v>
      </c>
      <c r="M112" s="13">
        <f>(+'Sch 8.x Bill Count'!M110*'S5.1 CRevenue(0.75in)'!$K$7)+('Sch 8.x Bill Count'!M110*($B112+50)/100*$K$9)-(0.64*5*'Sch 8.x Bill Count'!M110)</f>
        <v>0</v>
      </c>
      <c r="N112" s="13">
        <f>(+'Sch 8.x Bill Count'!N110*'S5.1 CRevenue(0.75in)'!$K$7)+('Sch 8.x Bill Count'!N110*($B112+50)/100*$K$9)-(0.64*5*'Sch 8.x Bill Count'!N110)</f>
        <v>0</v>
      </c>
      <c r="O112" s="42"/>
      <c r="P112" s="42"/>
      <c r="Q112" s="42"/>
    </row>
    <row r="113" spans="1:17" x14ac:dyDescent="0.25">
      <c r="A113" s="42"/>
      <c r="B113">
        <f t="shared" si="2"/>
        <v>10000</v>
      </c>
      <c r="C113" s="13">
        <f>(+'Sch 8.x Bill Count'!C111*'S5.1 CRevenue(0.75in)'!$K$7)+('Sch 8.x Bill Count'!C111*($B113+50)/100*$K$9)-(0.64*5*'Sch 8.x Bill Count'!C111)</f>
        <v>0</v>
      </c>
      <c r="D113" s="13">
        <f>(+'Sch 8.x Bill Count'!D111*'S5.1 CRevenue(0.75in)'!$K$7)+('Sch 8.x Bill Count'!D111*($B113+50)/100*$K$9)-(0.64*5*'Sch 8.x Bill Count'!D111)</f>
        <v>0</v>
      </c>
      <c r="E113" s="13">
        <f>(+'Sch 8.x Bill Count'!E111*'S5.1 CRevenue(0.75in)'!$K$7)+('Sch 8.x Bill Count'!E111*($B113+50)/100*$K$9)-(0.64*5*'Sch 8.x Bill Count'!E111)</f>
        <v>0</v>
      </c>
      <c r="F113" s="13">
        <f>(+'Sch 8.x Bill Count'!F111*'S5.1 CRevenue(0.75in)'!$K$7)+('Sch 8.x Bill Count'!F111*($B113+50)/100*$K$9)-(0.64*5*'Sch 8.x Bill Count'!F111)</f>
        <v>0</v>
      </c>
      <c r="G113" s="13">
        <f>(+'Sch 8.x Bill Count'!G111*'S5.1 CRevenue(0.75in)'!$K$7)+('Sch 8.x Bill Count'!G111*($B113+50)/100*$K$9)-(0.64*5*'Sch 8.x Bill Count'!G111)</f>
        <v>0</v>
      </c>
      <c r="H113" s="13">
        <f>(+'Sch 8.x Bill Count'!H111*'S5.1 CRevenue(0.75in)'!$K$7)+('Sch 8.x Bill Count'!H111*($B113+50)/100*$K$9)-(0.64*5*'Sch 8.x Bill Count'!H111)</f>
        <v>0</v>
      </c>
      <c r="I113" s="13">
        <f>(+'Sch 8.x Bill Count'!I111*'S5.1 CRevenue(0.75in)'!$K$7)+('Sch 8.x Bill Count'!I111*($B113+50)/100*$K$9)-(0.64*5*'Sch 8.x Bill Count'!I111)</f>
        <v>0</v>
      </c>
      <c r="J113" s="13">
        <f>(+'Sch 8.x Bill Count'!J111*'S5.1 CRevenue(0.75in)'!$K$7)+('Sch 8.x Bill Count'!J111*($B113+50)/100*$K$9)-(0.64*5*'Sch 8.x Bill Count'!J111)</f>
        <v>0</v>
      </c>
      <c r="K113" s="13">
        <f>(+'Sch 8.x Bill Count'!K111*'S5.1 CRevenue(0.75in)'!$K$7)+('Sch 8.x Bill Count'!K111*($B113+50)/100*$K$9)-(0.64*5*'Sch 8.x Bill Count'!K111)</f>
        <v>0</v>
      </c>
      <c r="L113" s="13">
        <f>(+'Sch 8.x Bill Count'!L111*'S5.1 CRevenue(0.75in)'!$K$7)+('Sch 8.x Bill Count'!L111*($B113+50)/100*$K$9)-(0.64*5*'Sch 8.x Bill Count'!L111)</f>
        <v>0</v>
      </c>
      <c r="M113" s="13">
        <f>(+'Sch 8.x Bill Count'!M111*'S5.1 CRevenue(0.75in)'!$K$7)+('Sch 8.x Bill Count'!M111*($B113+50)/100*$K$9)-(0.64*5*'Sch 8.x Bill Count'!M111)</f>
        <v>0</v>
      </c>
      <c r="N113" s="13">
        <f>(+'Sch 8.x Bill Count'!N111*'S5.1 CRevenue(0.75in)'!$K$7)+('Sch 8.x Bill Count'!N111*($B113+50)/100*$K$9)-(0.64*5*'Sch 8.x Bill Count'!N111)</f>
        <v>0</v>
      </c>
      <c r="O113" s="42"/>
      <c r="P113" s="42"/>
      <c r="Q113" s="42"/>
    </row>
    <row r="114" spans="1:17" x14ac:dyDescent="0.25">
      <c r="A114" s="42"/>
      <c r="B114">
        <f t="shared" si="2"/>
        <v>10100</v>
      </c>
      <c r="C114" s="13">
        <f>(+'Sch 8.x Bill Count'!C112*'S5.1 CRevenue(0.75in)'!$K$7)+('Sch 8.x Bill Count'!C112*($B114+50)/100*$K$9)-(0.64*5*'Sch 8.x Bill Count'!C112)</f>
        <v>0</v>
      </c>
      <c r="D114" s="13">
        <f>(+'Sch 8.x Bill Count'!D112*'S5.1 CRevenue(0.75in)'!$K$7)+('Sch 8.x Bill Count'!D112*($B114+50)/100*$K$9)-(0.64*5*'Sch 8.x Bill Count'!D112)</f>
        <v>0</v>
      </c>
      <c r="E114" s="13">
        <f>(+'Sch 8.x Bill Count'!E112*'S5.1 CRevenue(0.75in)'!$K$7)+('Sch 8.x Bill Count'!E112*($B114+50)/100*$K$9)-(0.64*5*'Sch 8.x Bill Count'!E112)</f>
        <v>0</v>
      </c>
      <c r="F114" s="13">
        <f>(+'Sch 8.x Bill Count'!F112*'S5.1 CRevenue(0.75in)'!$K$7)+('Sch 8.x Bill Count'!F112*($B114+50)/100*$K$9)-(0.64*5*'Sch 8.x Bill Count'!F112)</f>
        <v>0</v>
      </c>
      <c r="G114" s="13">
        <f>(+'Sch 8.x Bill Count'!G112*'S5.1 CRevenue(0.75in)'!$K$7)+('Sch 8.x Bill Count'!G112*($B114+50)/100*$K$9)-(0.64*5*'Sch 8.x Bill Count'!G112)</f>
        <v>0</v>
      </c>
      <c r="H114" s="13">
        <f>(+'Sch 8.x Bill Count'!H112*'S5.1 CRevenue(0.75in)'!$K$7)+('Sch 8.x Bill Count'!H112*($B114+50)/100*$K$9)-(0.64*5*'Sch 8.x Bill Count'!H112)</f>
        <v>0</v>
      </c>
      <c r="I114" s="13">
        <f>(+'Sch 8.x Bill Count'!I112*'S5.1 CRevenue(0.75in)'!$K$7)+('Sch 8.x Bill Count'!I112*($B114+50)/100*$K$9)-(0.64*5*'Sch 8.x Bill Count'!I112)</f>
        <v>0</v>
      </c>
      <c r="J114" s="13">
        <f>(+'Sch 8.x Bill Count'!J112*'S5.1 CRevenue(0.75in)'!$K$7)+('Sch 8.x Bill Count'!J112*($B114+50)/100*$K$9)-(0.64*5*'Sch 8.x Bill Count'!J112)</f>
        <v>0</v>
      </c>
      <c r="K114" s="13">
        <f>(+'Sch 8.x Bill Count'!K112*'S5.1 CRevenue(0.75in)'!$K$7)+('Sch 8.x Bill Count'!K112*($B114+50)/100*$K$9)-(0.64*5*'Sch 8.x Bill Count'!K112)</f>
        <v>0</v>
      </c>
      <c r="L114" s="13">
        <f>(+'Sch 8.x Bill Count'!L112*'S5.1 CRevenue(0.75in)'!$K$7)+('Sch 8.x Bill Count'!L112*($B114+50)/100*$K$9)-(0.64*5*'Sch 8.x Bill Count'!L112)</f>
        <v>0</v>
      </c>
      <c r="M114" s="13">
        <f>(+'Sch 8.x Bill Count'!M112*'S5.1 CRevenue(0.75in)'!$K$7)+('Sch 8.x Bill Count'!M112*($B114+50)/100*$K$9)-(0.64*5*'Sch 8.x Bill Count'!M112)</f>
        <v>0</v>
      </c>
      <c r="N114" s="13">
        <f>(+'Sch 8.x Bill Count'!N112*'S5.1 CRevenue(0.75in)'!$K$7)+('Sch 8.x Bill Count'!N112*($B114+50)/100*$K$9)-(0.64*5*'Sch 8.x Bill Count'!N112)</f>
        <v>0</v>
      </c>
      <c r="O114" s="42"/>
      <c r="P114" s="42"/>
      <c r="Q114" s="42"/>
    </row>
    <row r="115" spans="1:17" x14ac:dyDescent="0.25">
      <c r="A115" s="42"/>
      <c r="B115">
        <f t="shared" si="2"/>
        <v>10200</v>
      </c>
      <c r="C115" s="13">
        <f>(+'Sch 8.x Bill Count'!C113*'S5.1 CRevenue(0.75in)'!$K$7)+('Sch 8.x Bill Count'!C113*($B115+50)/100*$K$9)-(0.64*5*'Sch 8.x Bill Count'!C113)</f>
        <v>0</v>
      </c>
      <c r="D115" s="13">
        <f>(+'Sch 8.x Bill Count'!D113*'S5.1 CRevenue(0.75in)'!$K$7)+('Sch 8.x Bill Count'!D113*($B115+50)/100*$K$9)-(0.64*5*'Sch 8.x Bill Count'!D113)</f>
        <v>0</v>
      </c>
      <c r="E115" s="13">
        <f>(+'Sch 8.x Bill Count'!E113*'S5.1 CRevenue(0.75in)'!$K$7)+('Sch 8.x Bill Count'!E113*($B115+50)/100*$K$9)-(0.64*5*'Sch 8.x Bill Count'!E113)</f>
        <v>0</v>
      </c>
      <c r="F115" s="13">
        <f>(+'Sch 8.x Bill Count'!F113*'S5.1 CRevenue(0.75in)'!$K$7)+('Sch 8.x Bill Count'!F113*($B115+50)/100*$K$9)-(0.64*5*'Sch 8.x Bill Count'!F113)</f>
        <v>0</v>
      </c>
      <c r="G115" s="13">
        <f>(+'Sch 8.x Bill Count'!G113*'S5.1 CRevenue(0.75in)'!$K$7)+('Sch 8.x Bill Count'!G113*($B115+50)/100*$K$9)-(0.64*5*'Sch 8.x Bill Count'!G113)</f>
        <v>0</v>
      </c>
      <c r="H115" s="13">
        <f>(+'Sch 8.x Bill Count'!H113*'S5.1 CRevenue(0.75in)'!$K$7)+('Sch 8.x Bill Count'!H113*($B115+50)/100*$K$9)-(0.64*5*'Sch 8.x Bill Count'!H113)</f>
        <v>0</v>
      </c>
      <c r="I115" s="13">
        <f>(+'Sch 8.x Bill Count'!I113*'S5.1 CRevenue(0.75in)'!$K$7)+('Sch 8.x Bill Count'!I113*($B115+50)/100*$K$9)-(0.64*5*'Sch 8.x Bill Count'!I113)</f>
        <v>0</v>
      </c>
      <c r="J115" s="13">
        <f>(+'Sch 8.x Bill Count'!J113*'S5.1 CRevenue(0.75in)'!$K$7)+('Sch 8.x Bill Count'!J113*($B115+50)/100*$K$9)-(0.64*5*'Sch 8.x Bill Count'!J113)</f>
        <v>0</v>
      </c>
      <c r="K115" s="13">
        <f>(+'Sch 8.x Bill Count'!K113*'S5.1 CRevenue(0.75in)'!$K$7)+('Sch 8.x Bill Count'!K113*($B115+50)/100*$K$9)-(0.64*5*'Sch 8.x Bill Count'!K113)</f>
        <v>0</v>
      </c>
      <c r="L115" s="13">
        <f>(+'Sch 8.x Bill Count'!L113*'S5.1 CRevenue(0.75in)'!$K$7)+('Sch 8.x Bill Count'!L113*($B115+50)/100*$K$9)-(0.64*5*'Sch 8.x Bill Count'!L113)</f>
        <v>0</v>
      </c>
      <c r="M115" s="13">
        <f>(+'Sch 8.x Bill Count'!M113*'S5.1 CRevenue(0.75in)'!$K$7)+('Sch 8.x Bill Count'!M113*($B115+50)/100*$K$9)-(0.64*5*'Sch 8.x Bill Count'!M113)</f>
        <v>0</v>
      </c>
      <c r="N115" s="13">
        <f>(+'Sch 8.x Bill Count'!N113*'S5.1 CRevenue(0.75in)'!$K$7)+('Sch 8.x Bill Count'!N113*($B115+50)/100*$K$9)-(0.64*5*'Sch 8.x Bill Count'!N113)</f>
        <v>0</v>
      </c>
      <c r="O115" s="42"/>
      <c r="P115" s="42"/>
      <c r="Q115" s="42"/>
    </row>
    <row r="116" spans="1:17" x14ac:dyDescent="0.25">
      <c r="A116" s="42"/>
      <c r="B116">
        <f t="shared" si="2"/>
        <v>10300</v>
      </c>
      <c r="C116" s="13">
        <f>(+'Sch 8.x Bill Count'!C114*'S5.1 CRevenue(0.75in)'!$K$7)+('Sch 8.x Bill Count'!C114*($B116+50)/100*$K$9)-(0.64*5*'Sch 8.x Bill Count'!C114)</f>
        <v>0</v>
      </c>
      <c r="D116" s="13">
        <f>(+'Sch 8.x Bill Count'!D114*'S5.1 CRevenue(0.75in)'!$K$7)+('Sch 8.x Bill Count'!D114*($B116+50)/100*$K$9)-(0.64*5*'Sch 8.x Bill Count'!D114)</f>
        <v>0</v>
      </c>
      <c r="E116" s="13">
        <f>(+'Sch 8.x Bill Count'!E114*'S5.1 CRevenue(0.75in)'!$K$7)+('Sch 8.x Bill Count'!E114*($B116+50)/100*$K$9)-(0.64*5*'Sch 8.x Bill Count'!E114)</f>
        <v>0</v>
      </c>
      <c r="F116" s="13">
        <f>(+'Sch 8.x Bill Count'!F114*'S5.1 CRevenue(0.75in)'!$K$7)+('Sch 8.x Bill Count'!F114*($B116+50)/100*$K$9)-(0.64*5*'Sch 8.x Bill Count'!F114)</f>
        <v>0</v>
      </c>
      <c r="G116" s="13">
        <f>(+'Sch 8.x Bill Count'!G114*'S5.1 CRevenue(0.75in)'!$K$7)+('Sch 8.x Bill Count'!G114*($B116+50)/100*$K$9)-(0.64*5*'Sch 8.x Bill Count'!G114)</f>
        <v>0</v>
      </c>
      <c r="H116" s="13">
        <f>(+'Sch 8.x Bill Count'!H114*'S5.1 CRevenue(0.75in)'!$K$7)+('Sch 8.x Bill Count'!H114*($B116+50)/100*$K$9)-(0.64*5*'Sch 8.x Bill Count'!H114)</f>
        <v>0</v>
      </c>
      <c r="I116" s="13">
        <f>(+'Sch 8.x Bill Count'!I114*'S5.1 CRevenue(0.75in)'!$K$7)+('Sch 8.x Bill Count'!I114*($B116+50)/100*$K$9)-(0.64*5*'Sch 8.x Bill Count'!I114)</f>
        <v>0</v>
      </c>
      <c r="J116" s="13">
        <f>(+'Sch 8.x Bill Count'!J114*'S5.1 CRevenue(0.75in)'!$K$7)+('Sch 8.x Bill Count'!J114*($B116+50)/100*$K$9)-(0.64*5*'Sch 8.x Bill Count'!J114)</f>
        <v>0</v>
      </c>
      <c r="K116" s="13">
        <f>(+'Sch 8.x Bill Count'!K114*'S5.1 CRevenue(0.75in)'!$K$7)+('Sch 8.x Bill Count'!K114*($B116+50)/100*$K$9)-(0.64*5*'Sch 8.x Bill Count'!K114)</f>
        <v>0</v>
      </c>
      <c r="L116" s="13">
        <f>(+'Sch 8.x Bill Count'!L114*'S5.1 CRevenue(0.75in)'!$K$7)+('Sch 8.x Bill Count'!L114*($B116+50)/100*$K$9)-(0.64*5*'Sch 8.x Bill Count'!L114)</f>
        <v>0</v>
      </c>
      <c r="M116" s="13">
        <f>(+'Sch 8.x Bill Count'!M114*'S5.1 CRevenue(0.75in)'!$K$7)+('Sch 8.x Bill Count'!M114*($B116+50)/100*$K$9)-(0.64*5*'Sch 8.x Bill Count'!M114)</f>
        <v>0</v>
      </c>
      <c r="N116" s="13">
        <f>(+'Sch 8.x Bill Count'!N114*'S5.1 CRevenue(0.75in)'!$K$7)+('Sch 8.x Bill Count'!N114*($B116+50)/100*$K$9)-(0.64*5*'Sch 8.x Bill Count'!N114)</f>
        <v>0</v>
      </c>
      <c r="O116" s="42"/>
      <c r="P116" s="42"/>
      <c r="Q116" s="42"/>
    </row>
    <row r="117" spans="1:17" x14ac:dyDescent="0.25">
      <c r="A117" s="42"/>
      <c r="B117">
        <f t="shared" si="2"/>
        <v>10400</v>
      </c>
      <c r="C117" s="13">
        <f>(+'Sch 8.x Bill Count'!C115*'S5.1 CRevenue(0.75in)'!$K$7)+('Sch 8.x Bill Count'!C115*($B117+50)/100*$K$9)-(0.64*5*'Sch 8.x Bill Count'!C115)</f>
        <v>0</v>
      </c>
      <c r="D117" s="13">
        <f>(+'Sch 8.x Bill Count'!D115*'S5.1 CRevenue(0.75in)'!$K$7)+('Sch 8.x Bill Count'!D115*($B117+50)/100*$K$9)-(0.64*5*'Sch 8.x Bill Count'!D115)</f>
        <v>0</v>
      </c>
      <c r="E117" s="13">
        <f>(+'Sch 8.x Bill Count'!E115*'S5.1 CRevenue(0.75in)'!$K$7)+('Sch 8.x Bill Count'!E115*($B117+50)/100*$K$9)-(0.64*5*'Sch 8.x Bill Count'!E115)</f>
        <v>0</v>
      </c>
      <c r="F117" s="13">
        <f>(+'Sch 8.x Bill Count'!F115*'S5.1 CRevenue(0.75in)'!$K$7)+('Sch 8.x Bill Count'!F115*($B117+50)/100*$K$9)-(0.64*5*'Sch 8.x Bill Count'!F115)</f>
        <v>0</v>
      </c>
      <c r="G117" s="13">
        <f>(+'Sch 8.x Bill Count'!G115*'S5.1 CRevenue(0.75in)'!$K$7)+('Sch 8.x Bill Count'!G115*($B117+50)/100*$K$9)-(0.64*5*'Sch 8.x Bill Count'!G115)</f>
        <v>0</v>
      </c>
      <c r="H117" s="13">
        <f>(+'Sch 8.x Bill Count'!H115*'S5.1 CRevenue(0.75in)'!$K$7)+('Sch 8.x Bill Count'!H115*($B117+50)/100*$K$9)-(0.64*5*'Sch 8.x Bill Count'!H115)</f>
        <v>0</v>
      </c>
      <c r="I117" s="13">
        <f>(+'Sch 8.x Bill Count'!I115*'S5.1 CRevenue(0.75in)'!$K$7)+('Sch 8.x Bill Count'!I115*($B117+50)/100*$K$9)-(0.64*5*'Sch 8.x Bill Count'!I115)</f>
        <v>0</v>
      </c>
      <c r="J117" s="13">
        <f>(+'Sch 8.x Bill Count'!J115*'S5.1 CRevenue(0.75in)'!$K$7)+('Sch 8.x Bill Count'!J115*($B117+50)/100*$K$9)-(0.64*5*'Sch 8.x Bill Count'!J115)</f>
        <v>0</v>
      </c>
      <c r="K117" s="13">
        <f>(+'Sch 8.x Bill Count'!K115*'S5.1 CRevenue(0.75in)'!$K$7)+('Sch 8.x Bill Count'!K115*($B117+50)/100*$K$9)-(0.64*5*'Sch 8.x Bill Count'!K115)</f>
        <v>0</v>
      </c>
      <c r="L117" s="13">
        <f>(+'Sch 8.x Bill Count'!L115*'S5.1 CRevenue(0.75in)'!$K$7)+('Sch 8.x Bill Count'!L115*($B117+50)/100*$K$9)-(0.64*5*'Sch 8.x Bill Count'!L115)</f>
        <v>0</v>
      </c>
      <c r="M117" s="13">
        <f>(+'Sch 8.x Bill Count'!M115*'S5.1 CRevenue(0.75in)'!$K$7)+('Sch 8.x Bill Count'!M115*($B117+50)/100*$K$9)-(0.64*5*'Sch 8.x Bill Count'!M115)</f>
        <v>0</v>
      </c>
      <c r="N117" s="13">
        <f>(+'Sch 8.x Bill Count'!N115*'S5.1 CRevenue(0.75in)'!$K$7)+('Sch 8.x Bill Count'!N115*($B117+50)/100*$K$9)-(0.64*5*'Sch 8.x Bill Count'!N115)</f>
        <v>0</v>
      </c>
      <c r="O117" s="42"/>
      <c r="P117" s="42"/>
      <c r="Q117" s="42"/>
    </row>
    <row r="118" spans="1:17" x14ac:dyDescent="0.25">
      <c r="A118" s="42"/>
      <c r="B118">
        <f t="shared" si="2"/>
        <v>10500</v>
      </c>
      <c r="C118" s="13">
        <f>(+'Sch 8.x Bill Count'!C116*'S5.1 CRevenue(0.75in)'!$K$7)+('Sch 8.x Bill Count'!C116*($B118+50)/100*$K$9)-(0.64*5*'Sch 8.x Bill Count'!C116)</f>
        <v>0</v>
      </c>
      <c r="D118" s="13">
        <f>(+'Sch 8.x Bill Count'!D116*'S5.1 CRevenue(0.75in)'!$K$7)+('Sch 8.x Bill Count'!D116*($B118+50)/100*$K$9)-(0.64*5*'Sch 8.x Bill Count'!D116)</f>
        <v>0</v>
      </c>
      <c r="E118" s="13">
        <f>(+'Sch 8.x Bill Count'!E116*'S5.1 CRevenue(0.75in)'!$K$7)+('Sch 8.x Bill Count'!E116*($B118+50)/100*$K$9)-(0.64*5*'Sch 8.x Bill Count'!E116)</f>
        <v>0</v>
      </c>
      <c r="F118" s="13">
        <f>(+'Sch 8.x Bill Count'!F116*'S5.1 CRevenue(0.75in)'!$K$7)+('Sch 8.x Bill Count'!F116*($B118+50)/100*$K$9)-(0.64*5*'Sch 8.x Bill Count'!F116)</f>
        <v>0</v>
      </c>
      <c r="G118" s="13">
        <f>(+'Sch 8.x Bill Count'!G116*'S5.1 CRevenue(0.75in)'!$K$7)+('Sch 8.x Bill Count'!G116*($B118+50)/100*$K$9)-(0.64*5*'Sch 8.x Bill Count'!G116)</f>
        <v>0</v>
      </c>
      <c r="H118" s="13">
        <f>(+'Sch 8.x Bill Count'!H116*'S5.1 CRevenue(0.75in)'!$K$7)+('Sch 8.x Bill Count'!H116*($B118+50)/100*$K$9)-(0.64*5*'Sch 8.x Bill Count'!H116)</f>
        <v>0</v>
      </c>
      <c r="I118" s="13">
        <f>(+'Sch 8.x Bill Count'!I116*'S5.1 CRevenue(0.75in)'!$K$7)+('Sch 8.x Bill Count'!I116*($B118+50)/100*$K$9)-(0.64*5*'Sch 8.x Bill Count'!I116)</f>
        <v>0</v>
      </c>
      <c r="J118" s="13">
        <f>(+'Sch 8.x Bill Count'!J116*'S5.1 CRevenue(0.75in)'!$K$7)+('Sch 8.x Bill Count'!J116*($B118+50)/100*$K$9)-(0.64*5*'Sch 8.x Bill Count'!J116)</f>
        <v>0</v>
      </c>
      <c r="K118" s="13">
        <f>(+'Sch 8.x Bill Count'!K116*'S5.1 CRevenue(0.75in)'!$K$7)+('Sch 8.x Bill Count'!K116*($B118+50)/100*$K$9)-(0.64*5*'Sch 8.x Bill Count'!K116)</f>
        <v>0</v>
      </c>
      <c r="L118" s="13">
        <f>(+'Sch 8.x Bill Count'!L116*'S5.1 CRevenue(0.75in)'!$K$7)+('Sch 8.x Bill Count'!L116*($B118+50)/100*$K$9)-(0.64*5*'Sch 8.x Bill Count'!L116)</f>
        <v>0</v>
      </c>
      <c r="M118" s="13">
        <f>(+'Sch 8.x Bill Count'!M116*'S5.1 CRevenue(0.75in)'!$K$7)+('Sch 8.x Bill Count'!M116*($B118+50)/100*$K$9)-(0.64*5*'Sch 8.x Bill Count'!M116)</f>
        <v>0</v>
      </c>
      <c r="N118" s="13">
        <f>(+'Sch 8.x Bill Count'!N116*'S5.1 CRevenue(0.75in)'!$K$7)+('Sch 8.x Bill Count'!N116*($B118+50)/100*$K$9)-(0.64*5*'Sch 8.x Bill Count'!N116)</f>
        <v>0</v>
      </c>
      <c r="O118" s="42"/>
      <c r="P118" s="42"/>
      <c r="Q118" s="42"/>
    </row>
    <row r="119" spans="1:17" x14ac:dyDescent="0.25">
      <c r="A119" s="42"/>
      <c r="B119">
        <f t="shared" si="2"/>
        <v>10600</v>
      </c>
      <c r="C119" s="13">
        <f>(+'Sch 8.x Bill Count'!C117*'S5.1 CRevenue(0.75in)'!$K$7)+('Sch 8.x Bill Count'!C117*($B119+50)/100*$K$9)-(0.64*5*'Sch 8.x Bill Count'!C117)</f>
        <v>0</v>
      </c>
      <c r="D119" s="13">
        <f>(+'Sch 8.x Bill Count'!D117*'S5.1 CRevenue(0.75in)'!$K$7)+('Sch 8.x Bill Count'!D117*($B119+50)/100*$K$9)-(0.64*5*'Sch 8.x Bill Count'!D117)</f>
        <v>0</v>
      </c>
      <c r="E119" s="13">
        <f>(+'Sch 8.x Bill Count'!E117*'S5.1 CRevenue(0.75in)'!$K$7)+('Sch 8.x Bill Count'!E117*($B119+50)/100*$K$9)-(0.64*5*'Sch 8.x Bill Count'!E117)</f>
        <v>0</v>
      </c>
      <c r="F119" s="13">
        <f>(+'Sch 8.x Bill Count'!F117*'S5.1 CRevenue(0.75in)'!$K$7)+('Sch 8.x Bill Count'!F117*($B119+50)/100*$K$9)-(0.64*5*'Sch 8.x Bill Count'!F117)</f>
        <v>0</v>
      </c>
      <c r="G119" s="13">
        <f>(+'Sch 8.x Bill Count'!G117*'S5.1 CRevenue(0.75in)'!$K$7)+('Sch 8.x Bill Count'!G117*($B119+50)/100*$K$9)-(0.64*5*'Sch 8.x Bill Count'!G117)</f>
        <v>0</v>
      </c>
      <c r="H119" s="13">
        <f>(+'Sch 8.x Bill Count'!H117*'S5.1 CRevenue(0.75in)'!$K$7)+('Sch 8.x Bill Count'!H117*($B119+50)/100*$K$9)-(0.64*5*'Sch 8.x Bill Count'!H117)</f>
        <v>0</v>
      </c>
      <c r="I119" s="13">
        <f>(+'Sch 8.x Bill Count'!I117*'S5.1 CRevenue(0.75in)'!$K$7)+('Sch 8.x Bill Count'!I117*($B119+50)/100*$K$9)-(0.64*5*'Sch 8.x Bill Count'!I117)</f>
        <v>0</v>
      </c>
      <c r="J119" s="13">
        <f>(+'Sch 8.x Bill Count'!J117*'S5.1 CRevenue(0.75in)'!$K$7)+('Sch 8.x Bill Count'!J117*($B119+50)/100*$K$9)-(0.64*5*'Sch 8.x Bill Count'!J117)</f>
        <v>0</v>
      </c>
      <c r="K119" s="13">
        <f>(+'Sch 8.x Bill Count'!K117*'S5.1 CRevenue(0.75in)'!$K$7)+('Sch 8.x Bill Count'!K117*($B119+50)/100*$K$9)-(0.64*5*'Sch 8.x Bill Count'!K117)</f>
        <v>0</v>
      </c>
      <c r="L119" s="13">
        <f>(+'Sch 8.x Bill Count'!L117*'S5.1 CRevenue(0.75in)'!$K$7)+('Sch 8.x Bill Count'!L117*($B119+50)/100*$K$9)-(0.64*5*'Sch 8.x Bill Count'!L117)</f>
        <v>0</v>
      </c>
      <c r="M119" s="13">
        <f>(+'Sch 8.x Bill Count'!M117*'S5.1 CRevenue(0.75in)'!$K$7)+('Sch 8.x Bill Count'!M117*($B119+50)/100*$K$9)-(0.64*5*'Sch 8.x Bill Count'!M117)</f>
        <v>0</v>
      </c>
      <c r="N119" s="13">
        <f>(+'Sch 8.x Bill Count'!N117*'S5.1 CRevenue(0.75in)'!$K$7)+('Sch 8.x Bill Count'!N117*($B119+50)/100*$K$9)-(0.64*5*'Sch 8.x Bill Count'!N117)</f>
        <v>0</v>
      </c>
      <c r="O119" s="42"/>
      <c r="P119" s="42"/>
      <c r="Q119" s="42"/>
    </row>
    <row r="120" spans="1:17" x14ac:dyDescent="0.25">
      <c r="A120" s="42"/>
      <c r="B120">
        <f t="shared" si="2"/>
        <v>10700</v>
      </c>
      <c r="C120" s="13">
        <f>(+'Sch 8.x Bill Count'!C118*'S5.1 CRevenue(0.75in)'!$K$7)+('Sch 8.x Bill Count'!C118*($B120+50)/100*$K$9)-(0.64*5*'Sch 8.x Bill Count'!C118)</f>
        <v>0</v>
      </c>
      <c r="D120" s="13">
        <f>(+'Sch 8.x Bill Count'!D118*'S5.1 CRevenue(0.75in)'!$K$7)+('Sch 8.x Bill Count'!D118*($B120+50)/100*$K$9)-(0.64*5*'Sch 8.x Bill Count'!D118)</f>
        <v>0</v>
      </c>
      <c r="E120" s="13">
        <f>(+'Sch 8.x Bill Count'!E118*'S5.1 CRevenue(0.75in)'!$K$7)+('Sch 8.x Bill Count'!E118*($B120+50)/100*$K$9)-(0.64*5*'Sch 8.x Bill Count'!E118)</f>
        <v>0</v>
      </c>
      <c r="F120" s="13">
        <f>(+'Sch 8.x Bill Count'!F118*'S5.1 CRevenue(0.75in)'!$K$7)+('Sch 8.x Bill Count'!F118*($B120+50)/100*$K$9)-(0.64*5*'Sch 8.x Bill Count'!F118)</f>
        <v>0</v>
      </c>
      <c r="G120" s="13">
        <f>(+'Sch 8.x Bill Count'!G118*'S5.1 CRevenue(0.75in)'!$K$7)+('Sch 8.x Bill Count'!G118*($B120+50)/100*$K$9)-(0.64*5*'Sch 8.x Bill Count'!G118)</f>
        <v>0</v>
      </c>
      <c r="H120" s="13">
        <f>(+'Sch 8.x Bill Count'!H118*'S5.1 CRevenue(0.75in)'!$K$7)+('Sch 8.x Bill Count'!H118*($B120+50)/100*$K$9)-(0.64*5*'Sch 8.x Bill Count'!H118)</f>
        <v>0</v>
      </c>
      <c r="I120" s="13">
        <f>(+'Sch 8.x Bill Count'!I118*'S5.1 CRevenue(0.75in)'!$K$7)+('Sch 8.x Bill Count'!I118*($B120+50)/100*$K$9)-(0.64*5*'Sch 8.x Bill Count'!I118)</f>
        <v>0</v>
      </c>
      <c r="J120" s="13">
        <f>(+'Sch 8.x Bill Count'!J118*'S5.1 CRevenue(0.75in)'!$K$7)+('Sch 8.x Bill Count'!J118*($B120+50)/100*$K$9)-(0.64*5*'Sch 8.x Bill Count'!J118)</f>
        <v>0</v>
      </c>
      <c r="K120" s="13">
        <f>(+'Sch 8.x Bill Count'!K118*'S5.1 CRevenue(0.75in)'!$K$7)+('Sch 8.x Bill Count'!K118*($B120+50)/100*$K$9)-(0.64*5*'Sch 8.x Bill Count'!K118)</f>
        <v>0</v>
      </c>
      <c r="L120" s="13">
        <f>(+'Sch 8.x Bill Count'!L118*'S5.1 CRevenue(0.75in)'!$K$7)+('Sch 8.x Bill Count'!L118*($B120+50)/100*$K$9)-(0.64*5*'Sch 8.x Bill Count'!L118)</f>
        <v>0</v>
      </c>
      <c r="M120" s="13">
        <f>(+'Sch 8.x Bill Count'!M118*'S5.1 CRevenue(0.75in)'!$K$7)+('Sch 8.x Bill Count'!M118*($B120+50)/100*$K$9)-(0.64*5*'Sch 8.x Bill Count'!M118)</f>
        <v>0</v>
      </c>
      <c r="N120" s="13">
        <f>(+'Sch 8.x Bill Count'!N118*'S5.1 CRevenue(0.75in)'!$K$7)+('Sch 8.x Bill Count'!N118*($B120+50)/100*$K$9)-(0.64*5*'Sch 8.x Bill Count'!N118)</f>
        <v>0</v>
      </c>
      <c r="O120" s="42"/>
      <c r="P120" s="42"/>
      <c r="Q120" s="42"/>
    </row>
    <row r="121" spans="1:17" x14ac:dyDescent="0.25">
      <c r="A121" s="42"/>
      <c r="B121">
        <f t="shared" si="2"/>
        <v>10800</v>
      </c>
      <c r="C121" s="13">
        <f>(+'Sch 8.x Bill Count'!C119*'S5.1 CRevenue(0.75in)'!$K$7)+('Sch 8.x Bill Count'!C119*($B121+50)/100*$K$9)-(0.64*5*'Sch 8.x Bill Count'!C119)</f>
        <v>0</v>
      </c>
      <c r="D121" s="13">
        <f>(+'Sch 8.x Bill Count'!D119*'S5.1 CRevenue(0.75in)'!$K$7)+('Sch 8.x Bill Count'!D119*($B121+50)/100*$K$9)-(0.64*5*'Sch 8.x Bill Count'!D119)</f>
        <v>0</v>
      </c>
      <c r="E121" s="13">
        <f>(+'Sch 8.x Bill Count'!E119*'S5.1 CRevenue(0.75in)'!$K$7)+('Sch 8.x Bill Count'!E119*($B121+50)/100*$K$9)-(0.64*5*'Sch 8.x Bill Count'!E119)</f>
        <v>0</v>
      </c>
      <c r="F121" s="13">
        <f>(+'Sch 8.x Bill Count'!F119*'S5.1 CRevenue(0.75in)'!$K$7)+('Sch 8.x Bill Count'!F119*($B121+50)/100*$K$9)-(0.64*5*'Sch 8.x Bill Count'!F119)</f>
        <v>0</v>
      </c>
      <c r="G121" s="13">
        <f>(+'Sch 8.x Bill Count'!G119*'S5.1 CRevenue(0.75in)'!$K$7)+('Sch 8.x Bill Count'!G119*($B121+50)/100*$K$9)-(0.64*5*'Sch 8.x Bill Count'!G119)</f>
        <v>0</v>
      </c>
      <c r="H121" s="13">
        <f>(+'Sch 8.x Bill Count'!H119*'S5.1 CRevenue(0.75in)'!$K$7)+('Sch 8.x Bill Count'!H119*($B121+50)/100*$K$9)-(0.64*5*'Sch 8.x Bill Count'!H119)</f>
        <v>0</v>
      </c>
      <c r="I121" s="13">
        <f>(+'Sch 8.x Bill Count'!I119*'S5.1 CRevenue(0.75in)'!$K$7)+('Sch 8.x Bill Count'!I119*($B121+50)/100*$K$9)-(0.64*5*'Sch 8.x Bill Count'!I119)</f>
        <v>0</v>
      </c>
      <c r="J121" s="13">
        <f>(+'Sch 8.x Bill Count'!J119*'S5.1 CRevenue(0.75in)'!$K$7)+('Sch 8.x Bill Count'!J119*($B121+50)/100*$K$9)-(0.64*5*'Sch 8.x Bill Count'!J119)</f>
        <v>0</v>
      </c>
      <c r="K121" s="13">
        <f>(+'Sch 8.x Bill Count'!K119*'S5.1 CRevenue(0.75in)'!$K$7)+('Sch 8.x Bill Count'!K119*($B121+50)/100*$K$9)-(0.64*5*'Sch 8.x Bill Count'!K119)</f>
        <v>0</v>
      </c>
      <c r="L121" s="13">
        <f>(+'Sch 8.x Bill Count'!L119*'S5.1 CRevenue(0.75in)'!$K$7)+('Sch 8.x Bill Count'!L119*($B121+50)/100*$K$9)-(0.64*5*'Sch 8.x Bill Count'!L119)</f>
        <v>0</v>
      </c>
      <c r="M121" s="13">
        <f>(+'Sch 8.x Bill Count'!M119*'S5.1 CRevenue(0.75in)'!$K$7)+('Sch 8.x Bill Count'!M119*($B121+50)/100*$K$9)-(0.64*5*'Sch 8.x Bill Count'!M119)</f>
        <v>0</v>
      </c>
      <c r="N121" s="13">
        <f>(+'Sch 8.x Bill Count'!N119*'S5.1 CRevenue(0.75in)'!$K$7)+('Sch 8.x Bill Count'!N119*($B121+50)/100*$K$9)-(0.64*5*'Sch 8.x Bill Count'!N119)</f>
        <v>0</v>
      </c>
      <c r="O121" s="42"/>
      <c r="P121" s="42"/>
      <c r="Q121" s="42"/>
    </row>
    <row r="122" spans="1:17" x14ac:dyDescent="0.25">
      <c r="A122" s="42"/>
      <c r="B122">
        <f t="shared" si="2"/>
        <v>10900</v>
      </c>
      <c r="C122" s="13">
        <f>(+'Sch 8.x Bill Count'!C120*'S5.1 CRevenue(0.75in)'!$K$7)+('Sch 8.x Bill Count'!C120*($B122+50)/100*$K$9)-(0.64*5*'Sch 8.x Bill Count'!C120)</f>
        <v>0</v>
      </c>
      <c r="D122" s="13">
        <f>(+'Sch 8.x Bill Count'!D120*'S5.1 CRevenue(0.75in)'!$K$7)+('Sch 8.x Bill Count'!D120*($B122+50)/100*$K$9)-(0.64*5*'Sch 8.x Bill Count'!D120)</f>
        <v>0</v>
      </c>
      <c r="E122" s="13">
        <f>(+'Sch 8.x Bill Count'!E120*'S5.1 CRevenue(0.75in)'!$K$7)+('Sch 8.x Bill Count'!E120*($B122+50)/100*$K$9)-(0.64*5*'Sch 8.x Bill Count'!E120)</f>
        <v>0</v>
      </c>
      <c r="F122" s="13">
        <f>(+'Sch 8.x Bill Count'!F120*'S5.1 CRevenue(0.75in)'!$K$7)+('Sch 8.x Bill Count'!F120*($B122+50)/100*$K$9)-(0.64*5*'Sch 8.x Bill Count'!F120)</f>
        <v>0</v>
      </c>
      <c r="G122" s="13">
        <f>(+'Sch 8.x Bill Count'!G120*'S5.1 CRevenue(0.75in)'!$K$7)+('Sch 8.x Bill Count'!G120*($B122+50)/100*$K$9)-(0.64*5*'Sch 8.x Bill Count'!G120)</f>
        <v>0</v>
      </c>
      <c r="H122" s="13">
        <f>(+'Sch 8.x Bill Count'!H120*'S5.1 CRevenue(0.75in)'!$K$7)+('Sch 8.x Bill Count'!H120*($B122+50)/100*$K$9)-(0.64*5*'Sch 8.x Bill Count'!H120)</f>
        <v>0</v>
      </c>
      <c r="I122" s="13">
        <f>(+'Sch 8.x Bill Count'!I120*'S5.1 CRevenue(0.75in)'!$K$7)+('Sch 8.x Bill Count'!I120*($B122+50)/100*$K$9)-(0.64*5*'Sch 8.x Bill Count'!I120)</f>
        <v>0</v>
      </c>
      <c r="J122" s="13">
        <f>(+'Sch 8.x Bill Count'!J120*'S5.1 CRevenue(0.75in)'!$K$7)+('Sch 8.x Bill Count'!J120*($B122+50)/100*$K$9)-(0.64*5*'Sch 8.x Bill Count'!J120)</f>
        <v>0</v>
      </c>
      <c r="K122" s="13">
        <f>(+'Sch 8.x Bill Count'!K120*'S5.1 CRevenue(0.75in)'!$K$7)+('Sch 8.x Bill Count'!K120*($B122+50)/100*$K$9)-(0.64*5*'Sch 8.x Bill Count'!K120)</f>
        <v>0</v>
      </c>
      <c r="L122" s="13">
        <f>(+'Sch 8.x Bill Count'!L120*'S5.1 CRevenue(0.75in)'!$K$7)+('Sch 8.x Bill Count'!L120*($B122+50)/100*$K$9)-(0.64*5*'Sch 8.x Bill Count'!L120)</f>
        <v>0</v>
      </c>
      <c r="M122" s="13">
        <f>(+'Sch 8.x Bill Count'!M120*'S5.1 CRevenue(0.75in)'!$K$7)+('Sch 8.x Bill Count'!M120*($B122+50)/100*$K$9)-(0.64*5*'Sch 8.x Bill Count'!M120)</f>
        <v>0</v>
      </c>
      <c r="N122" s="13">
        <f>(+'Sch 8.x Bill Count'!N120*'S5.1 CRevenue(0.75in)'!$K$7)+('Sch 8.x Bill Count'!N120*($B122+50)/100*$K$9)-(0.64*5*'Sch 8.x Bill Count'!N120)</f>
        <v>0</v>
      </c>
      <c r="O122" s="42"/>
      <c r="P122" s="42"/>
      <c r="Q122" s="42"/>
    </row>
    <row r="123" spans="1:17" x14ac:dyDescent="0.25">
      <c r="A123" s="42"/>
      <c r="B123">
        <f t="shared" si="2"/>
        <v>11000</v>
      </c>
      <c r="C123" s="13">
        <f>(+'Sch 8.x Bill Count'!C121*'S5.1 CRevenue(0.75in)'!$K$7)+('Sch 8.x Bill Count'!C121*($B123+50)/100*$K$9)-(0.64*5*'Sch 8.x Bill Count'!C121)</f>
        <v>0</v>
      </c>
      <c r="D123" s="13">
        <f>(+'Sch 8.x Bill Count'!D121*'S5.1 CRevenue(0.75in)'!$K$7)+('Sch 8.x Bill Count'!D121*($B123+50)/100*$K$9)-(0.64*5*'Sch 8.x Bill Count'!D121)</f>
        <v>0</v>
      </c>
      <c r="E123" s="13">
        <f>(+'Sch 8.x Bill Count'!E121*'S5.1 CRevenue(0.75in)'!$K$7)+('Sch 8.x Bill Count'!E121*($B123+50)/100*$K$9)-(0.64*5*'Sch 8.x Bill Count'!E121)</f>
        <v>0</v>
      </c>
      <c r="F123" s="13">
        <f>(+'Sch 8.x Bill Count'!F121*'S5.1 CRevenue(0.75in)'!$K$7)+('Sch 8.x Bill Count'!F121*($B123+50)/100*$K$9)-(0.64*5*'Sch 8.x Bill Count'!F121)</f>
        <v>0</v>
      </c>
      <c r="G123" s="13">
        <f>(+'Sch 8.x Bill Count'!G121*'S5.1 CRevenue(0.75in)'!$K$7)+('Sch 8.x Bill Count'!G121*($B123+50)/100*$K$9)-(0.64*5*'Sch 8.x Bill Count'!G121)</f>
        <v>0</v>
      </c>
      <c r="H123" s="13">
        <f>(+'Sch 8.x Bill Count'!H121*'S5.1 CRevenue(0.75in)'!$K$7)+('Sch 8.x Bill Count'!H121*($B123+50)/100*$K$9)-(0.64*5*'Sch 8.x Bill Count'!H121)</f>
        <v>0</v>
      </c>
      <c r="I123" s="13">
        <f>(+'Sch 8.x Bill Count'!I121*'S5.1 CRevenue(0.75in)'!$K$7)+('Sch 8.x Bill Count'!I121*($B123+50)/100*$K$9)-(0.64*5*'Sch 8.x Bill Count'!I121)</f>
        <v>0</v>
      </c>
      <c r="J123" s="13">
        <f>(+'Sch 8.x Bill Count'!J121*'S5.1 CRevenue(0.75in)'!$K$7)+('Sch 8.x Bill Count'!J121*($B123+50)/100*$K$9)-(0.64*5*'Sch 8.x Bill Count'!J121)</f>
        <v>0</v>
      </c>
      <c r="K123" s="13">
        <f>(+'Sch 8.x Bill Count'!K121*'S5.1 CRevenue(0.75in)'!$K$7)+('Sch 8.x Bill Count'!K121*($B123+50)/100*$K$9)-(0.64*5*'Sch 8.x Bill Count'!K121)</f>
        <v>0</v>
      </c>
      <c r="L123" s="13">
        <f>(+'Sch 8.x Bill Count'!L121*'S5.1 CRevenue(0.75in)'!$K$7)+('Sch 8.x Bill Count'!L121*($B123+50)/100*$K$9)-(0.64*5*'Sch 8.x Bill Count'!L121)</f>
        <v>0</v>
      </c>
      <c r="M123" s="13">
        <f>(+'Sch 8.x Bill Count'!M121*'S5.1 CRevenue(0.75in)'!$K$7)+('Sch 8.x Bill Count'!M121*($B123+50)/100*$K$9)-(0.64*5*'Sch 8.x Bill Count'!M121)</f>
        <v>0</v>
      </c>
      <c r="N123" s="13">
        <f>(+'Sch 8.x Bill Count'!N121*'S5.1 CRevenue(0.75in)'!$K$7)+('Sch 8.x Bill Count'!N121*($B123+50)/100*$K$9)-(0.64*5*'Sch 8.x Bill Count'!N121)</f>
        <v>0</v>
      </c>
      <c r="O123" s="42"/>
      <c r="P123" s="42"/>
      <c r="Q123" s="42"/>
    </row>
    <row r="124" spans="1:17" x14ac:dyDescent="0.25">
      <c r="A124" s="42"/>
      <c r="B124" s="42"/>
      <c r="C124" s="42"/>
      <c r="D124" s="42"/>
      <c r="E124" s="42"/>
      <c r="F124" s="42"/>
      <c r="G124" s="42"/>
      <c r="H124" s="42"/>
      <c r="I124" s="42"/>
      <c r="J124" s="42"/>
      <c r="K124" s="42"/>
      <c r="L124" s="42"/>
      <c r="M124" s="42"/>
      <c r="N124" s="42"/>
      <c r="O124" s="42"/>
      <c r="P124" s="42"/>
      <c r="Q124" s="42"/>
    </row>
    <row r="125" spans="1:17" x14ac:dyDescent="0.25">
      <c r="A125" s="42"/>
      <c r="B125" s="42"/>
      <c r="C125" s="42"/>
      <c r="D125" s="42"/>
      <c r="E125" s="42"/>
      <c r="F125" s="42"/>
      <c r="G125" s="42"/>
      <c r="H125" s="42"/>
      <c r="I125" s="42"/>
      <c r="J125" s="42"/>
      <c r="K125" s="42"/>
      <c r="L125" s="42"/>
      <c r="M125" s="42"/>
      <c r="N125" s="42"/>
      <c r="O125" s="42"/>
      <c r="P125" s="42"/>
      <c r="Q125" s="42"/>
    </row>
    <row r="126" spans="1:17" x14ac:dyDescent="0.25">
      <c r="A126" s="42"/>
      <c r="B126" s="42"/>
      <c r="C126" s="42"/>
      <c r="D126" s="42"/>
      <c r="E126" s="42"/>
      <c r="F126" s="42"/>
      <c r="G126" s="42"/>
      <c r="H126" s="42"/>
      <c r="I126" s="42"/>
      <c r="J126" s="42"/>
      <c r="K126" s="42"/>
      <c r="L126" s="42"/>
      <c r="M126" s="42"/>
      <c r="N126" s="42"/>
      <c r="O126" s="42"/>
      <c r="P126" s="42"/>
      <c r="Q126" s="42"/>
    </row>
    <row r="127" spans="1:17" x14ac:dyDescent="0.25">
      <c r="A127" s="42"/>
      <c r="B127" s="42"/>
      <c r="C127" s="42"/>
      <c r="D127" s="42"/>
      <c r="E127" s="42"/>
      <c r="F127" s="42"/>
      <c r="G127" s="42"/>
      <c r="H127" s="42"/>
      <c r="I127" s="42"/>
      <c r="J127" s="42"/>
      <c r="K127" s="42"/>
      <c r="L127" s="42"/>
      <c r="M127" s="42"/>
      <c r="N127" s="42"/>
      <c r="O127" s="42"/>
      <c r="P127" s="42"/>
      <c r="Q127" s="42"/>
    </row>
    <row r="128" spans="1:17" x14ac:dyDescent="0.25">
      <c r="A128" s="42"/>
      <c r="B128" s="42"/>
      <c r="C128" s="42"/>
      <c r="D128" s="42"/>
      <c r="E128" s="42"/>
      <c r="F128" s="42"/>
      <c r="G128" s="42"/>
      <c r="H128" s="42"/>
      <c r="I128" s="42"/>
      <c r="J128" s="42"/>
      <c r="K128" s="42"/>
      <c r="L128" s="42"/>
      <c r="M128" s="42"/>
      <c r="N128" s="42"/>
      <c r="O128" s="42"/>
      <c r="P128" s="42"/>
      <c r="Q128" s="42"/>
    </row>
    <row r="129" spans="1:17" x14ac:dyDescent="0.25">
      <c r="A129" s="42"/>
      <c r="B129" s="42"/>
      <c r="C129" s="42"/>
      <c r="D129" s="42"/>
      <c r="E129" s="42"/>
      <c r="F129" s="42"/>
      <c r="G129" s="42"/>
      <c r="H129" s="42"/>
      <c r="I129" s="42"/>
      <c r="J129" s="42"/>
      <c r="K129" s="42"/>
      <c r="L129" s="42"/>
      <c r="M129" s="42"/>
      <c r="N129" s="42"/>
      <c r="O129" s="42"/>
      <c r="P129" s="42"/>
      <c r="Q129" s="42"/>
    </row>
    <row r="130" spans="1:17" x14ac:dyDescent="0.25">
      <c r="A130" s="42"/>
      <c r="B130" s="42"/>
      <c r="C130" s="42"/>
      <c r="D130" s="42"/>
      <c r="E130" s="42"/>
      <c r="F130" s="42"/>
      <c r="G130" s="42"/>
      <c r="H130" s="42"/>
      <c r="I130" s="42"/>
      <c r="J130" s="42"/>
      <c r="K130" s="42"/>
      <c r="L130" s="42"/>
      <c r="M130" s="42"/>
      <c r="N130" s="42"/>
      <c r="O130" s="42"/>
      <c r="P130" s="42"/>
      <c r="Q130" s="42"/>
    </row>
    <row r="131" spans="1:17" x14ac:dyDescent="0.25">
      <c r="A131" s="42"/>
      <c r="B131" s="42"/>
      <c r="C131" s="42"/>
      <c r="D131" s="42"/>
      <c r="E131" s="42"/>
      <c r="F131" s="42"/>
      <c r="G131" s="42"/>
      <c r="H131" s="42"/>
      <c r="I131" s="42"/>
      <c r="J131" s="42"/>
      <c r="K131" s="42"/>
      <c r="L131" s="42"/>
      <c r="M131" s="42"/>
      <c r="N131" s="42"/>
      <c r="O131" s="42"/>
      <c r="P131" s="42"/>
      <c r="Q131" s="42"/>
    </row>
  </sheetData>
  <pageMargins left="0.25" right="0.25" top="0.75" bottom="0.75" header="0.3" footer="0.3"/>
  <pageSetup scale="66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0D6CD6-38F2-47E9-B592-2DA0751765F4}">
  <sheetPr>
    <pageSetUpPr fitToPage="1"/>
  </sheetPr>
  <dimension ref="A1:Q134"/>
  <sheetViews>
    <sheetView showGridLines="0" workbookViewId="0">
      <selection activeCell="N4" sqref="N4:N5"/>
    </sheetView>
  </sheetViews>
  <sheetFormatPr defaultRowHeight="15" x14ac:dyDescent="0.25"/>
  <cols>
    <col min="3" max="5" width="10.28515625" bestFit="1" customWidth="1"/>
    <col min="6" max="9" width="11.28515625" bestFit="1" customWidth="1"/>
    <col min="10" max="12" width="13" bestFit="1" customWidth="1"/>
    <col min="13" max="14" width="14" bestFit="1" customWidth="1"/>
    <col min="16" max="16" width="11.140625" bestFit="1" customWidth="1"/>
  </cols>
  <sheetData>
    <row r="1" spans="1:17" x14ac:dyDescent="0.25">
      <c r="A1" s="42"/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</row>
    <row r="2" spans="1:17" x14ac:dyDescent="0.25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</row>
    <row r="3" spans="1:17" x14ac:dyDescent="0.25">
      <c r="A3" s="42"/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</row>
    <row r="4" spans="1:17" ht="15.75" x14ac:dyDescent="0.25">
      <c r="A4" s="42"/>
      <c r="C4" s="18" t="s">
        <v>2</v>
      </c>
      <c r="N4" s="170" t="s">
        <v>0</v>
      </c>
      <c r="O4" s="42"/>
      <c r="P4" s="42"/>
      <c r="Q4" s="42"/>
    </row>
    <row r="5" spans="1:17" ht="15.75" x14ac:dyDescent="0.25">
      <c r="A5" s="42"/>
      <c r="C5" s="18" t="s">
        <v>3</v>
      </c>
      <c r="N5" s="170" t="s">
        <v>1</v>
      </c>
      <c r="O5" s="42"/>
      <c r="P5" s="42"/>
      <c r="Q5" s="42"/>
    </row>
    <row r="6" spans="1:17" x14ac:dyDescent="0.25">
      <c r="A6" s="42"/>
      <c r="C6" s="18" t="s">
        <v>91</v>
      </c>
      <c r="O6" s="42"/>
      <c r="P6" s="42"/>
      <c r="Q6" s="42"/>
    </row>
    <row r="7" spans="1:17" x14ac:dyDescent="0.25">
      <c r="A7" s="42"/>
      <c r="O7" s="42"/>
      <c r="P7" s="42"/>
      <c r="Q7" s="42"/>
    </row>
    <row r="8" spans="1:17" x14ac:dyDescent="0.25">
      <c r="A8" s="42"/>
      <c r="C8" s="18"/>
      <c r="I8" s="30" t="s">
        <v>72</v>
      </c>
      <c r="J8" s="35" t="s">
        <v>92</v>
      </c>
      <c r="K8" s="33">
        <f>+'Sch 5.0a Rates'!M12</f>
        <v>72.599999999999994</v>
      </c>
      <c r="L8" s="31" t="s">
        <v>74</v>
      </c>
      <c r="N8" s="18" t="s">
        <v>75</v>
      </c>
      <c r="O8" s="42"/>
      <c r="P8" s="42"/>
      <c r="Q8" s="42"/>
    </row>
    <row r="9" spans="1:17" x14ac:dyDescent="0.25">
      <c r="A9" s="42"/>
      <c r="C9" s="18"/>
      <c r="I9" s="30" t="s">
        <v>27</v>
      </c>
      <c r="J9" s="29" t="s">
        <v>28</v>
      </c>
      <c r="K9" s="33">
        <f>+'Sch 5.0a Rates'!M13</f>
        <v>2.68</v>
      </c>
      <c r="L9" s="32" t="s">
        <v>76</v>
      </c>
      <c r="N9" s="34">
        <f>SUM(C12:N12)</f>
        <v>3421.72</v>
      </c>
      <c r="O9" s="42"/>
      <c r="P9" s="42"/>
      <c r="Q9" s="42"/>
    </row>
    <row r="10" spans="1:17" x14ac:dyDescent="0.25">
      <c r="A10" s="42"/>
      <c r="C10" s="18"/>
      <c r="J10" s="29" t="s">
        <v>30</v>
      </c>
      <c r="K10" s="33">
        <f>+'Sch 5.0a Rates'!M14</f>
        <v>3.32</v>
      </c>
      <c r="N10" s="29">
        <v>2023</v>
      </c>
      <c r="O10" s="42"/>
      <c r="P10" s="42"/>
      <c r="Q10" s="42"/>
    </row>
    <row r="11" spans="1:17" x14ac:dyDescent="0.25">
      <c r="A11" s="42"/>
      <c r="O11" s="42"/>
      <c r="P11" s="42"/>
      <c r="Q11" s="42"/>
    </row>
    <row r="12" spans="1:17" x14ac:dyDescent="0.25">
      <c r="A12" s="42"/>
      <c r="B12" s="16" t="s">
        <v>77</v>
      </c>
      <c r="C12" s="28">
        <f>+SUM(C14:C124)</f>
        <v>267.58</v>
      </c>
      <c r="D12" s="28">
        <f t="shared" ref="D12:N12" si="0">+SUM(D14:D124)</f>
        <v>297.14</v>
      </c>
      <c r="E12" s="28">
        <f t="shared" si="0"/>
        <v>277.86</v>
      </c>
      <c r="F12" s="28">
        <f t="shared" si="0"/>
        <v>277.85999999999996</v>
      </c>
      <c r="G12" s="28">
        <f t="shared" si="0"/>
        <v>291.14</v>
      </c>
      <c r="H12" s="28">
        <f t="shared" si="0"/>
        <v>300.45999999999998</v>
      </c>
      <c r="I12" s="28">
        <f t="shared" si="0"/>
        <v>281.17999999999995</v>
      </c>
      <c r="J12" s="28">
        <f t="shared" si="0"/>
        <v>307.09999999999997</v>
      </c>
      <c r="K12" s="28">
        <f t="shared" si="0"/>
        <v>271.85999999999996</v>
      </c>
      <c r="L12" s="28">
        <f t="shared" si="0"/>
        <v>287.82</v>
      </c>
      <c r="M12" s="28">
        <f t="shared" si="0"/>
        <v>280.53999999999996</v>
      </c>
      <c r="N12" s="28">
        <f t="shared" si="0"/>
        <v>281.17999999999995</v>
      </c>
      <c r="O12" s="42"/>
      <c r="P12" s="42"/>
      <c r="Q12" s="42"/>
    </row>
    <row r="13" spans="1:17" x14ac:dyDescent="0.25">
      <c r="A13" s="42"/>
      <c r="B13" s="16" t="s">
        <v>78</v>
      </c>
      <c r="C13" s="29" t="s">
        <v>79</v>
      </c>
      <c r="D13" s="29" t="s">
        <v>80</v>
      </c>
      <c r="E13" s="29" t="s">
        <v>81</v>
      </c>
      <c r="F13" s="29" t="s">
        <v>82</v>
      </c>
      <c r="G13" s="29" t="s">
        <v>83</v>
      </c>
      <c r="H13" s="29" t="s">
        <v>84</v>
      </c>
      <c r="I13" s="29" t="s">
        <v>85</v>
      </c>
      <c r="J13" s="29" t="s">
        <v>86</v>
      </c>
      <c r="K13" s="29" t="s">
        <v>87</v>
      </c>
      <c r="L13" s="29" t="s">
        <v>88</v>
      </c>
      <c r="M13" s="29" t="s">
        <v>89</v>
      </c>
      <c r="N13" s="29" t="s">
        <v>90</v>
      </c>
      <c r="O13" s="42"/>
      <c r="P13" s="42"/>
      <c r="Q13" s="42"/>
    </row>
    <row r="14" spans="1:17" x14ac:dyDescent="0.25">
      <c r="A14" s="42"/>
      <c r="B14">
        <v>0</v>
      </c>
      <c r="C14" s="13">
        <f>(+'Sch 8.x Bill Count'!R11*'S5.2 CRevenue (1 in)'!$K$8)+('Sch 8.x Bill Count'!R11*($B14+50)/100*$K$9)</f>
        <v>0</v>
      </c>
      <c r="D14" s="13">
        <f>(+'Sch 8.x Bill Count'!S11*'S5.2 CRevenue (1 in)'!$K$8)+('Sch 8.x Bill Count'!S11*($B14+50)/100*$K$9)</f>
        <v>0</v>
      </c>
      <c r="E14" s="13">
        <f>(+'Sch 8.x Bill Count'!T11*'S5.2 CRevenue (1 in)'!$K$8)+('Sch 8.x Bill Count'!T11*($B14+50)/100*$K$9)</f>
        <v>0</v>
      </c>
      <c r="F14" s="13">
        <f>(+'Sch 8.x Bill Count'!U11*'S5.2 CRevenue (1 in)'!$K$8)+('Sch 8.x Bill Count'!U11*($B14+50)/100*$K$9)</f>
        <v>0</v>
      </c>
      <c r="G14" s="13">
        <f>(+'Sch 8.x Bill Count'!V11*'S5.2 CRevenue (1 in)'!$K$8)+('Sch 8.x Bill Count'!V11*($B14+50)/100*$K$9)</f>
        <v>0</v>
      </c>
      <c r="H14" s="13">
        <f>(+'Sch 8.x Bill Count'!W11*'S5.2 CRevenue (1 in)'!$K$8)+('Sch 8.x Bill Count'!W11*($B14+50)/100*$K$9)</f>
        <v>0</v>
      </c>
      <c r="I14" s="13">
        <f>(+'Sch 8.x Bill Count'!X11*'S5.2 CRevenue (1 in)'!$K$8)+('Sch 8.x Bill Count'!X11*($B14+50)/100*$K$9)</f>
        <v>0</v>
      </c>
      <c r="J14" s="13">
        <f>(+'Sch 8.x Bill Count'!Y11*'S5.2 CRevenue (1 in)'!$K$8)+('Sch 8.x Bill Count'!Y11*($B14+50)/100*$K$9)</f>
        <v>0</v>
      </c>
      <c r="K14" s="13">
        <f>(+'Sch 8.x Bill Count'!Z11*'S5.2 CRevenue (1 in)'!$K$8)+('Sch 8.x Bill Count'!Z11*($B14+50)/100*$K$9)</f>
        <v>0</v>
      </c>
      <c r="L14" s="13">
        <f>(+'Sch 8.x Bill Count'!AA11*'S5.2 CRevenue (1 in)'!$K$8)+('Sch 8.x Bill Count'!AA11*($B14+50)/100*$K$9)</f>
        <v>0</v>
      </c>
      <c r="M14" s="13">
        <f>(+'Sch 8.x Bill Count'!AB11*'S5.2 CRevenue (1 in)'!$K$8)+('Sch 8.x Bill Count'!AB11*($B14+50)/100*$K$9)</f>
        <v>0</v>
      </c>
      <c r="N14" s="13">
        <f>(+'Sch 8.x Bill Count'!AC11*'S5.2 CRevenue (1 in)'!$K$8)+('Sch 8.x Bill Count'!AC11*($B14+50)/100*$K$9)</f>
        <v>0</v>
      </c>
      <c r="O14" s="42"/>
      <c r="P14" s="42"/>
      <c r="Q14" s="42"/>
    </row>
    <row r="15" spans="1:17" x14ac:dyDescent="0.25">
      <c r="A15" s="42"/>
      <c r="B15">
        <v>100</v>
      </c>
      <c r="C15" s="13">
        <f>(+'Sch 8.x Bill Count'!R12*'S5.2 CRevenue (1 in)'!$K$8)+('Sch 8.x Bill Count'!R12*($B15+50)/100*$K$9)</f>
        <v>0</v>
      </c>
      <c r="D15" s="13">
        <f>(+'Sch 8.x Bill Count'!S12*'S5.2 CRevenue (1 in)'!$K$8)+('Sch 8.x Bill Count'!S12*($B15+50)/100*$K$9)</f>
        <v>0</v>
      </c>
      <c r="E15" s="13">
        <f>(+'Sch 8.x Bill Count'!T12*'S5.2 CRevenue (1 in)'!$K$8)+('Sch 8.x Bill Count'!T12*($B15+50)/100*$K$9)</f>
        <v>0</v>
      </c>
      <c r="F15" s="13">
        <f>(+'Sch 8.x Bill Count'!U12*'S5.2 CRevenue (1 in)'!$K$8)+('Sch 8.x Bill Count'!U12*($B15+50)/100*$K$9)</f>
        <v>0</v>
      </c>
      <c r="G15" s="13">
        <f>(+'Sch 8.x Bill Count'!V12*'S5.2 CRevenue (1 in)'!$K$8)+('Sch 8.x Bill Count'!V12*($B15+50)/100*$K$9)</f>
        <v>0</v>
      </c>
      <c r="H15" s="13">
        <f>(+'Sch 8.x Bill Count'!W12*'S5.2 CRevenue (1 in)'!$K$8)+('Sch 8.x Bill Count'!W12*($B15+50)/100*$K$9)</f>
        <v>0</v>
      </c>
      <c r="I15" s="13">
        <f>(+'Sch 8.x Bill Count'!X12*'S5.2 CRevenue (1 in)'!$K$8)+('Sch 8.x Bill Count'!X12*($B15+50)/100*$K$9)</f>
        <v>0</v>
      </c>
      <c r="J15" s="13">
        <f>(+'Sch 8.x Bill Count'!Y12*'S5.2 CRevenue (1 in)'!$K$8)+('Sch 8.x Bill Count'!Y12*($B15+50)/100*$K$9)</f>
        <v>0</v>
      </c>
      <c r="K15" s="13">
        <f>(+'Sch 8.x Bill Count'!Z12*'S5.2 CRevenue (1 in)'!$K$8)+('Sch 8.x Bill Count'!Z12*($B15+50)/100*$K$9)</f>
        <v>76.61999999999999</v>
      </c>
      <c r="L15" s="13">
        <f>(+'Sch 8.x Bill Count'!AA12*'S5.2 CRevenue (1 in)'!$K$8)+('Sch 8.x Bill Count'!AA12*($B15+50)/100*$K$9)</f>
        <v>0</v>
      </c>
      <c r="M15" s="13">
        <f>(+'Sch 8.x Bill Count'!AB12*'S5.2 CRevenue (1 in)'!$K$8)+('Sch 8.x Bill Count'!AB12*($B15+50)/100*$K$9)</f>
        <v>0</v>
      </c>
      <c r="N15" s="13">
        <f>(+'Sch 8.x Bill Count'!AC12*'S5.2 CRevenue (1 in)'!$K$8)+('Sch 8.x Bill Count'!AC12*($B15+50)/100*$K$9)</f>
        <v>0</v>
      </c>
      <c r="O15" s="42"/>
      <c r="P15" s="42"/>
      <c r="Q15" s="42"/>
    </row>
    <row r="16" spans="1:17" x14ac:dyDescent="0.25">
      <c r="A16" s="42"/>
      <c r="B16">
        <f>+B15+100</f>
        <v>200</v>
      </c>
      <c r="C16" s="13">
        <f>(+'Sch 8.x Bill Count'!R13*'S5.2 CRevenue (1 in)'!$K$8)+('Sch 8.x Bill Count'!R13*($B16+50)/100*$K$9)</f>
        <v>79.3</v>
      </c>
      <c r="D16" s="13">
        <f>(+'Sch 8.x Bill Count'!S13*'S5.2 CRevenue (1 in)'!$K$8)+('Sch 8.x Bill Count'!S13*($B16+50)/100*$K$9)</f>
        <v>0</v>
      </c>
      <c r="E16" s="13">
        <f>(+'Sch 8.x Bill Count'!T13*'S5.2 CRevenue (1 in)'!$K$8)+('Sch 8.x Bill Count'!T13*($B16+50)/100*$K$9)</f>
        <v>79.3</v>
      </c>
      <c r="F16" s="13">
        <f>(+'Sch 8.x Bill Count'!U13*'S5.2 CRevenue (1 in)'!$K$8)+('Sch 8.x Bill Count'!U13*($B16+50)/100*$K$9)</f>
        <v>79.3</v>
      </c>
      <c r="G16" s="13">
        <f>(+'Sch 8.x Bill Count'!V13*'S5.2 CRevenue (1 in)'!$K$8)+('Sch 8.x Bill Count'!V13*($B16+50)/100*$K$9)</f>
        <v>79.3</v>
      </c>
      <c r="H16" s="13">
        <f>(+'Sch 8.x Bill Count'!W13*'S5.2 CRevenue (1 in)'!$K$8)+('Sch 8.x Bill Count'!W13*($B16+50)/100*$K$9)</f>
        <v>0</v>
      </c>
      <c r="I16" s="13">
        <f>(+'Sch 8.x Bill Count'!X13*'S5.2 CRevenue (1 in)'!$K$8)+('Sch 8.x Bill Count'!X13*($B16+50)/100*$K$9)</f>
        <v>79.3</v>
      </c>
      <c r="J16" s="13">
        <f>(+'Sch 8.x Bill Count'!Y13*'S5.2 CRevenue (1 in)'!$K$8)+('Sch 8.x Bill Count'!Y13*($B16+50)/100*$K$9)</f>
        <v>0</v>
      </c>
      <c r="K16" s="13">
        <f>(+'Sch 8.x Bill Count'!Z13*'S5.2 CRevenue (1 in)'!$K$8)+('Sch 8.x Bill Count'!Z13*($B16+50)/100*$K$9)</f>
        <v>0</v>
      </c>
      <c r="L16" s="13">
        <f>(+'Sch 8.x Bill Count'!AA13*'S5.2 CRevenue (1 in)'!$K$8)+('Sch 8.x Bill Count'!AA13*($B16+50)/100*$K$9)</f>
        <v>79.3</v>
      </c>
      <c r="M16" s="13">
        <f>(+'Sch 8.x Bill Count'!AB13*'S5.2 CRevenue (1 in)'!$K$8)+('Sch 8.x Bill Count'!AB13*($B16+50)/100*$K$9)</f>
        <v>0</v>
      </c>
      <c r="N16" s="13">
        <f>(+'Sch 8.x Bill Count'!AC13*'S5.2 CRevenue (1 in)'!$K$8)+('Sch 8.x Bill Count'!AC13*($B16+50)/100*$K$9)</f>
        <v>79.3</v>
      </c>
      <c r="O16" s="42"/>
      <c r="P16" s="42"/>
      <c r="Q16" s="42"/>
    </row>
    <row r="17" spans="1:17" x14ac:dyDescent="0.25">
      <c r="A17" s="42"/>
      <c r="B17">
        <f t="shared" ref="B17:B80" si="1">+B16+100</f>
        <v>300</v>
      </c>
      <c r="C17" s="13">
        <f>(+'Sch 8.x Bill Count'!R14*'S5.2 CRevenue (1 in)'!$K$8)+('Sch 8.x Bill Count'!R14*($B17+50)/100*$K$9)</f>
        <v>0</v>
      </c>
      <c r="D17" s="13">
        <f>(+'Sch 8.x Bill Count'!S14*'S5.2 CRevenue (1 in)'!$K$8)+('Sch 8.x Bill Count'!S14*($B17+50)/100*$K$9)</f>
        <v>81.97999999999999</v>
      </c>
      <c r="E17" s="13">
        <f>(+'Sch 8.x Bill Count'!T14*'S5.2 CRevenue (1 in)'!$K$8)+('Sch 8.x Bill Count'!T14*($B17+50)/100*$K$9)</f>
        <v>0</v>
      </c>
      <c r="F17" s="13">
        <f>(+'Sch 8.x Bill Count'!U14*'S5.2 CRevenue (1 in)'!$K$8)+('Sch 8.x Bill Count'!U14*($B17+50)/100*$K$9)</f>
        <v>0</v>
      </c>
      <c r="G17" s="13">
        <f>(+'Sch 8.x Bill Count'!V14*'S5.2 CRevenue (1 in)'!$K$8)+('Sch 8.x Bill Count'!V14*($B17+50)/100*$K$9)</f>
        <v>0</v>
      </c>
      <c r="H17" s="13">
        <f>(+'Sch 8.x Bill Count'!W14*'S5.2 CRevenue (1 in)'!$K$8)+('Sch 8.x Bill Count'!W14*($B17+50)/100*$K$9)</f>
        <v>81.97999999999999</v>
      </c>
      <c r="I17" s="13">
        <f>(+'Sch 8.x Bill Count'!X14*'S5.2 CRevenue (1 in)'!$K$8)+('Sch 8.x Bill Count'!X14*($B17+50)/100*$K$9)</f>
        <v>0</v>
      </c>
      <c r="J17" s="13">
        <f>(+'Sch 8.x Bill Count'!Y14*'S5.2 CRevenue (1 in)'!$K$8)+('Sch 8.x Bill Count'!Y14*($B17+50)/100*$K$9)</f>
        <v>81.97999999999999</v>
      </c>
      <c r="K17" s="13">
        <f>(+'Sch 8.x Bill Count'!Z14*'S5.2 CRevenue (1 in)'!$K$8)+('Sch 8.x Bill Count'!Z14*($B17+50)/100*$K$9)</f>
        <v>0</v>
      </c>
      <c r="L17" s="13">
        <f>(+'Sch 8.x Bill Count'!AA14*'S5.2 CRevenue (1 in)'!$K$8)+('Sch 8.x Bill Count'!AA14*($B17+50)/100*$K$9)</f>
        <v>0</v>
      </c>
      <c r="M17" s="13">
        <f>(+'Sch 8.x Bill Count'!AB14*'S5.2 CRevenue (1 in)'!$K$8)+('Sch 8.x Bill Count'!AB14*($B17+50)/100*$K$9)</f>
        <v>81.97999999999999</v>
      </c>
      <c r="N17" s="13">
        <f>(+'Sch 8.x Bill Count'!AC14*'S5.2 CRevenue (1 in)'!$K$8)+('Sch 8.x Bill Count'!AC14*($B17+50)/100*$K$9)</f>
        <v>0</v>
      </c>
      <c r="O17" s="42"/>
      <c r="P17" s="42"/>
      <c r="Q17" s="42"/>
    </row>
    <row r="18" spans="1:17" x14ac:dyDescent="0.25">
      <c r="A18" s="42"/>
      <c r="B18">
        <f t="shared" si="1"/>
        <v>400</v>
      </c>
      <c r="C18" s="13">
        <f>(+'Sch 8.x Bill Count'!R15*'S5.2 CRevenue (1 in)'!$K$8)+('Sch 8.x Bill Count'!R15*($B18+50)/100*$K$9)</f>
        <v>0</v>
      </c>
      <c r="D18" s="13">
        <f>(+'Sch 8.x Bill Count'!S15*'S5.2 CRevenue (1 in)'!$K$8)+('Sch 8.x Bill Count'!S15*($B18+50)/100*$K$9)</f>
        <v>0</v>
      </c>
      <c r="E18" s="13">
        <f>(+'Sch 8.x Bill Count'!T15*'S5.2 CRevenue (1 in)'!$K$8)+('Sch 8.x Bill Count'!T15*($B18+50)/100*$K$9)</f>
        <v>0</v>
      </c>
      <c r="F18" s="13">
        <f>(+'Sch 8.x Bill Count'!U15*'S5.2 CRevenue (1 in)'!$K$8)+('Sch 8.x Bill Count'!U15*($B18+50)/100*$K$9)</f>
        <v>0</v>
      </c>
      <c r="G18" s="13">
        <f>(+'Sch 8.x Bill Count'!V15*'S5.2 CRevenue (1 in)'!$K$8)+('Sch 8.x Bill Count'!V15*($B18+50)/100*$K$9)</f>
        <v>0</v>
      </c>
      <c r="H18" s="13">
        <f>(+'Sch 8.x Bill Count'!W15*'S5.2 CRevenue (1 in)'!$K$8)+('Sch 8.x Bill Count'!W15*($B18+50)/100*$K$9)</f>
        <v>0</v>
      </c>
      <c r="I18" s="13">
        <f>(+'Sch 8.x Bill Count'!X15*'S5.2 CRevenue (1 in)'!$K$8)+('Sch 8.x Bill Count'!X15*($B18+50)/100*$K$9)</f>
        <v>0</v>
      </c>
      <c r="J18" s="13">
        <f>(+'Sch 8.x Bill Count'!Y15*'S5.2 CRevenue (1 in)'!$K$8)+('Sch 8.x Bill Count'!Y15*($B18+50)/100*$K$9)</f>
        <v>0</v>
      </c>
      <c r="K18" s="13">
        <f>(+'Sch 8.x Bill Count'!Z15*'S5.2 CRevenue (1 in)'!$K$8)+('Sch 8.x Bill Count'!Z15*($B18+50)/100*$K$9)</f>
        <v>0</v>
      </c>
      <c r="L18" s="13">
        <f>(+'Sch 8.x Bill Count'!AA15*'S5.2 CRevenue (1 in)'!$K$8)+('Sch 8.x Bill Count'!AA15*($B18+50)/100*$K$9)</f>
        <v>0</v>
      </c>
      <c r="M18" s="13">
        <f>(+'Sch 8.x Bill Count'!AB15*'S5.2 CRevenue (1 in)'!$K$8)+('Sch 8.x Bill Count'!AB15*($B18+50)/100*$K$9)</f>
        <v>0</v>
      </c>
      <c r="N18" s="13">
        <f>(+'Sch 8.x Bill Count'!AC15*'S5.2 CRevenue (1 in)'!$K$8)+('Sch 8.x Bill Count'!AC15*($B18+50)/100*$K$9)</f>
        <v>0</v>
      </c>
      <c r="O18" s="42"/>
      <c r="P18" s="42"/>
      <c r="Q18" s="42"/>
    </row>
    <row r="19" spans="1:17" x14ac:dyDescent="0.25">
      <c r="A19" s="42"/>
      <c r="B19">
        <f t="shared" si="1"/>
        <v>500</v>
      </c>
      <c r="C19" s="13">
        <f>(+'Sch 8.x Bill Count'!R16*'S5.2 CRevenue (1 in)'!$K$8)+('Sch 8.x Bill Count'!R16*($B19+50)/100*$K$9)</f>
        <v>87.339999999999989</v>
      </c>
      <c r="D19" s="13">
        <f>(+'Sch 8.x Bill Count'!S16*'S5.2 CRevenue (1 in)'!$K$8)+('Sch 8.x Bill Count'!S16*($B19+50)/100*$K$9)</f>
        <v>0</v>
      </c>
      <c r="E19" s="13">
        <f>(+'Sch 8.x Bill Count'!T16*'S5.2 CRevenue (1 in)'!$K$8)+('Sch 8.x Bill Count'!T16*($B19+50)/100*$K$9)</f>
        <v>0</v>
      </c>
      <c r="F19" s="13">
        <f>(+'Sch 8.x Bill Count'!U16*'S5.2 CRevenue (1 in)'!$K$8)+('Sch 8.x Bill Count'!U16*($B19+50)/100*$K$9)</f>
        <v>0</v>
      </c>
      <c r="G19" s="13">
        <f>(+'Sch 8.x Bill Count'!V16*'S5.2 CRevenue (1 in)'!$K$8)+('Sch 8.x Bill Count'!V16*($B19+50)/100*$K$9)</f>
        <v>0</v>
      </c>
      <c r="H19" s="13">
        <f>(+'Sch 8.x Bill Count'!W16*'S5.2 CRevenue (1 in)'!$K$8)+('Sch 8.x Bill Count'!W16*($B19+50)/100*$K$9)</f>
        <v>0</v>
      </c>
      <c r="I19" s="13">
        <f>(+'Sch 8.x Bill Count'!X16*'S5.2 CRevenue (1 in)'!$K$8)+('Sch 8.x Bill Count'!X16*($B19+50)/100*$K$9)</f>
        <v>0</v>
      </c>
      <c r="J19" s="13">
        <f>(+'Sch 8.x Bill Count'!Y16*'S5.2 CRevenue (1 in)'!$K$8)+('Sch 8.x Bill Count'!Y16*($B19+50)/100*$K$9)</f>
        <v>0</v>
      </c>
      <c r="K19" s="13">
        <f>(+'Sch 8.x Bill Count'!Z16*'S5.2 CRevenue (1 in)'!$K$8)+('Sch 8.x Bill Count'!Z16*($B19+50)/100*$K$9)</f>
        <v>0</v>
      </c>
      <c r="L19" s="13">
        <f>(+'Sch 8.x Bill Count'!AA16*'S5.2 CRevenue (1 in)'!$K$8)+('Sch 8.x Bill Count'!AA16*($B19+50)/100*$K$9)</f>
        <v>0</v>
      </c>
      <c r="M19" s="13">
        <f>(+'Sch 8.x Bill Count'!AB16*'S5.2 CRevenue (1 in)'!$K$8)+('Sch 8.x Bill Count'!AB16*($B19+50)/100*$K$9)</f>
        <v>0</v>
      </c>
      <c r="N19" s="13">
        <f>(+'Sch 8.x Bill Count'!AC16*'S5.2 CRevenue (1 in)'!$K$8)+('Sch 8.x Bill Count'!AC16*($B19+50)/100*$K$9)</f>
        <v>0</v>
      </c>
      <c r="O19" s="42"/>
      <c r="P19" s="42"/>
      <c r="Q19" s="42"/>
    </row>
    <row r="20" spans="1:17" x14ac:dyDescent="0.25">
      <c r="A20" s="42"/>
      <c r="B20">
        <f t="shared" si="1"/>
        <v>600</v>
      </c>
      <c r="C20" s="13">
        <f>(+'Sch 8.x Bill Count'!R17*'S5.2 CRevenue (1 in)'!$K$8)+('Sch 8.x Bill Count'!R17*($B20+50)/100*$K$10)-(0.64*5*'Sch 8.x Bill Count'!R17)</f>
        <v>0</v>
      </c>
      <c r="D20" s="13">
        <f>(+'Sch 8.x Bill Count'!S17*'S5.2 CRevenue (1 in)'!$K$8)+('Sch 8.x Bill Count'!S17*($B20+50)/100*$K$10)-(0.64*5*'Sch 8.x Bill Count'!S17)</f>
        <v>0</v>
      </c>
      <c r="E20" s="13">
        <f>(+'Sch 8.x Bill Count'!T17*'S5.2 CRevenue (1 in)'!$K$8)+('Sch 8.x Bill Count'!T17*($B20+50)/100*$K$10)-(0.64*5*'Sch 8.x Bill Count'!T17)</f>
        <v>0</v>
      </c>
      <c r="F20" s="13">
        <f>(+'Sch 8.x Bill Count'!U17*'S5.2 CRevenue (1 in)'!$K$8)+('Sch 8.x Bill Count'!U17*($B20+50)/100*$K$10)-(0.64*5*'Sch 8.x Bill Count'!U17)</f>
        <v>0</v>
      </c>
      <c r="G20" s="13">
        <f>(+'Sch 8.x Bill Count'!V17*'S5.2 CRevenue (1 in)'!$K$8)+('Sch 8.x Bill Count'!V17*($B20+50)/100*$K$10)-(0.64*5*'Sch 8.x Bill Count'!V17)</f>
        <v>0</v>
      </c>
      <c r="H20" s="13">
        <f>(+'Sch 8.x Bill Count'!W17*'S5.2 CRevenue (1 in)'!$K$8)+('Sch 8.x Bill Count'!W17*($B20+50)/100*$K$10)-(0.64*5*'Sch 8.x Bill Count'!W17)</f>
        <v>0</v>
      </c>
      <c r="I20" s="13">
        <f>(+'Sch 8.x Bill Count'!X17*'S5.2 CRevenue (1 in)'!$K$8)+('Sch 8.x Bill Count'!X17*($B20+50)/100*$K$10)-(0.64*5*'Sch 8.x Bill Count'!X17)</f>
        <v>0</v>
      </c>
      <c r="J20" s="13">
        <f>(+'Sch 8.x Bill Count'!Y17*'S5.2 CRevenue (1 in)'!$K$8)+('Sch 8.x Bill Count'!Y17*($B20+50)/100*$K$10)-(0.64*5*'Sch 8.x Bill Count'!Y17)</f>
        <v>0</v>
      </c>
      <c r="K20" s="13">
        <f>(+'Sch 8.x Bill Count'!Z17*'S5.2 CRevenue (1 in)'!$K$8)+('Sch 8.x Bill Count'!Z17*($B20+50)/100*$K$10)-(0.64*5*'Sch 8.x Bill Count'!Z17)</f>
        <v>0</v>
      </c>
      <c r="L20" s="13">
        <f>(+'Sch 8.x Bill Count'!AA17*'S5.2 CRevenue (1 in)'!$K$8)+('Sch 8.x Bill Count'!AA17*($B20+50)/100*$K$10)-(0.64*5*'Sch 8.x Bill Count'!AA17)</f>
        <v>0</v>
      </c>
      <c r="M20" s="13">
        <f>(+'Sch 8.x Bill Count'!AB17*'S5.2 CRevenue (1 in)'!$K$8)+('Sch 8.x Bill Count'!AB17*($B20+50)/100*$K$10)-(0.64*5*'Sch 8.x Bill Count'!AB17)</f>
        <v>0</v>
      </c>
      <c r="N20" s="13">
        <f>(+'Sch 8.x Bill Count'!AC17*'S5.2 CRevenue (1 in)'!$K$8)+('Sch 8.x Bill Count'!AC17*($B20+50)/100*$K$10)-(0.64*5*'Sch 8.x Bill Count'!AC17)</f>
        <v>0</v>
      </c>
      <c r="O20" s="42"/>
      <c r="P20" s="42"/>
      <c r="Q20" s="42"/>
    </row>
    <row r="21" spans="1:17" x14ac:dyDescent="0.25">
      <c r="A21" s="42"/>
      <c r="B21">
        <f t="shared" si="1"/>
        <v>700</v>
      </c>
      <c r="C21" s="13">
        <f>(+'Sch 8.x Bill Count'!R18*'S5.2 CRevenue (1 in)'!$K$8)+('Sch 8.x Bill Count'!R18*($B21+50)/100*$K$10)-(0.64*5*'Sch 8.x Bill Count'!R18)</f>
        <v>0</v>
      </c>
      <c r="D21" s="13">
        <f>(+'Sch 8.x Bill Count'!S18*'S5.2 CRevenue (1 in)'!$K$8)+('Sch 8.x Bill Count'!S18*($B21+50)/100*$K$10)-(0.64*5*'Sch 8.x Bill Count'!S18)</f>
        <v>0</v>
      </c>
      <c r="E21" s="13">
        <f>(+'Sch 8.x Bill Count'!T18*'S5.2 CRevenue (1 in)'!$K$8)+('Sch 8.x Bill Count'!T18*($B21+50)/100*$K$10)-(0.64*5*'Sch 8.x Bill Count'!T18)</f>
        <v>94.3</v>
      </c>
      <c r="F21" s="13">
        <f>(+'Sch 8.x Bill Count'!U18*'S5.2 CRevenue (1 in)'!$K$8)+('Sch 8.x Bill Count'!U18*($B21+50)/100*$K$10)-(0.64*5*'Sch 8.x Bill Count'!U18)</f>
        <v>0</v>
      </c>
      <c r="G21" s="13">
        <f>(+'Sch 8.x Bill Count'!V18*'S5.2 CRevenue (1 in)'!$K$8)+('Sch 8.x Bill Count'!V18*($B21+50)/100*$K$10)-(0.64*5*'Sch 8.x Bill Count'!V18)</f>
        <v>0</v>
      </c>
      <c r="H21" s="13">
        <f>(+'Sch 8.x Bill Count'!W18*'S5.2 CRevenue (1 in)'!$K$8)+('Sch 8.x Bill Count'!W18*($B21+50)/100*$K$10)-(0.64*5*'Sch 8.x Bill Count'!W18)</f>
        <v>0</v>
      </c>
      <c r="I21" s="13">
        <f>(+'Sch 8.x Bill Count'!X18*'S5.2 CRevenue (1 in)'!$K$8)+('Sch 8.x Bill Count'!X18*($B21+50)/100*$K$10)-(0.64*5*'Sch 8.x Bill Count'!X18)</f>
        <v>0</v>
      </c>
      <c r="J21" s="13">
        <f>(+'Sch 8.x Bill Count'!Y18*'S5.2 CRevenue (1 in)'!$K$8)+('Sch 8.x Bill Count'!Y18*($B21+50)/100*$K$10)-(0.64*5*'Sch 8.x Bill Count'!Y18)</f>
        <v>0</v>
      </c>
      <c r="K21" s="13">
        <f>(+'Sch 8.x Bill Count'!Z18*'S5.2 CRevenue (1 in)'!$K$8)+('Sch 8.x Bill Count'!Z18*($B21+50)/100*$K$10)-(0.64*5*'Sch 8.x Bill Count'!Z18)</f>
        <v>94.3</v>
      </c>
      <c r="L21" s="13">
        <f>(+'Sch 8.x Bill Count'!AA18*'S5.2 CRevenue (1 in)'!$K$8)+('Sch 8.x Bill Count'!AA18*($B21+50)/100*$K$10)-(0.64*5*'Sch 8.x Bill Count'!AA18)</f>
        <v>0</v>
      </c>
      <c r="M21" s="13">
        <f>(+'Sch 8.x Bill Count'!AB18*'S5.2 CRevenue (1 in)'!$K$8)+('Sch 8.x Bill Count'!AB18*($B21+50)/100*$K$10)-(0.64*5*'Sch 8.x Bill Count'!AB18)</f>
        <v>0</v>
      </c>
      <c r="N21" s="13">
        <f>(+'Sch 8.x Bill Count'!AC18*'S5.2 CRevenue (1 in)'!$K$8)+('Sch 8.x Bill Count'!AC18*($B21+50)/100*$K$10)-(0.64*5*'Sch 8.x Bill Count'!AC18)</f>
        <v>0</v>
      </c>
      <c r="O21" s="42"/>
      <c r="P21" s="42"/>
      <c r="Q21" s="42"/>
    </row>
    <row r="22" spans="1:17" x14ac:dyDescent="0.25">
      <c r="A22" s="42"/>
      <c r="B22">
        <f t="shared" si="1"/>
        <v>800</v>
      </c>
      <c r="C22" s="13">
        <f>(+'Sch 8.x Bill Count'!R19*'S5.2 CRevenue (1 in)'!$K$8)+('Sch 8.x Bill Count'!R19*($B22+50)/100*$K$10)-(0.64*5*'Sch 8.x Bill Count'!R19)</f>
        <v>0</v>
      </c>
      <c r="D22" s="13">
        <f>(+'Sch 8.x Bill Count'!S19*'S5.2 CRevenue (1 in)'!$K$8)+('Sch 8.x Bill Count'!S19*($B22+50)/100*$K$10)-(0.64*5*'Sch 8.x Bill Count'!S19)</f>
        <v>97.61999999999999</v>
      </c>
      <c r="E22" s="13">
        <f>(+'Sch 8.x Bill Count'!T19*'S5.2 CRevenue (1 in)'!$K$8)+('Sch 8.x Bill Count'!T19*($B22+50)/100*$K$10)-(0.64*5*'Sch 8.x Bill Count'!T19)</f>
        <v>0</v>
      </c>
      <c r="F22" s="13">
        <f>(+'Sch 8.x Bill Count'!U19*'S5.2 CRevenue (1 in)'!$K$8)+('Sch 8.x Bill Count'!U19*($B22+50)/100*$K$10)-(0.64*5*'Sch 8.x Bill Count'!U19)</f>
        <v>97.61999999999999</v>
      </c>
      <c r="G22" s="13">
        <f>(+'Sch 8.x Bill Count'!V19*'S5.2 CRevenue (1 in)'!$K$8)+('Sch 8.x Bill Count'!V19*($B22+50)/100*$K$10)-(0.64*5*'Sch 8.x Bill Count'!V19)</f>
        <v>0</v>
      </c>
      <c r="H22" s="13">
        <f>(+'Sch 8.x Bill Count'!W19*'S5.2 CRevenue (1 in)'!$K$8)+('Sch 8.x Bill Count'!W19*($B22+50)/100*$K$10)-(0.64*5*'Sch 8.x Bill Count'!W19)</f>
        <v>97.61999999999999</v>
      </c>
      <c r="I22" s="13">
        <f>(+'Sch 8.x Bill Count'!X19*'S5.2 CRevenue (1 in)'!$K$8)+('Sch 8.x Bill Count'!X19*($B22+50)/100*$K$10)-(0.64*5*'Sch 8.x Bill Count'!X19)</f>
        <v>0</v>
      </c>
      <c r="J22" s="13">
        <f>(+'Sch 8.x Bill Count'!Y19*'S5.2 CRevenue (1 in)'!$K$8)+('Sch 8.x Bill Count'!Y19*($B22+50)/100*$K$10)-(0.64*5*'Sch 8.x Bill Count'!Y19)</f>
        <v>0</v>
      </c>
      <c r="K22" s="13">
        <f>(+'Sch 8.x Bill Count'!Z19*'S5.2 CRevenue (1 in)'!$K$8)+('Sch 8.x Bill Count'!Z19*($B22+50)/100*$K$10)-(0.64*5*'Sch 8.x Bill Count'!Z19)</f>
        <v>0</v>
      </c>
      <c r="L22" s="13">
        <f>(+'Sch 8.x Bill Count'!AA19*'S5.2 CRevenue (1 in)'!$K$8)+('Sch 8.x Bill Count'!AA19*($B22+50)/100*$K$10)-(0.64*5*'Sch 8.x Bill Count'!AA19)</f>
        <v>97.61999999999999</v>
      </c>
      <c r="M22" s="13">
        <f>(+'Sch 8.x Bill Count'!AB19*'S5.2 CRevenue (1 in)'!$K$8)+('Sch 8.x Bill Count'!AB19*($B22+50)/100*$K$10)-(0.64*5*'Sch 8.x Bill Count'!AB19)</f>
        <v>97.61999999999999</v>
      </c>
      <c r="N22" s="13">
        <f>(+'Sch 8.x Bill Count'!AC19*'S5.2 CRevenue (1 in)'!$K$8)+('Sch 8.x Bill Count'!AC19*($B22+50)/100*$K$10)-(0.64*5*'Sch 8.x Bill Count'!AC19)</f>
        <v>97.61999999999999</v>
      </c>
      <c r="O22" s="42"/>
      <c r="P22" s="42"/>
      <c r="Q22" s="42"/>
    </row>
    <row r="23" spans="1:17" x14ac:dyDescent="0.25">
      <c r="A23" s="42"/>
      <c r="B23">
        <f t="shared" si="1"/>
        <v>900</v>
      </c>
      <c r="C23" s="13">
        <f>(+'Sch 8.x Bill Count'!R20*'S5.2 CRevenue (1 in)'!$K$8)+('Sch 8.x Bill Count'!R20*($B23+50)/100*$K$10)-(0.64*5*'Sch 8.x Bill Count'!R20)</f>
        <v>100.93999999999998</v>
      </c>
      <c r="D23" s="13">
        <f>(+'Sch 8.x Bill Count'!S20*'S5.2 CRevenue (1 in)'!$K$8)+('Sch 8.x Bill Count'!S20*($B23+50)/100*$K$10)-(0.64*5*'Sch 8.x Bill Count'!S20)</f>
        <v>0</v>
      </c>
      <c r="E23" s="13">
        <f>(+'Sch 8.x Bill Count'!T20*'S5.2 CRevenue (1 in)'!$K$8)+('Sch 8.x Bill Count'!T20*($B23+50)/100*$K$10)-(0.64*5*'Sch 8.x Bill Count'!T20)</f>
        <v>0</v>
      </c>
      <c r="F23" s="13">
        <f>(+'Sch 8.x Bill Count'!U20*'S5.2 CRevenue (1 in)'!$K$8)+('Sch 8.x Bill Count'!U20*($B23+50)/100*$K$10)-(0.64*5*'Sch 8.x Bill Count'!U20)</f>
        <v>100.93999999999998</v>
      </c>
      <c r="G23" s="13">
        <f>(+'Sch 8.x Bill Count'!V20*'S5.2 CRevenue (1 in)'!$K$8)+('Sch 8.x Bill Count'!V20*($B23+50)/100*$K$10)-(0.64*5*'Sch 8.x Bill Count'!V20)</f>
        <v>0</v>
      </c>
      <c r="H23" s="13">
        <f>(+'Sch 8.x Bill Count'!W20*'S5.2 CRevenue (1 in)'!$K$8)+('Sch 8.x Bill Count'!W20*($B23+50)/100*$K$10)-(0.64*5*'Sch 8.x Bill Count'!W20)</f>
        <v>0</v>
      </c>
      <c r="I23" s="13">
        <f>(+'Sch 8.x Bill Count'!X20*'S5.2 CRevenue (1 in)'!$K$8)+('Sch 8.x Bill Count'!X20*($B23+50)/100*$K$10)-(0.64*5*'Sch 8.x Bill Count'!X20)</f>
        <v>201.87999999999997</v>
      </c>
      <c r="J23" s="13">
        <f>(+'Sch 8.x Bill Count'!Y20*'S5.2 CRevenue (1 in)'!$K$8)+('Sch 8.x Bill Count'!Y20*($B23+50)/100*$K$10)-(0.64*5*'Sch 8.x Bill Count'!Y20)</f>
        <v>0</v>
      </c>
      <c r="K23" s="13">
        <f>(+'Sch 8.x Bill Count'!Z20*'S5.2 CRevenue (1 in)'!$K$8)+('Sch 8.x Bill Count'!Z20*($B23+50)/100*$K$10)-(0.64*5*'Sch 8.x Bill Count'!Z20)</f>
        <v>100.93999999999998</v>
      </c>
      <c r="L23" s="13">
        <f>(+'Sch 8.x Bill Count'!AA20*'S5.2 CRevenue (1 in)'!$K$8)+('Sch 8.x Bill Count'!AA20*($B23+50)/100*$K$10)-(0.64*5*'Sch 8.x Bill Count'!AA20)</f>
        <v>0</v>
      </c>
      <c r="M23" s="13">
        <f>(+'Sch 8.x Bill Count'!AB20*'S5.2 CRevenue (1 in)'!$K$8)+('Sch 8.x Bill Count'!AB20*($B23+50)/100*$K$10)-(0.64*5*'Sch 8.x Bill Count'!AB20)</f>
        <v>100.93999999999998</v>
      </c>
      <c r="N23" s="13">
        <f>(+'Sch 8.x Bill Count'!AC20*'S5.2 CRevenue (1 in)'!$K$8)+('Sch 8.x Bill Count'!AC20*($B23+50)/100*$K$10)-(0.64*5*'Sch 8.x Bill Count'!AC20)</f>
        <v>0</v>
      </c>
      <c r="O23" s="42"/>
      <c r="P23" s="42"/>
      <c r="Q23" s="42"/>
    </row>
    <row r="24" spans="1:17" x14ac:dyDescent="0.25">
      <c r="A24" s="42"/>
      <c r="B24">
        <f t="shared" si="1"/>
        <v>1000</v>
      </c>
      <c r="C24" s="13">
        <f>(+'Sch 8.x Bill Count'!R21*'S5.2 CRevenue (1 in)'!$K$8)+('Sch 8.x Bill Count'!R21*($B24+50)/100*$K$10)-(0.64*5*'Sch 8.x Bill Count'!R21)</f>
        <v>0</v>
      </c>
      <c r="D24" s="13">
        <f>(+'Sch 8.x Bill Count'!S21*'S5.2 CRevenue (1 in)'!$K$8)+('Sch 8.x Bill Count'!S21*($B24+50)/100*$K$10)-(0.64*5*'Sch 8.x Bill Count'!S21)</f>
        <v>0</v>
      </c>
      <c r="E24" s="13">
        <f>(+'Sch 8.x Bill Count'!T21*'S5.2 CRevenue (1 in)'!$K$8)+('Sch 8.x Bill Count'!T21*($B24+50)/100*$K$10)-(0.64*5*'Sch 8.x Bill Count'!T21)</f>
        <v>104.25999999999999</v>
      </c>
      <c r="F24" s="13">
        <f>(+'Sch 8.x Bill Count'!U21*'S5.2 CRevenue (1 in)'!$K$8)+('Sch 8.x Bill Count'!U21*($B24+50)/100*$K$10)-(0.64*5*'Sch 8.x Bill Count'!U21)</f>
        <v>0</v>
      </c>
      <c r="G24" s="13">
        <f>(+'Sch 8.x Bill Count'!V21*'S5.2 CRevenue (1 in)'!$K$8)+('Sch 8.x Bill Count'!V21*($B24+50)/100*$K$10)-(0.64*5*'Sch 8.x Bill Count'!V21)</f>
        <v>104.25999999999999</v>
      </c>
      <c r="H24" s="13">
        <f>(+'Sch 8.x Bill Count'!W21*'S5.2 CRevenue (1 in)'!$K$8)+('Sch 8.x Bill Count'!W21*($B24+50)/100*$K$10)-(0.64*5*'Sch 8.x Bill Count'!W21)</f>
        <v>0</v>
      </c>
      <c r="I24" s="13">
        <f>(+'Sch 8.x Bill Count'!X21*'S5.2 CRevenue (1 in)'!$K$8)+('Sch 8.x Bill Count'!X21*($B24+50)/100*$K$10)-(0.64*5*'Sch 8.x Bill Count'!X21)</f>
        <v>0</v>
      </c>
      <c r="J24" s="13">
        <f>(+'Sch 8.x Bill Count'!Y21*'S5.2 CRevenue (1 in)'!$K$8)+('Sch 8.x Bill Count'!Y21*($B24+50)/100*$K$10)-(0.64*5*'Sch 8.x Bill Count'!Y21)</f>
        <v>0</v>
      </c>
      <c r="K24" s="13">
        <f>(+'Sch 8.x Bill Count'!Z21*'S5.2 CRevenue (1 in)'!$K$8)+('Sch 8.x Bill Count'!Z21*($B24+50)/100*$K$10)-(0.64*5*'Sch 8.x Bill Count'!Z21)</f>
        <v>0</v>
      </c>
      <c r="L24" s="13">
        <f>(+'Sch 8.x Bill Count'!AA21*'S5.2 CRevenue (1 in)'!$K$8)+('Sch 8.x Bill Count'!AA21*($B24+50)/100*$K$10)-(0.64*5*'Sch 8.x Bill Count'!AA21)</f>
        <v>0</v>
      </c>
      <c r="M24" s="13">
        <f>(+'Sch 8.x Bill Count'!AB21*'S5.2 CRevenue (1 in)'!$K$8)+('Sch 8.x Bill Count'!AB21*($B24+50)/100*$K$10)-(0.64*5*'Sch 8.x Bill Count'!AB21)</f>
        <v>0</v>
      </c>
      <c r="N24" s="13">
        <f>(+'Sch 8.x Bill Count'!AC21*'S5.2 CRevenue (1 in)'!$K$8)+('Sch 8.x Bill Count'!AC21*($B24+50)/100*$K$10)-(0.64*5*'Sch 8.x Bill Count'!AC21)</f>
        <v>104.25999999999999</v>
      </c>
      <c r="O24" s="42"/>
      <c r="P24" s="42"/>
      <c r="Q24" s="42"/>
    </row>
    <row r="25" spans="1:17" x14ac:dyDescent="0.25">
      <c r="A25" s="42"/>
      <c r="B25">
        <f t="shared" si="1"/>
        <v>1100</v>
      </c>
      <c r="C25" s="13">
        <f>(+'Sch 8.x Bill Count'!R22*'S5.2 CRevenue (1 in)'!$K$8)+('Sch 8.x Bill Count'!R22*($B25+50)/100*$K$10)-(0.64*5*'Sch 8.x Bill Count'!R22)</f>
        <v>0</v>
      </c>
      <c r="D25" s="13">
        <f>(+'Sch 8.x Bill Count'!S22*'S5.2 CRevenue (1 in)'!$K$8)+('Sch 8.x Bill Count'!S22*($B25+50)/100*$K$10)-(0.64*5*'Sch 8.x Bill Count'!S22)</f>
        <v>0</v>
      </c>
      <c r="E25" s="13">
        <f>(+'Sch 8.x Bill Count'!T22*'S5.2 CRevenue (1 in)'!$K$8)+('Sch 8.x Bill Count'!T22*($B25+50)/100*$K$10)-(0.64*5*'Sch 8.x Bill Count'!T22)</f>
        <v>0</v>
      </c>
      <c r="F25" s="13">
        <f>(+'Sch 8.x Bill Count'!U22*'S5.2 CRevenue (1 in)'!$K$8)+('Sch 8.x Bill Count'!U22*($B25+50)/100*$K$10)-(0.64*5*'Sch 8.x Bill Count'!U22)</f>
        <v>0</v>
      </c>
      <c r="G25" s="13">
        <f>(+'Sch 8.x Bill Count'!V22*'S5.2 CRevenue (1 in)'!$K$8)+('Sch 8.x Bill Count'!V22*($B25+50)/100*$K$10)-(0.64*5*'Sch 8.x Bill Count'!V22)</f>
        <v>107.58</v>
      </c>
      <c r="H25" s="13">
        <f>(+'Sch 8.x Bill Count'!W22*'S5.2 CRevenue (1 in)'!$K$8)+('Sch 8.x Bill Count'!W22*($B25+50)/100*$K$10)-(0.64*5*'Sch 8.x Bill Count'!W22)</f>
        <v>0</v>
      </c>
      <c r="I25" s="13">
        <f>(+'Sch 8.x Bill Count'!X22*'S5.2 CRevenue (1 in)'!$K$8)+('Sch 8.x Bill Count'!X22*($B25+50)/100*$K$10)-(0.64*5*'Sch 8.x Bill Count'!X22)</f>
        <v>0</v>
      </c>
      <c r="J25" s="13">
        <f>(+'Sch 8.x Bill Count'!Y22*'S5.2 CRevenue (1 in)'!$K$8)+('Sch 8.x Bill Count'!Y22*($B25+50)/100*$K$10)-(0.64*5*'Sch 8.x Bill Count'!Y22)</f>
        <v>0</v>
      </c>
      <c r="K25" s="13">
        <f>(+'Sch 8.x Bill Count'!Z22*'S5.2 CRevenue (1 in)'!$K$8)+('Sch 8.x Bill Count'!Z22*($B25+50)/100*$K$10)-(0.64*5*'Sch 8.x Bill Count'!Z22)</f>
        <v>0</v>
      </c>
      <c r="L25" s="13">
        <f>(+'Sch 8.x Bill Count'!AA22*'S5.2 CRevenue (1 in)'!$K$8)+('Sch 8.x Bill Count'!AA22*($B25+50)/100*$K$10)-(0.64*5*'Sch 8.x Bill Count'!AA22)</f>
        <v>0</v>
      </c>
      <c r="M25" s="13">
        <f>(+'Sch 8.x Bill Count'!AB22*'S5.2 CRevenue (1 in)'!$K$8)+('Sch 8.x Bill Count'!AB22*($B25+50)/100*$K$10)-(0.64*5*'Sch 8.x Bill Count'!AB22)</f>
        <v>0</v>
      </c>
      <c r="N25" s="13">
        <f>(+'Sch 8.x Bill Count'!AC22*'S5.2 CRevenue (1 in)'!$K$8)+('Sch 8.x Bill Count'!AC22*($B25+50)/100*$K$10)-(0.64*5*'Sch 8.x Bill Count'!AC22)</f>
        <v>0</v>
      </c>
      <c r="O25" s="42"/>
      <c r="P25" s="42"/>
      <c r="Q25" s="42"/>
    </row>
    <row r="26" spans="1:17" x14ac:dyDescent="0.25">
      <c r="A26" s="42"/>
      <c r="B26">
        <f t="shared" si="1"/>
        <v>1200</v>
      </c>
      <c r="C26" s="13">
        <f>(+'Sch 8.x Bill Count'!R23*'S5.2 CRevenue (1 in)'!$K$8)+('Sch 8.x Bill Count'!R23*($B26+50)/100*$K$10)-(0.64*5*'Sch 8.x Bill Count'!R23)</f>
        <v>0</v>
      </c>
      <c r="D26" s="13">
        <f>(+'Sch 8.x Bill Count'!S23*'S5.2 CRevenue (1 in)'!$K$8)+('Sch 8.x Bill Count'!S23*($B26+50)/100*$K$10)-(0.64*5*'Sch 8.x Bill Count'!S23)</f>
        <v>0</v>
      </c>
      <c r="E26" s="13">
        <f>(+'Sch 8.x Bill Count'!T23*'S5.2 CRevenue (1 in)'!$K$8)+('Sch 8.x Bill Count'!T23*($B26+50)/100*$K$10)-(0.64*5*'Sch 8.x Bill Count'!T23)</f>
        <v>0</v>
      </c>
      <c r="F26" s="13">
        <f>(+'Sch 8.x Bill Count'!U23*'S5.2 CRevenue (1 in)'!$K$8)+('Sch 8.x Bill Count'!U23*($B26+50)/100*$K$10)-(0.64*5*'Sch 8.x Bill Count'!U23)</f>
        <v>0</v>
      </c>
      <c r="G26" s="13">
        <f>(+'Sch 8.x Bill Count'!V23*'S5.2 CRevenue (1 in)'!$K$8)+('Sch 8.x Bill Count'!V23*($B26+50)/100*$K$10)-(0.64*5*'Sch 8.x Bill Count'!V23)</f>
        <v>0</v>
      </c>
      <c r="H26" s="13">
        <f>(+'Sch 8.x Bill Count'!W23*'S5.2 CRevenue (1 in)'!$K$8)+('Sch 8.x Bill Count'!W23*($B26+50)/100*$K$10)-(0.64*5*'Sch 8.x Bill Count'!W23)</f>
        <v>0</v>
      </c>
      <c r="I26" s="13">
        <f>(+'Sch 8.x Bill Count'!X23*'S5.2 CRevenue (1 in)'!$K$8)+('Sch 8.x Bill Count'!X23*($B26+50)/100*$K$10)-(0.64*5*'Sch 8.x Bill Count'!X23)</f>
        <v>0</v>
      </c>
      <c r="J26" s="13">
        <f>(+'Sch 8.x Bill Count'!Y23*'S5.2 CRevenue (1 in)'!$K$8)+('Sch 8.x Bill Count'!Y23*($B26+50)/100*$K$10)-(0.64*5*'Sch 8.x Bill Count'!Y23)</f>
        <v>110.89999999999999</v>
      </c>
      <c r="K26" s="13">
        <f>(+'Sch 8.x Bill Count'!Z23*'S5.2 CRevenue (1 in)'!$K$8)+('Sch 8.x Bill Count'!Z23*($B26+50)/100*$K$10)-(0.64*5*'Sch 8.x Bill Count'!Z23)</f>
        <v>0</v>
      </c>
      <c r="L26" s="13">
        <f>(+'Sch 8.x Bill Count'!AA23*'S5.2 CRevenue (1 in)'!$K$8)+('Sch 8.x Bill Count'!AA23*($B26+50)/100*$K$10)-(0.64*5*'Sch 8.x Bill Count'!AA23)</f>
        <v>110.89999999999999</v>
      </c>
      <c r="M26" s="13">
        <f>(+'Sch 8.x Bill Count'!AB23*'S5.2 CRevenue (1 in)'!$K$8)+('Sch 8.x Bill Count'!AB23*($B26+50)/100*$K$10)-(0.64*5*'Sch 8.x Bill Count'!AB23)</f>
        <v>0</v>
      </c>
      <c r="N26" s="13">
        <f>(+'Sch 8.x Bill Count'!AC23*'S5.2 CRevenue (1 in)'!$K$8)+('Sch 8.x Bill Count'!AC23*($B26+50)/100*$K$10)-(0.64*5*'Sch 8.x Bill Count'!AC23)</f>
        <v>0</v>
      </c>
      <c r="O26" s="42"/>
      <c r="P26" s="42"/>
      <c r="Q26" s="42"/>
    </row>
    <row r="27" spans="1:17" x14ac:dyDescent="0.25">
      <c r="A27" s="42"/>
      <c r="B27">
        <f t="shared" si="1"/>
        <v>1300</v>
      </c>
      <c r="C27" s="13">
        <f>(+'Sch 8.x Bill Count'!R24*'S5.2 CRevenue (1 in)'!$K$8)+('Sch 8.x Bill Count'!R24*($B27+50)/100*$K$10)-(0.64*5*'Sch 8.x Bill Count'!R24)</f>
        <v>0</v>
      </c>
      <c r="D27" s="13">
        <f>(+'Sch 8.x Bill Count'!S24*'S5.2 CRevenue (1 in)'!$K$8)+('Sch 8.x Bill Count'!S24*($B27+50)/100*$K$10)-(0.64*5*'Sch 8.x Bill Count'!S24)</f>
        <v>0</v>
      </c>
      <c r="E27" s="13">
        <f>(+'Sch 8.x Bill Count'!T24*'S5.2 CRevenue (1 in)'!$K$8)+('Sch 8.x Bill Count'!T24*($B27+50)/100*$K$10)-(0.64*5*'Sch 8.x Bill Count'!T24)</f>
        <v>0</v>
      </c>
      <c r="F27" s="13">
        <f>(+'Sch 8.x Bill Count'!U24*'S5.2 CRevenue (1 in)'!$K$8)+('Sch 8.x Bill Count'!U24*($B27+50)/100*$K$10)-(0.64*5*'Sch 8.x Bill Count'!U24)</f>
        <v>0</v>
      </c>
      <c r="G27" s="13">
        <f>(+'Sch 8.x Bill Count'!V24*'S5.2 CRevenue (1 in)'!$K$8)+('Sch 8.x Bill Count'!V24*($B27+50)/100*$K$10)-(0.64*5*'Sch 8.x Bill Count'!V24)</f>
        <v>0</v>
      </c>
      <c r="H27" s="13">
        <f>(+'Sch 8.x Bill Count'!W24*'S5.2 CRevenue (1 in)'!$K$8)+('Sch 8.x Bill Count'!W24*($B27+50)/100*$K$10)-(0.64*5*'Sch 8.x Bill Count'!W24)</f>
        <v>0</v>
      </c>
      <c r="I27" s="13">
        <f>(+'Sch 8.x Bill Count'!X24*'S5.2 CRevenue (1 in)'!$K$8)+('Sch 8.x Bill Count'!X24*($B27+50)/100*$K$10)-(0.64*5*'Sch 8.x Bill Count'!X24)</f>
        <v>0</v>
      </c>
      <c r="J27" s="13">
        <f>(+'Sch 8.x Bill Count'!Y24*'S5.2 CRevenue (1 in)'!$K$8)+('Sch 8.x Bill Count'!Y24*($B27+50)/100*$K$10)-(0.64*5*'Sch 8.x Bill Count'!Y24)</f>
        <v>114.21999999999998</v>
      </c>
      <c r="K27" s="13">
        <f>(+'Sch 8.x Bill Count'!Z24*'S5.2 CRevenue (1 in)'!$K$8)+('Sch 8.x Bill Count'!Z24*($B27+50)/100*$K$10)-(0.64*5*'Sch 8.x Bill Count'!Z24)</f>
        <v>0</v>
      </c>
      <c r="L27" s="13">
        <f>(+'Sch 8.x Bill Count'!AA24*'S5.2 CRevenue (1 in)'!$K$8)+('Sch 8.x Bill Count'!AA24*($B27+50)/100*$K$10)-(0.64*5*'Sch 8.x Bill Count'!AA24)</f>
        <v>0</v>
      </c>
      <c r="M27" s="13">
        <f>(+'Sch 8.x Bill Count'!AB24*'S5.2 CRevenue (1 in)'!$K$8)+('Sch 8.x Bill Count'!AB24*($B27+50)/100*$K$10)-(0.64*5*'Sch 8.x Bill Count'!AB24)</f>
        <v>0</v>
      </c>
      <c r="N27" s="13">
        <f>(+'Sch 8.x Bill Count'!AC24*'S5.2 CRevenue (1 in)'!$K$8)+('Sch 8.x Bill Count'!AC24*($B27+50)/100*$K$10)-(0.64*5*'Sch 8.x Bill Count'!AC24)</f>
        <v>0</v>
      </c>
      <c r="O27" s="42"/>
      <c r="P27" s="42"/>
      <c r="Q27" s="42"/>
    </row>
    <row r="28" spans="1:17" x14ac:dyDescent="0.25">
      <c r="A28" s="42"/>
      <c r="B28">
        <f t="shared" si="1"/>
        <v>1400</v>
      </c>
      <c r="C28" s="13">
        <f>(+'Sch 8.x Bill Count'!R25*'S5.2 CRevenue (1 in)'!$K$8)+('Sch 8.x Bill Count'!R25*($B28+50)/100*$K$10)-(0.64*5*'Sch 8.x Bill Count'!R25)</f>
        <v>0</v>
      </c>
      <c r="D28" s="13">
        <f>(+'Sch 8.x Bill Count'!S25*'S5.2 CRevenue (1 in)'!$K$8)+('Sch 8.x Bill Count'!S25*($B28+50)/100*$K$10)-(0.64*5*'Sch 8.x Bill Count'!S25)</f>
        <v>117.53999999999999</v>
      </c>
      <c r="E28" s="13">
        <f>(+'Sch 8.x Bill Count'!T25*'S5.2 CRevenue (1 in)'!$K$8)+('Sch 8.x Bill Count'!T25*($B28+50)/100*$K$10)-(0.64*5*'Sch 8.x Bill Count'!T25)</f>
        <v>0</v>
      </c>
      <c r="F28" s="13">
        <f>(+'Sch 8.x Bill Count'!U25*'S5.2 CRevenue (1 in)'!$K$8)+('Sch 8.x Bill Count'!U25*($B28+50)/100*$K$10)-(0.64*5*'Sch 8.x Bill Count'!U25)</f>
        <v>0</v>
      </c>
      <c r="G28" s="13">
        <f>(+'Sch 8.x Bill Count'!V25*'S5.2 CRevenue (1 in)'!$K$8)+('Sch 8.x Bill Count'!V25*($B28+50)/100*$K$10)-(0.64*5*'Sch 8.x Bill Count'!V25)</f>
        <v>0</v>
      </c>
      <c r="H28" s="13">
        <f>(+'Sch 8.x Bill Count'!W25*'S5.2 CRevenue (1 in)'!$K$8)+('Sch 8.x Bill Count'!W25*($B28+50)/100*$K$10)-(0.64*5*'Sch 8.x Bill Count'!W25)</f>
        <v>0</v>
      </c>
      <c r="I28" s="13">
        <f>(+'Sch 8.x Bill Count'!X25*'S5.2 CRevenue (1 in)'!$K$8)+('Sch 8.x Bill Count'!X25*($B28+50)/100*$K$10)-(0.64*5*'Sch 8.x Bill Count'!X25)</f>
        <v>0</v>
      </c>
      <c r="J28" s="13">
        <f>(+'Sch 8.x Bill Count'!Y25*'S5.2 CRevenue (1 in)'!$K$8)+('Sch 8.x Bill Count'!Y25*($B28+50)/100*$K$10)-(0.64*5*'Sch 8.x Bill Count'!Y25)</f>
        <v>0</v>
      </c>
      <c r="K28" s="13">
        <f>(+'Sch 8.x Bill Count'!Z25*'S5.2 CRevenue (1 in)'!$K$8)+('Sch 8.x Bill Count'!Z25*($B28+50)/100*$K$10)-(0.64*5*'Sch 8.x Bill Count'!Z25)</f>
        <v>0</v>
      </c>
      <c r="L28" s="13">
        <f>(+'Sch 8.x Bill Count'!AA25*'S5.2 CRevenue (1 in)'!$K$8)+('Sch 8.x Bill Count'!AA25*($B28+50)/100*$K$10)-(0.64*5*'Sch 8.x Bill Count'!AA25)</f>
        <v>0</v>
      </c>
      <c r="M28" s="13">
        <f>(+'Sch 8.x Bill Count'!AB25*'S5.2 CRevenue (1 in)'!$K$8)+('Sch 8.x Bill Count'!AB25*($B28+50)/100*$K$10)-(0.64*5*'Sch 8.x Bill Count'!AB25)</f>
        <v>0</v>
      </c>
      <c r="N28" s="13">
        <f>(+'Sch 8.x Bill Count'!AC25*'S5.2 CRevenue (1 in)'!$K$8)+('Sch 8.x Bill Count'!AC25*($B28+50)/100*$K$10)-(0.64*5*'Sch 8.x Bill Count'!AC25)</f>
        <v>0</v>
      </c>
      <c r="O28" s="42"/>
      <c r="P28" s="42"/>
      <c r="Q28" s="42"/>
    </row>
    <row r="29" spans="1:17" x14ac:dyDescent="0.25">
      <c r="A29" s="42"/>
      <c r="B29">
        <f t="shared" si="1"/>
        <v>1500</v>
      </c>
      <c r="C29" s="13">
        <f>(+'Sch 8.x Bill Count'!R26*'S5.2 CRevenue (1 in)'!$K$8)+('Sch 8.x Bill Count'!R26*($B29+50)/100*$K$10)-(0.64*5*'Sch 8.x Bill Count'!R26)</f>
        <v>0</v>
      </c>
      <c r="D29" s="13">
        <f>(+'Sch 8.x Bill Count'!S26*'S5.2 CRevenue (1 in)'!$K$8)+('Sch 8.x Bill Count'!S26*($B29+50)/100*$K$10)-(0.64*5*'Sch 8.x Bill Count'!S26)</f>
        <v>0</v>
      </c>
      <c r="E29" s="13">
        <f>(+'Sch 8.x Bill Count'!T26*'S5.2 CRevenue (1 in)'!$K$8)+('Sch 8.x Bill Count'!T26*($B29+50)/100*$K$10)-(0.64*5*'Sch 8.x Bill Count'!T26)</f>
        <v>0</v>
      </c>
      <c r="F29" s="13">
        <f>(+'Sch 8.x Bill Count'!U26*'S5.2 CRevenue (1 in)'!$K$8)+('Sch 8.x Bill Count'!U26*($B29+50)/100*$K$10)-(0.64*5*'Sch 8.x Bill Count'!U26)</f>
        <v>0</v>
      </c>
      <c r="G29" s="13">
        <f>(+'Sch 8.x Bill Count'!V26*'S5.2 CRevenue (1 in)'!$K$8)+('Sch 8.x Bill Count'!V26*($B29+50)/100*$K$10)-(0.64*5*'Sch 8.x Bill Count'!V26)</f>
        <v>0</v>
      </c>
      <c r="H29" s="13">
        <f>(+'Sch 8.x Bill Count'!W26*'S5.2 CRevenue (1 in)'!$K$8)+('Sch 8.x Bill Count'!W26*($B29+50)/100*$K$10)-(0.64*5*'Sch 8.x Bill Count'!W26)</f>
        <v>120.86</v>
      </c>
      <c r="I29" s="13">
        <f>(+'Sch 8.x Bill Count'!X26*'S5.2 CRevenue (1 in)'!$K$8)+('Sch 8.x Bill Count'!X26*($B29+50)/100*$K$10)-(0.64*5*'Sch 8.x Bill Count'!X26)</f>
        <v>0</v>
      </c>
      <c r="J29" s="13">
        <f>(+'Sch 8.x Bill Count'!Y26*'S5.2 CRevenue (1 in)'!$K$8)+('Sch 8.x Bill Count'!Y26*($B29+50)/100*$K$10)-(0.64*5*'Sch 8.x Bill Count'!Y26)</f>
        <v>0</v>
      </c>
      <c r="K29" s="13">
        <f>(+'Sch 8.x Bill Count'!Z26*'S5.2 CRevenue (1 in)'!$K$8)+('Sch 8.x Bill Count'!Z26*($B29+50)/100*$K$10)-(0.64*5*'Sch 8.x Bill Count'!Z26)</f>
        <v>0</v>
      </c>
      <c r="L29" s="13">
        <f>(+'Sch 8.x Bill Count'!AA26*'S5.2 CRevenue (1 in)'!$K$8)+('Sch 8.x Bill Count'!AA26*($B29+50)/100*$K$10)-(0.64*5*'Sch 8.x Bill Count'!AA26)</f>
        <v>0</v>
      </c>
      <c r="M29" s="13">
        <f>(+'Sch 8.x Bill Count'!AB26*'S5.2 CRevenue (1 in)'!$K$8)+('Sch 8.x Bill Count'!AB26*($B29+50)/100*$K$10)-(0.64*5*'Sch 8.x Bill Count'!AB26)</f>
        <v>0</v>
      </c>
      <c r="N29" s="13">
        <f>(+'Sch 8.x Bill Count'!AC26*'S5.2 CRevenue (1 in)'!$K$8)+('Sch 8.x Bill Count'!AC26*($B29+50)/100*$K$10)-(0.64*5*'Sch 8.x Bill Count'!AC26)</f>
        <v>0</v>
      </c>
      <c r="O29" s="42"/>
      <c r="P29" s="42"/>
      <c r="Q29" s="42"/>
    </row>
    <row r="30" spans="1:17" x14ac:dyDescent="0.25">
      <c r="A30" s="42"/>
      <c r="B30">
        <f t="shared" si="1"/>
        <v>1600</v>
      </c>
      <c r="C30" s="13">
        <f>(+'Sch 8.x Bill Count'!R27*'S5.2 CRevenue (1 in)'!$K$8)+('Sch 8.x Bill Count'!R27*($B30+50)/100*$K$10)-(0.64*5*'Sch 8.x Bill Count'!R27)</f>
        <v>0</v>
      </c>
      <c r="D30" s="13">
        <f>(+'Sch 8.x Bill Count'!S27*'S5.2 CRevenue (1 in)'!$K$8)+('Sch 8.x Bill Count'!S27*($B30+50)/100*$K$10)-(0.64*5*'Sch 8.x Bill Count'!S27)</f>
        <v>0</v>
      </c>
      <c r="E30" s="13">
        <f>(+'Sch 8.x Bill Count'!T27*'S5.2 CRevenue (1 in)'!$K$8)+('Sch 8.x Bill Count'!T27*($B30+50)/100*$K$10)-(0.64*5*'Sch 8.x Bill Count'!T27)</f>
        <v>0</v>
      </c>
      <c r="F30" s="13">
        <f>(+'Sch 8.x Bill Count'!U27*'S5.2 CRevenue (1 in)'!$K$8)+('Sch 8.x Bill Count'!U27*($B30+50)/100*$K$10)-(0.64*5*'Sch 8.x Bill Count'!U27)</f>
        <v>0</v>
      </c>
      <c r="G30" s="13">
        <f>(+'Sch 8.x Bill Count'!V27*'S5.2 CRevenue (1 in)'!$K$8)+('Sch 8.x Bill Count'!V27*($B30+50)/100*$K$10)-(0.64*5*'Sch 8.x Bill Count'!V27)</f>
        <v>0</v>
      </c>
      <c r="H30" s="13">
        <f>(+'Sch 8.x Bill Count'!W27*'S5.2 CRevenue (1 in)'!$K$8)+('Sch 8.x Bill Count'!W27*($B30+50)/100*$K$10)-(0.64*5*'Sch 8.x Bill Count'!W27)</f>
        <v>0</v>
      </c>
      <c r="I30" s="13">
        <f>(+'Sch 8.x Bill Count'!X27*'S5.2 CRevenue (1 in)'!$K$8)+('Sch 8.x Bill Count'!X27*($B30+50)/100*$K$10)-(0.64*5*'Sch 8.x Bill Count'!X27)</f>
        <v>0</v>
      </c>
      <c r="J30" s="13">
        <f>(+'Sch 8.x Bill Count'!Y27*'S5.2 CRevenue (1 in)'!$K$8)+('Sch 8.x Bill Count'!Y27*($B30+50)/100*$K$10)-(0.64*5*'Sch 8.x Bill Count'!Y27)</f>
        <v>0</v>
      </c>
      <c r="K30" s="13">
        <f>(+'Sch 8.x Bill Count'!Z27*'S5.2 CRevenue (1 in)'!$K$8)+('Sch 8.x Bill Count'!Z27*($B30+50)/100*$K$10)-(0.64*5*'Sch 8.x Bill Count'!Z27)</f>
        <v>0</v>
      </c>
      <c r="L30" s="13">
        <f>(+'Sch 8.x Bill Count'!AA27*'S5.2 CRevenue (1 in)'!$K$8)+('Sch 8.x Bill Count'!AA27*($B30+50)/100*$K$10)-(0.64*5*'Sch 8.x Bill Count'!AA27)</f>
        <v>0</v>
      </c>
      <c r="M30" s="13">
        <f>(+'Sch 8.x Bill Count'!AB27*'S5.2 CRevenue (1 in)'!$K$8)+('Sch 8.x Bill Count'!AB27*($B30+50)/100*$K$10)-(0.64*5*'Sch 8.x Bill Count'!AB27)</f>
        <v>0</v>
      </c>
      <c r="N30" s="13">
        <f>(+'Sch 8.x Bill Count'!AC27*'S5.2 CRevenue (1 in)'!$K$8)+('Sch 8.x Bill Count'!AC27*($B30+50)/100*$K$10)-(0.64*5*'Sch 8.x Bill Count'!AC27)</f>
        <v>0</v>
      </c>
      <c r="O30" s="42"/>
      <c r="P30" s="42"/>
      <c r="Q30" s="42"/>
    </row>
    <row r="31" spans="1:17" x14ac:dyDescent="0.25">
      <c r="A31" s="42"/>
      <c r="B31">
        <f t="shared" si="1"/>
        <v>1700</v>
      </c>
      <c r="C31" s="13">
        <f>(+'Sch 8.x Bill Count'!R28*'S5.2 CRevenue (1 in)'!$K$8)+('Sch 8.x Bill Count'!R28*($B31+50)/100*$K$10)-(0.64*5*'Sch 8.x Bill Count'!R28)</f>
        <v>0</v>
      </c>
      <c r="D31" s="13">
        <f>(+'Sch 8.x Bill Count'!S28*'S5.2 CRevenue (1 in)'!$K$8)+('Sch 8.x Bill Count'!S28*($B31+50)/100*$K$10)-(0.64*5*'Sch 8.x Bill Count'!S28)</f>
        <v>0</v>
      </c>
      <c r="E31" s="13">
        <f>(+'Sch 8.x Bill Count'!T28*'S5.2 CRevenue (1 in)'!$K$8)+('Sch 8.x Bill Count'!T28*($B31+50)/100*$K$10)-(0.64*5*'Sch 8.x Bill Count'!T28)</f>
        <v>0</v>
      </c>
      <c r="F31" s="13">
        <f>(+'Sch 8.x Bill Count'!U28*'S5.2 CRevenue (1 in)'!$K$8)+('Sch 8.x Bill Count'!U28*($B31+50)/100*$K$10)-(0.64*5*'Sch 8.x Bill Count'!U28)</f>
        <v>0</v>
      </c>
      <c r="G31" s="13">
        <f>(+'Sch 8.x Bill Count'!V28*'S5.2 CRevenue (1 in)'!$K$8)+('Sch 8.x Bill Count'!V28*($B31+50)/100*$K$10)-(0.64*5*'Sch 8.x Bill Count'!V28)</f>
        <v>0</v>
      </c>
      <c r="H31" s="13">
        <f>(+'Sch 8.x Bill Count'!W28*'S5.2 CRevenue (1 in)'!$K$8)+('Sch 8.x Bill Count'!W28*($B31+50)/100*$K$10)-(0.64*5*'Sch 8.x Bill Count'!W28)</f>
        <v>0</v>
      </c>
      <c r="I31" s="13">
        <f>(+'Sch 8.x Bill Count'!X28*'S5.2 CRevenue (1 in)'!$K$8)+('Sch 8.x Bill Count'!X28*($B31+50)/100*$K$10)-(0.64*5*'Sch 8.x Bill Count'!X28)</f>
        <v>0</v>
      </c>
      <c r="J31" s="13">
        <f>(+'Sch 8.x Bill Count'!Y28*'S5.2 CRevenue (1 in)'!$K$8)+('Sch 8.x Bill Count'!Y28*($B31+50)/100*$K$10)-(0.64*5*'Sch 8.x Bill Count'!Y28)</f>
        <v>0</v>
      </c>
      <c r="K31" s="13">
        <f>(+'Sch 8.x Bill Count'!Z28*'S5.2 CRevenue (1 in)'!$K$8)+('Sch 8.x Bill Count'!Z28*($B31+50)/100*$K$10)-(0.64*5*'Sch 8.x Bill Count'!Z28)</f>
        <v>0</v>
      </c>
      <c r="L31" s="13">
        <f>(+'Sch 8.x Bill Count'!AA28*'S5.2 CRevenue (1 in)'!$K$8)+('Sch 8.x Bill Count'!AA28*($B31+50)/100*$K$10)-(0.64*5*'Sch 8.x Bill Count'!AA28)</f>
        <v>0</v>
      </c>
      <c r="M31" s="13">
        <f>(+'Sch 8.x Bill Count'!AB28*'S5.2 CRevenue (1 in)'!$K$8)+('Sch 8.x Bill Count'!AB28*($B31+50)/100*$K$10)-(0.64*5*'Sch 8.x Bill Count'!AB28)</f>
        <v>0</v>
      </c>
      <c r="N31" s="13">
        <f>(+'Sch 8.x Bill Count'!AC28*'S5.2 CRevenue (1 in)'!$K$8)+('Sch 8.x Bill Count'!AC28*($B31+50)/100*$K$10)-(0.64*5*'Sch 8.x Bill Count'!AC28)</f>
        <v>0</v>
      </c>
      <c r="O31" s="42"/>
      <c r="P31" s="42"/>
      <c r="Q31" s="42"/>
    </row>
    <row r="32" spans="1:17" x14ac:dyDescent="0.25">
      <c r="A32" s="42"/>
      <c r="B32">
        <f t="shared" si="1"/>
        <v>1800</v>
      </c>
      <c r="C32" s="13">
        <f>(+'Sch 8.x Bill Count'!R29*'S5.2 CRevenue (1 in)'!$K$8)+('Sch 8.x Bill Count'!R29*($B32+50)/100*$K$10)-(0.64*5*'Sch 8.x Bill Count'!R29)</f>
        <v>0</v>
      </c>
      <c r="D32" s="13">
        <f>(+'Sch 8.x Bill Count'!S29*'S5.2 CRevenue (1 in)'!$K$8)+('Sch 8.x Bill Count'!S29*($B32+50)/100*$K$10)-(0.64*5*'Sch 8.x Bill Count'!S29)</f>
        <v>0</v>
      </c>
      <c r="E32" s="13">
        <f>(+'Sch 8.x Bill Count'!T29*'S5.2 CRevenue (1 in)'!$K$8)+('Sch 8.x Bill Count'!T29*($B32+50)/100*$K$10)-(0.64*5*'Sch 8.x Bill Count'!T29)</f>
        <v>0</v>
      </c>
      <c r="F32" s="13">
        <f>(+'Sch 8.x Bill Count'!U29*'S5.2 CRevenue (1 in)'!$K$8)+('Sch 8.x Bill Count'!U29*($B32+50)/100*$K$10)-(0.64*5*'Sch 8.x Bill Count'!U29)</f>
        <v>0</v>
      </c>
      <c r="G32" s="13">
        <f>(+'Sch 8.x Bill Count'!V29*'S5.2 CRevenue (1 in)'!$K$8)+('Sch 8.x Bill Count'!V29*($B32+50)/100*$K$10)-(0.64*5*'Sch 8.x Bill Count'!V29)</f>
        <v>0</v>
      </c>
      <c r="H32" s="13">
        <f>(+'Sch 8.x Bill Count'!W29*'S5.2 CRevenue (1 in)'!$K$8)+('Sch 8.x Bill Count'!W29*($B32+50)/100*$K$10)-(0.64*5*'Sch 8.x Bill Count'!W29)</f>
        <v>0</v>
      </c>
      <c r="I32" s="13">
        <f>(+'Sch 8.x Bill Count'!X29*'S5.2 CRevenue (1 in)'!$K$8)+('Sch 8.x Bill Count'!X29*($B32+50)/100*$K$10)-(0.64*5*'Sch 8.x Bill Count'!X29)</f>
        <v>0</v>
      </c>
      <c r="J32" s="13">
        <f>(+'Sch 8.x Bill Count'!Y29*'S5.2 CRevenue (1 in)'!$K$8)+('Sch 8.x Bill Count'!Y29*($B32+50)/100*$K$10)-(0.64*5*'Sch 8.x Bill Count'!Y29)</f>
        <v>0</v>
      </c>
      <c r="K32" s="13">
        <f>(+'Sch 8.x Bill Count'!Z29*'S5.2 CRevenue (1 in)'!$K$8)+('Sch 8.x Bill Count'!Z29*($B32+50)/100*$K$10)-(0.64*5*'Sch 8.x Bill Count'!Z29)</f>
        <v>0</v>
      </c>
      <c r="L32" s="13">
        <f>(+'Sch 8.x Bill Count'!AA29*'S5.2 CRevenue (1 in)'!$K$8)+('Sch 8.x Bill Count'!AA29*($B32+50)/100*$K$10)-(0.64*5*'Sch 8.x Bill Count'!AA29)</f>
        <v>0</v>
      </c>
      <c r="M32" s="13">
        <f>(+'Sch 8.x Bill Count'!AB29*'S5.2 CRevenue (1 in)'!$K$8)+('Sch 8.x Bill Count'!AB29*($B32+50)/100*$K$10)-(0.64*5*'Sch 8.x Bill Count'!AB29)</f>
        <v>0</v>
      </c>
      <c r="N32" s="13">
        <f>(+'Sch 8.x Bill Count'!AC29*'S5.2 CRevenue (1 in)'!$K$8)+('Sch 8.x Bill Count'!AC29*($B32+50)/100*$K$10)-(0.64*5*'Sch 8.x Bill Count'!AC29)</f>
        <v>0</v>
      </c>
      <c r="O32" s="42"/>
      <c r="P32" s="42"/>
      <c r="Q32" s="42"/>
    </row>
    <row r="33" spans="1:17" x14ac:dyDescent="0.25">
      <c r="A33" s="42"/>
      <c r="B33">
        <f t="shared" si="1"/>
        <v>1900</v>
      </c>
      <c r="C33" s="13">
        <f>(+'Sch 8.x Bill Count'!R30*'S5.2 CRevenue (1 in)'!$K$8)+('Sch 8.x Bill Count'!R30*($B33+50)/100*$K$10)-(0.64*5*'Sch 8.x Bill Count'!R30)</f>
        <v>0</v>
      </c>
      <c r="D33" s="13">
        <f>(+'Sch 8.x Bill Count'!S30*'S5.2 CRevenue (1 in)'!$K$8)+('Sch 8.x Bill Count'!S30*($B33+50)/100*$K$10)-(0.64*5*'Sch 8.x Bill Count'!S30)</f>
        <v>0</v>
      </c>
      <c r="E33" s="13">
        <f>(+'Sch 8.x Bill Count'!T30*'S5.2 CRevenue (1 in)'!$K$8)+('Sch 8.x Bill Count'!T30*($B33+50)/100*$K$10)-(0.64*5*'Sch 8.x Bill Count'!T30)</f>
        <v>0</v>
      </c>
      <c r="F33" s="13">
        <f>(+'Sch 8.x Bill Count'!U30*'S5.2 CRevenue (1 in)'!$K$8)+('Sch 8.x Bill Count'!U30*($B33+50)/100*$K$10)-(0.64*5*'Sch 8.x Bill Count'!U30)</f>
        <v>0</v>
      </c>
      <c r="G33" s="13">
        <f>(+'Sch 8.x Bill Count'!V30*'S5.2 CRevenue (1 in)'!$K$8)+('Sch 8.x Bill Count'!V30*($B33+50)/100*$K$10)-(0.64*5*'Sch 8.x Bill Count'!V30)</f>
        <v>0</v>
      </c>
      <c r="H33" s="13">
        <f>(+'Sch 8.x Bill Count'!W30*'S5.2 CRevenue (1 in)'!$K$8)+('Sch 8.x Bill Count'!W30*($B33+50)/100*$K$10)-(0.64*5*'Sch 8.x Bill Count'!W30)</f>
        <v>0</v>
      </c>
      <c r="I33" s="13">
        <f>(+'Sch 8.x Bill Count'!X30*'S5.2 CRevenue (1 in)'!$K$8)+('Sch 8.x Bill Count'!X30*($B33+50)/100*$K$10)-(0.64*5*'Sch 8.x Bill Count'!X30)</f>
        <v>0</v>
      </c>
      <c r="J33" s="13">
        <f>(+'Sch 8.x Bill Count'!Y30*'S5.2 CRevenue (1 in)'!$K$8)+('Sch 8.x Bill Count'!Y30*($B33+50)/100*$K$10)-(0.64*5*'Sch 8.x Bill Count'!Y30)</f>
        <v>0</v>
      </c>
      <c r="K33" s="13">
        <f>(+'Sch 8.x Bill Count'!Z30*'S5.2 CRevenue (1 in)'!$K$8)+('Sch 8.x Bill Count'!Z30*($B33+50)/100*$K$10)-(0.64*5*'Sch 8.x Bill Count'!Z30)</f>
        <v>0</v>
      </c>
      <c r="L33" s="13">
        <f>(+'Sch 8.x Bill Count'!AA30*'S5.2 CRevenue (1 in)'!$K$8)+('Sch 8.x Bill Count'!AA30*($B33+50)/100*$K$10)-(0.64*5*'Sch 8.x Bill Count'!AA30)</f>
        <v>0</v>
      </c>
      <c r="M33" s="13">
        <f>(+'Sch 8.x Bill Count'!AB30*'S5.2 CRevenue (1 in)'!$K$8)+('Sch 8.x Bill Count'!AB30*($B33+50)/100*$K$10)-(0.64*5*'Sch 8.x Bill Count'!AB30)</f>
        <v>0</v>
      </c>
      <c r="N33" s="13">
        <f>(+'Sch 8.x Bill Count'!AC30*'S5.2 CRevenue (1 in)'!$K$8)+('Sch 8.x Bill Count'!AC30*($B33+50)/100*$K$10)-(0.64*5*'Sch 8.x Bill Count'!AC30)</f>
        <v>0</v>
      </c>
      <c r="O33" s="42"/>
      <c r="P33" s="42"/>
      <c r="Q33" s="42"/>
    </row>
    <row r="34" spans="1:17" x14ac:dyDescent="0.25">
      <c r="A34" s="42"/>
      <c r="B34">
        <f t="shared" si="1"/>
        <v>2000</v>
      </c>
      <c r="C34" s="13">
        <f>(+'Sch 8.x Bill Count'!R31*'S5.2 CRevenue (1 in)'!$K$8)+('Sch 8.x Bill Count'!R31*($B34+50)/100*$K$10)-(0.64*5*'Sch 8.x Bill Count'!R31)</f>
        <v>0</v>
      </c>
      <c r="D34" s="13">
        <f>(+'Sch 8.x Bill Count'!S31*'S5.2 CRevenue (1 in)'!$K$8)+('Sch 8.x Bill Count'!S31*($B34+50)/100*$K$10)-(0.64*5*'Sch 8.x Bill Count'!S31)</f>
        <v>0</v>
      </c>
      <c r="E34" s="13">
        <f>(+'Sch 8.x Bill Count'!T31*'S5.2 CRevenue (1 in)'!$K$8)+('Sch 8.x Bill Count'!T31*($B34+50)/100*$K$10)-(0.64*5*'Sch 8.x Bill Count'!T31)</f>
        <v>0</v>
      </c>
      <c r="F34" s="13">
        <f>(+'Sch 8.x Bill Count'!U31*'S5.2 CRevenue (1 in)'!$K$8)+('Sch 8.x Bill Count'!U31*($B34+50)/100*$K$10)-(0.64*5*'Sch 8.x Bill Count'!U31)</f>
        <v>0</v>
      </c>
      <c r="G34" s="13">
        <f>(+'Sch 8.x Bill Count'!V31*'S5.2 CRevenue (1 in)'!$K$8)+('Sch 8.x Bill Count'!V31*($B34+50)/100*$K$10)-(0.64*5*'Sch 8.x Bill Count'!V31)</f>
        <v>0</v>
      </c>
      <c r="H34" s="13">
        <f>(+'Sch 8.x Bill Count'!W31*'S5.2 CRevenue (1 in)'!$K$8)+('Sch 8.x Bill Count'!W31*($B34+50)/100*$K$10)-(0.64*5*'Sch 8.x Bill Count'!W31)</f>
        <v>0</v>
      </c>
      <c r="I34" s="13">
        <f>(+'Sch 8.x Bill Count'!X31*'S5.2 CRevenue (1 in)'!$K$8)+('Sch 8.x Bill Count'!X31*($B34+50)/100*$K$10)-(0.64*5*'Sch 8.x Bill Count'!X31)</f>
        <v>0</v>
      </c>
      <c r="J34" s="13">
        <f>(+'Sch 8.x Bill Count'!Y31*'S5.2 CRevenue (1 in)'!$K$8)+('Sch 8.x Bill Count'!Y31*($B34+50)/100*$K$10)-(0.64*5*'Sch 8.x Bill Count'!Y31)</f>
        <v>0</v>
      </c>
      <c r="K34" s="13">
        <f>(+'Sch 8.x Bill Count'!Z31*'S5.2 CRevenue (1 in)'!$K$8)+('Sch 8.x Bill Count'!Z31*($B34+50)/100*$K$10)-(0.64*5*'Sch 8.x Bill Count'!Z31)</f>
        <v>0</v>
      </c>
      <c r="L34" s="13">
        <f>(+'Sch 8.x Bill Count'!AA31*'S5.2 CRevenue (1 in)'!$K$8)+('Sch 8.x Bill Count'!AA31*($B34+50)/100*$K$10)-(0.64*5*'Sch 8.x Bill Count'!AA31)</f>
        <v>0</v>
      </c>
      <c r="M34" s="13">
        <f>(+'Sch 8.x Bill Count'!AB31*'S5.2 CRevenue (1 in)'!$K$8)+('Sch 8.x Bill Count'!AB31*($B34+50)/100*$K$10)-(0.64*5*'Sch 8.x Bill Count'!AB31)</f>
        <v>0</v>
      </c>
      <c r="N34" s="13">
        <f>(+'Sch 8.x Bill Count'!AC31*'S5.2 CRevenue (1 in)'!$K$8)+('Sch 8.x Bill Count'!AC31*($B34+50)/100*$K$10)-(0.64*5*'Sch 8.x Bill Count'!AC31)</f>
        <v>0</v>
      </c>
      <c r="O34" s="42"/>
      <c r="P34" s="42"/>
      <c r="Q34" s="42"/>
    </row>
    <row r="35" spans="1:17" x14ac:dyDescent="0.25">
      <c r="A35" s="42"/>
      <c r="B35">
        <f t="shared" si="1"/>
        <v>2100</v>
      </c>
      <c r="C35" s="13">
        <f>(+'Sch 8.x Bill Count'!R32*'S5.2 CRevenue (1 in)'!$K$8)+('Sch 8.x Bill Count'!R32*($B35+50)/100*$K$10)-(0.64*5*'Sch 8.x Bill Count'!R32)</f>
        <v>0</v>
      </c>
      <c r="D35" s="13">
        <f>(+'Sch 8.x Bill Count'!S32*'S5.2 CRevenue (1 in)'!$K$8)+('Sch 8.x Bill Count'!S32*($B35+50)/100*$K$10)-(0.64*5*'Sch 8.x Bill Count'!S32)</f>
        <v>0</v>
      </c>
      <c r="E35" s="13">
        <f>(+'Sch 8.x Bill Count'!T32*'S5.2 CRevenue (1 in)'!$K$8)+('Sch 8.x Bill Count'!T32*($B35+50)/100*$K$10)-(0.64*5*'Sch 8.x Bill Count'!T32)</f>
        <v>0</v>
      </c>
      <c r="F35" s="13">
        <f>(+'Sch 8.x Bill Count'!U32*'S5.2 CRevenue (1 in)'!$K$8)+('Sch 8.x Bill Count'!U32*($B35+50)/100*$K$10)-(0.64*5*'Sch 8.x Bill Count'!U32)</f>
        <v>0</v>
      </c>
      <c r="G35" s="13">
        <f>(+'Sch 8.x Bill Count'!V32*'S5.2 CRevenue (1 in)'!$K$8)+('Sch 8.x Bill Count'!V32*($B35+50)/100*$K$10)-(0.64*5*'Sch 8.x Bill Count'!V32)</f>
        <v>0</v>
      </c>
      <c r="H35" s="13">
        <f>(+'Sch 8.x Bill Count'!W32*'S5.2 CRevenue (1 in)'!$K$8)+('Sch 8.x Bill Count'!W32*($B35+50)/100*$K$10)-(0.64*5*'Sch 8.x Bill Count'!W32)</f>
        <v>0</v>
      </c>
      <c r="I35" s="13">
        <f>(+'Sch 8.x Bill Count'!X32*'S5.2 CRevenue (1 in)'!$K$8)+('Sch 8.x Bill Count'!X32*($B35+50)/100*$K$10)-(0.64*5*'Sch 8.x Bill Count'!X32)</f>
        <v>0</v>
      </c>
      <c r="J35" s="13">
        <f>(+'Sch 8.x Bill Count'!Y32*'S5.2 CRevenue (1 in)'!$K$8)+('Sch 8.x Bill Count'!Y32*($B35+50)/100*$K$10)-(0.64*5*'Sch 8.x Bill Count'!Y32)</f>
        <v>0</v>
      </c>
      <c r="K35" s="13">
        <f>(+'Sch 8.x Bill Count'!Z32*'S5.2 CRevenue (1 in)'!$K$8)+('Sch 8.x Bill Count'!Z32*($B35+50)/100*$K$10)-(0.64*5*'Sch 8.x Bill Count'!Z32)</f>
        <v>0</v>
      </c>
      <c r="L35" s="13">
        <f>(+'Sch 8.x Bill Count'!AA32*'S5.2 CRevenue (1 in)'!$K$8)+('Sch 8.x Bill Count'!AA32*($B35+50)/100*$K$10)-(0.64*5*'Sch 8.x Bill Count'!AA32)</f>
        <v>0</v>
      </c>
      <c r="M35" s="13">
        <f>(+'Sch 8.x Bill Count'!AB32*'S5.2 CRevenue (1 in)'!$K$8)+('Sch 8.x Bill Count'!AB32*($B35+50)/100*$K$10)-(0.64*5*'Sch 8.x Bill Count'!AB32)</f>
        <v>0</v>
      </c>
      <c r="N35" s="13">
        <f>(+'Sch 8.x Bill Count'!AC32*'S5.2 CRevenue (1 in)'!$K$8)+('Sch 8.x Bill Count'!AC32*($B35+50)/100*$K$10)-(0.64*5*'Sch 8.x Bill Count'!AC32)</f>
        <v>0</v>
      </c>
      <c r="O35" s="42"/>
      <c r="P35" s="42"/>
      <c r="Q35" s="42"/>
    </row>
    <row r="36" spans="1:17" x14ac:dyDescent="0.25">
      <c r="A36" s="42"/>
      <c r="B36">
        <f t="shared" si="1"/>
        <v>2200</v>
      </c>
      <c r="C36" s="13">
        <f>(+'Sch 8.x Bill Count'!R33*'S5.2 CRevenue (1 in)'!$K$8)+('Sch 8.x Bill Count'!R33*($B36+50)/100*$K$10)-(0.64*5*'Sch 8.x Bill Count'!R33)</f>
        <v>0</v>
      </c>
      <c r="D36" s="13">
        <f>(+'Sch 8.x Bill Count'!S33*'S5.2 CRevenue (1 in)'!$K$8)+('Sch 8.x Bill Count'!S33*($B36+50)/100*$K$10)-(0.64*5*'Sch 8.x Bill Count'!S33)</f>
        <v>0</v>
      </c>
      <c r="E36" s="13">
        <f>(+'Sch 8.x Bill Count'!T33*'S5.2 CRevenue (1 in)'!$K$8)+('Sch 8.x Bill Count'!T33*($B36+50)/100*$K$10)-(0.64*5*'Sch 8.x Bill Count'!T33)</f>
        <v>0</v>
      </c>
      <c r="F36" s="13">
        <f>(+'Sch 8.x Bill Count'!U33*'S5.2 CRevenue (1 in)'!$K$8)+('Sch 8.x Bill Count'!U33*($B36+50)/100*$K$10)-(0.64*5*'Sch 8.x Bill Count'!U33)</f>
        <v>0</v>
      </c>
      <c r="G36" s="13">
        <f>(+'Sch 8.x Bill Count'!V33*'S5.2 CRevenue (1 in)'!$K$8)+('Sch 8.x Bill Count'!V33*($B36+50)/100*$K$10)-(0.64*5*'Sch 8.x Bill Count'!V33)</f>
        <v>0</v>
      </c>
      <c r="H36" s="13">
        <f>(+'Sch 8.x Bill Count'!W33*'S5.2 CRevenue (1 in)'!$K$8)+('Sch 8.x Bill Count'!W33*($B36+50)/100*$K$10)-(0.64*5*'Sch 8.x Bill Count'!W33)</f>
        <v>0</v>
      </c>
      <c r="I36" s="13">
        <f>(+'Sch 8.x Bill Count'!X33*'S5.2 CRevenue (1 in)'!$K$8)+('Sch 8.x Bill Count'!X33*($B36+50)/100*$K$10)-(0.64*5*'Sch 8.x Bill Count'!X33)</f>
        <v>0</v>
      </c>
      <c r="J36" s="13">
        <f>(+'Sch 8.x Bill Count'!Y33*'S5.2 CRevenue (1 in)'!$K$8)+('Sch 8.x Bill Count'!Y33*($B36+50)/100*$K$10)-(0.64*5*'Sch 8.x Bill Count'!Y33)</f>
        <v>0</v>
      </c>
      <c r="K36" s="13">
        <f>(+'Sch 8.x Bill Count'!Z33*'S5.2 CRevenue (1 in)'!$K$8)+('Sch 8.x Bill Count'!Z33*($B36+50)/100*$K$10)-(0.64*5*'Sch 8.x Bill Count'!Z33)</f>
        <v>0</v>
      </c>
      <c r="L36" s="13">
        <f>(+'Sch 8.x Bill Count'!AA33*'S5.2 CRevenue (1 in)'!$K$8)+('Sch 8.x Bill Count'!AA33*($B36+50)/100*$K$10)-(0.64*5*'Sch 8.x Bill Count'!AA33)</f>
        <v>0</v>
      </c>
      <c r="M36" s="13">
        <f>(+'Sch 8.x Bill Count'!AB33*'S5.2 CRevenue (1 in)'!$K$8)+('Sch 8.x Bill Count'!AB33*($B36+50)/100*$K$10)-(0.64*5*'Sch 8.x Bill Count'!AB33)</f>
        <v>0</v>
      </c>
      <c r="N36" s="13">
        <f>(+'Sch 8.x Bill Count'!AC33*'S5.2 CRevenue (1 in)'!$K$8)+('Sch 8.x Bill Count'!AC33*($B36+50)/100*$K$10)-(0.64*5*'Sch 8.x Bill Count'!AC33)</f>
        <v>0</v>
      </c>
      <c r="O36" s="42"/>
      <c r="P36" s="42"/>
      <c r="Q36" s="42"/>
    </row>
    <row r="37" spans="1:17" x14ac:dyDescent="0.25">
      <c r="A37" s="42"/>
      <c r="B37">
        <f t="shared" si="1"/>
        <v>2300</v>
      </c>
      <c r="C37" s="13">
        <f>(+'Sch 8.x Bill Count'!R34*'S5.2 CRevenue (1 in)'!$K$8)+('Sch 8.x Bill Count'!R34*($B37+50)/100*$K$10)-(0.64*5*'Sch 8.x Bill Count'!R34)</f>
        <v>0</v>
      </c>
      <c r="D37" s="13">
        <f>(+'Sch 8.x Bill Count'!S34*'S5.2 CRevenue (1 in)'!$K$8)+('Sch 8.x Bill Count'!S34*($B37+50)/100*$K$10)-(0.64*5*'Sch 8.x Bill Count'!S34)</f>
        <v>0</v>
      </c>
      <c r="E37" s="13">
        <f>(+'Sch 8.x Bill Count'!T34*'S5.2 CRevenue (1 in)'!$K$8)+('Sch 8.x Bill Count'!T34*($B37+50)/100*$K$10)-(0.64*5*'Sch 8.x Bill Count'!T34)</f>
        <v>0</v>
      </c>
      <c r="F37" s="13">
        <f>(+'Sch 8.x Bill Count'!U34*'S5.2 CRevenue (1 in)'!$K$8)+('Sch 8.x Bill Count'!U34*($B37+50)/100*$K$10)-(0.64*5*'Sch 8.x Bill Count'!U34)</f>
        <v>0</v>
      </c>
      <c r="G37" s="13">
        <f>(+'Sch 8.x Bill Count'!V34*'S5.2 CRevenue (1 in)'!$K$8)+('Sch 8.x Bill Count'!V34*($B37+50)/100*$K$10)-(0.64*5*'Sch 8.x Bill Count'!V34)</f>
        <v>0</v>
      </c>
      <c r="H37" s="13">
        <f>(+'Sch 8.x Bill Count'!W34*'S5.2 CRevenue (1 in)'!$K$8)+('Sch 8.x Bill Count'!W34*($B37+50)/100*$K$10)-(0.64*5*'Sch 8.x Bill Count'!W34)</f>
        <v>0</v>
      </c>
      <c r="I37" s="13">
        <f>(+'Sch 8.x Bill Count'!X34*'S5.2 CRevenue (1 in)'!$K$8)+('Sch 8.x Bill Count'!X34*($B37+50)/100*$K$10)-(0.64*5*'Sch 8.x Bill Count'!X34)</f>
        <v>0</v>
      </c>
      <c r="J37" s="13">
        <f>(+'Sch 8.x Bill Count'!Y34*'S5.2 CRevenue (1 in)'!$K$8)+('Sch 8.x Bill Count'!Y34*($B37+50)/100*$K$10)-(0.64*5*'Sch 8.x Bill Count'!Y34)</f>
        <v>0</v>
      </c>
      <c r="K37" s="13">
        <f>(+'Sch 8.x Bill Count'!Z34*'S5.2 CRevenue (1 in)'!$K$8)+('Sch 8.x Bill Count'!Z34*($B37+50)/100*$K$10)-(0.64*5*'Sch 8.x Bill Count'!Z34)</f>
        <v>0</v>
      </c>
      <c r="L37" s="13">
        <f>(+'Sch 8.x Bill Count'!AA34*'S5.2 CRevenue (1 in)'!$K$8)+('Sch 8.x Bill Count'!AA34*($B37+50)/100*$K$10)-(0.64*5*'Sch 8.x Bill Count'!AA34)</f>
        <v>0</v>
      </c>
      <c r="M37" s="13">
        <f>(+'Sch 8.x Bill Count'!AB34*'S5.2 CRevenue (1 in)'!$K$8)+('Sch 8.x Bill Count'!AB34*($B37+50)/100*$K$10)-(0.64*5*'Sch 8.x Bill Count'!AB34)</f>
        <v>0</v>
      </c>
      <c r="N37" s="13">
        <f>(+'Sch 8.x Bill Count'!AC34*'S5.2 CRevenue (1 in)'!$K$8)+('Sch 8.x Bill Count'!AC34*($B37+50)/100*$K$10)-(0.64*5*'Sch 8.x Bill Count'!AC34)</f>
        <v>0</v>
      </c>
      <c r="O37" s="42"/>
      <c r="P37" s="42"/>
      <c r="Q37" s="42"/>
    </row>
    <row r="38" spans="1:17" x14ac:dyDescent="0.25">
      <c r="A38" s="42"/>
      <c r="B38">
        <f t="shared" si="1"/>
        <v>2400</v>
      </c>
      <c r="C38" s="13">
        <f>(+'Sch 8.x Bill Count'!R35*'S5.2 CRevenue (1 in)'!$K$8)+('Sch 8.x Bill Count'!R35*($B38+50)/100*$K$10)-(0.64*5*'Sch 8.x Bill Count'!R35)</f>
        <v>0</v>
      </c>
      <c r="D38" s="13">
        <f>(+'Sch 8.x Bill Count'!S35*'S5.2 CRevenue (1 in)'!$K$8)+('Sch 8.x Bill Count'!S35*($B38+50)/100*$K$10)-(0.64*5*'Sch 8.x Bill Count'!S35)</f>
        <v>0</v>
      </c>
      <c r="E38" s="13">
        <f>(+'Sch 8.x Bill Count'!T35*'S5.2 CRevenue (1 in)'!$K$8)+('Sch 8.x Bill Count'!T35*($B38+50)/100*$K$10)-(0.64*5*'Sch 8.x Bill Count'!T35)</f>
        <v>0</v>
      </c>
      <c r="F38" s="13">
        <f>(+'Sch 8.x Bill Count'!U35*'S5.2 CRevenue (1 in)'!$K$8)+('Sch 8.x Bill Count'!U35*($B38+50)/100*$K$10)-(0.64*5*'Sch 8.x Bill Count'!U35)</f>
        <v>0</v>
      </c>
      <c r="G38" s="13">
        <f>(+'Sch 8.x Bill Count'!V35*'S5.2 CRevenue (1 in)'!$K$8)+('Sch 8.x Bill Count'!V35*($B38+50)/100*$K$10)-(0.64*5*'Sch 8.x Bill Count'!V35)</f>
        <v>0</v>
      </c>
      <c r="H38" s="13">
        <f>(+'Sch 8.x Bill Count'!W35*'S5.2 CRevenue (1 in)'!$K$8)+('Sch 8.x Bill Count'!W35*($B38+50)/100*$K$10)-(0.64*5*'Sch 8.x Bill Count'!W35)</f>
        <v>0</v>
      </c>
      <c r="I38" s="13">
        <f>(+'Sch 8.x Bill Count'!X35*'S5.2 CRevenue (1 in)'!$K$8)+('Sch 8.x Bill Count'!X35*($B38+50)/100*$K$10)-(0.64*5*'Sch 8.x Bill Count'!X35)</f>
        <v>0</v>
      </c>
      <c r="J38" s="13">
        <f>(+'Sch 8.x Bill Count'!Y35*'S5.2 CRevenue (1 in)'!$K$8)+('Sch 8.x Bill Count'!Y35*($B38+50)/100*$K$10)-(0.64*5*'Sch 8.x Bill Count'!Y35)</f>
        <v>0</v>
      </c>
      <c r="K38" s="13">
        <f>(+'Sch 8.x Bill Count'!Z35*'S5.2 CRevenue (1 in)'!$K$8)+('Sch 8.x Bill Count'!Z35*($B38+50)/100*$K$10)-(0.64*5*'Sch 8.x Bill Count'!Z35)</f>
        <v>0</v>
      </c>
      <c r="L38" s="13">
        <f>(+'Sch 8.x Bill Count'!AA35*'S5.2 CRevenue (1 in)'!$K$8)+('Sch 8.x Bill Count'!AA35*($B38+50)/100*$K$10)-(0.64*5*'Sch 8.x Bill Count'!AA35)</f>
        <v>0</v>
      </c>
      <c r="M38" s="13">
        <f>(+'Sch 8.x Bill Count'!AB35*'S5.2 CRevenue (1 in)'!$K$8)+('Sch 8.x Bill Count'!AB35*($B38+50)/100*$K$10)-(0.64*5*'Sch 8.x Bill Count'!AB35)</f>
        <v>0</v>
      </c>
      <c r="N38" s="13">
        <f>(+'Sch 8.x Bill Count'!AC35*'S5.2 CRevenue (1 in)'!$K$8)+('Sch 8.x Bill Count'!AC35*($B38+50)/100*$K$10)-(0.64*5*'Sch 8.x Bill Count'!AC35)</f>
        <v>0</v>
      </c>
      <c r="O38" s="42"/>
      <c r="P38" s="42"/>
      <c r="Q38" s="42"/>
    </row>
    <row r="39" spans="1:17" x14ac:dyDescent="0.25">
      <c r="A39" s="42"/>
      <c r="B39">
        <f t="shared" si="1"/>
        <v>2500</v>
      </c>
      <c r="C39" s="13">
        <f>(+'Sch 8.x Bill Count'!R36*'S5.2 CRevenue (1 in)'!$K$8)+('Sch 8.x Bill Count'!R36*($B39+50)/100*$K$10)-(0.64*5*'Sch 8.x Bill Count'!R36)</f>
        <v>0</v>
      </c>
      <c r="D39" s="13">
        <f>(+'Sch 8.x Bill Count'!S36*'S5.2 CRevenue (1 in)'!$K$8)+('Sch 8.x Bill Count'!S36*($B39+50)/100*$K$10)-(0.64*5*'Sch 8.x Bill Count'!S36)</f>
        <v>0</v>
      </c>
      <c r="E39" s="13">
        <f>(+'Sch 8.x Bill Count'!T36*'S5.2 CRevenue (1 in)'!$K$8)+('Sch 8.x Bill Count'!T36*($B39+50)/100*$K$10)-(0.64*5*'Sch 8.x Bill Count'!T36)</f>
        <v>0</v>
      </c>
      <c r="F39" s="13">
        <f>(+'Sch 8.x Bill Count'!U36*'S5.2 CRevenue (1 in)'!$K$8)+('Sch 8.x Bill Count'!U36*($B39+50)/100*$K$10)-(0.64*5*'Sch 8.x Bill Count'!U36)</f>
        <v>0</v>
      </c>
      <c r="G39" s="13">
        <f>(+'Sch 8.x Bill Count'!V36*'S5.2 CRevenue (1 in)'!$K$8)+('Sch 8.x Bill Count'!V36*($B39+50)/100*$K$10)-(0.64*5*'Sch 8.x Bill Count'!V36)</f>
        <v>0</v>
      </c>
      <c r="H39" s="13">
        <f>(+'Sch 8.x Bill Count'!W36*'S5.2 CRevenue (1 in)'!$K$8)+('Sch 8.x Bill Count'!W36*($B39+50)/100*$K$10)-(0.64*5*'Sch 8.x Bill Count'!W36)</f>
        <v>0</v>
      </c>
      <c r="I39" s="13">
        <f>(+'Sch 8.x Bill Count'!X36*'S5.2 CRevenue (1 in)'!$K$8)+('Sch 8.x Bill Count'!X36*($B39+50)/100*$K$10)-(0.64*5*'Sch 8.x Bill Count'!X36)</f>
        <v>0</v>
      </c>
      <c r="J39" s="13">
        <f>(+'Sch 8.x Bill Count'!Y36*'S5.2 CRevenue (1 in)'!$K$8)+('Sch 8.x Bill Count'!Y36*($B39+50)/100*$K$10)-(0.64*5*'Sch 8.x Bill Count'!Y36)</f>
        <v>0</v>
      </c>
      <c r="K39" s="13">
        <f>(+'Sch 8.x Bill Count'!Z36*'S5.2 CRevenue (1 in)'!$K$8)+('Sch 8.x Bill Count'!Z36*($B39+50)/100*$K$10)-(0.64*5*'Sch 8.x Bill Count'!Z36)</f>
        <v>0</v>
      </c>
      <c r="L39" s="13">
        <f>(+'Sch 8.x Bill Count'!AA36*'S5.2 CRevenue (1 in)'!$K$8)+('Sch 8.x Bill Count'!AA36*($B39+50)/100*$K$10)-(0.64*5*'Sch 8.x Bill Count'!AA36)</f>
        <v>0</v>
      </c>
      <c r="M39" s="13">
        <f>(+'Sch 8.x Bill Count'!AB36*'S5.2 CRevenue (1 in)'!$K$8)+('Sch 8.x Bill Count'!AB36*($B39+50)/100*$K$10)-(0.64*5*'Sch 8.x Bill Count'!AB36)</f>
        <v>0</v>
      </c>
      <c r="N39" s="13">
        <f>(+'Sch 8.x Bill Count'!AC36*'S5.2 CRevenue (1 in)'!$K$8)+('Sch 8.x Bill Count'!AC36*($B39+50)/100*$K$10)-(0.64*5*'Sch 8.x Bill Count'!AC36)</f>
        <v>0</v>
      </c>
      <c r="O39" s="42"/>
      <c r="P39" s="42"/>
      <c r="Q39" s="42"/>
    </row>
    <row r="40" spans="1:17" x14ac:dyDescent="0.25">
      <c r="A40" s="42"/>
      <c r="B40">
        <f t="shared" si="1"/>
        <v>2600</v>
      </c>
      <c r="C40" s="13">
        <f>(+'Sch 8.x Bill Count'!R37*'S5.2 CRevenue (1 in)'!$K$8)+('Sch 8.x Bill Count'!R37*($B40+50)/100*$K$10)-(0.64*5*'Sch 8.x Bill Count'!R37)</f>
        <v>0</v>
      </c>
      <c r="D40" s="13">
        <f>(+'Sch 8.x Bill Count'!S37*'S5.2 CRevenue (1 in)'!$K$8)+('Sch 8.x Bill Count'!S37*($B40+50)/100*$K$10)-(0.64*5*'Sch 8.x Bill Count'!S37)</f>
        <v>0</v>
      </c>
      <c r="E40" s="13">
        <f>(+'Sch 8.x Bill Count'!T37*'S5.2 CRevenue (1 in)'!$K$8)+('Sch 8.x Bill Count'!T37*($B40+50)/100*$K$10)-(0.64*5*'Sch 8.x Bill Count'!T37)</f>
        <v>0</v>
      </c>
      <c r="F40" s="13">
        <f>(+'Sch 8.x Bill Count'!U37*'S5.2 CRevenue (1 in)'!$K$8)+('Sch 8.x Bill Count'!U37*($B40+50)/100*$K$10)-(0.64*5*'Sch 8.x Bill Count'!U37)</f>
        <v>0</v>
      </c>
      <c r="G40" s="13">
        <f>(+'Sch 8.x Bill Count'!V37*'S5.2 CRevenue (1 in)'!$K$8)+('Sch 8.x Bill Count'!V37*($B40+50)/100*$K$10)-(0.64*5*'Sch 8.x Bill Count'!V37)</f>
        <v>0</v>
      </c>
      <c r="H40" s="13">
        <f>(+'Sch 8.x Bill Count'!W37*'S5.2 CRevenue (1 in)'!$K$8)+('Sch 8.x Bill Count'!W37*($B40+50)/100*$K$10)-(0.64*5*'Sch 8.x Bill Count'!W37)</f>
        <v>0</v>
      </c>
      <c r="I40" s="13">
        <f>(+'Sch 8.x Bill Count'!X37*'S5.2 CRevenue (1 in)'!$K$8)+('Sch 8.x Bill Count'!X37*($B40+50)/100*$K$10)-(0.64*5*'Sch 8.x Bill Count'!X37)</f>
        <v>0</v>
      </c>
      <c r="J40" s="13">
        <f>(+'Sch 8.x Bill Count'!Y37*'S5.2 CRevenue (1 in)'!$K$8)+('Sch 8.x Bill Count'!Y37*($B40+50)/100*$K$10)-(0.64*5*'Sch 8.x Bill Count'!Y37)</f>
        <v>0</v>
      </c>
      <c r="K40" s="13">
        <f>(+'Sch 8.x Bill Count'!Z37*'S5.2 CRevenue (1 in)'!$K$8)+('Sch 8.x Bill Count'!Z37*($B40+50)/100*$K$10)-(0.64*5*'Sch 8.x Bill Count'!Z37)</f>
        <v>0</v>
      </c>
      <c r="L40" s="13">
        <f>(+'Sch 8.x Bill Count'!AA37*'S5.2 CRevenue (1 in)'!$K$8)+('Sch 8.x Bill Count'!AA37*($B40+50)/100*$K$10)-(0.64*5*'Sch 8.x Bill Count'!AA37)</f>
        <v>0</v>
      </c>
      <c r="M40" s="13">
        <f>(+'Sch 8.x Bill Count'!AB37*'S5.2 CRevenue (1 in)'!$K$8)+('Sch 8.x Bill Count'!AB37*($B40+50)/100*$K$10)-(0.64*5*'Sch 8.x Bill Count'!AB37)</f>
        <v>0</v>
      </c>
      <c r="N40" s="13">
        <f>(+'Sch 8.x Bill Count'!AC37*'S5.2 CRevenue (1 in)'!$K$8)+('Sch 8.x Bill Count'!AC37*($B40+50)/100*$K$10)-(0.64*5*'Sch 8.x Bill Count'!AC37)</f>
        <v>0</v>
      </c>
      <c r="O40" s="42"/>
      <c r="P40" s="42"/>
      <c r="Q40" s="42"/>
    </row>
    <row r="41" spans="1:17" x14ac:dyDescent="0.25">
      <c r="A41" s="42"/>
      <c r="B41">
        <f t="shared" si="1"/>
        <v>2700</v>
      </c>
      <c r="C41" s="13">
        <f>(+'Sch 8.x Bill Count'!R38*'S5.2 CRevenue (1 in)'!$K$8)+('Sch 8.x Bill Count'!R38*($B41+50)/100*$K$10)-(0.64*5*'Sch 8.x Bill Count'!R38)</f>
        <v>0</v>
      </c>
      <c r="D41" s="13">
        <f>(+'Sch 8.x Bill Count'!S38*'S5.2 CRevenue (1 in)'!$K$8)+('Sch 8.x Bill Count'!S38*($B41+50)/100*$K$10)-(0.64*5*'Sch 8.x Bill Count'!S38)</f>
        <v>0</v>
      </c>
      <c r="E41" s="13">
        <f>(+'Sch 8.x Bill Count'!T38*'S5.2 CRevenue (1 in)'!$K$8)+('Sch 8.x Bill Count'!T38*($B41+50)/100*$K$10)-(0.64*5*'Sch 8.x Bill Count'!T38)</f>
        <v>0</v>
      </c>
      <c r="F41" s="13">
        <f>(+'Sch 8.x Bill Count'!U38*'S5.2 CRevenue (1 in)'!$K$8)+('Sch 8.x Bill Count'!U38*($B41+50)/100*$K$10)-(0.64*5*'Sch 8.x Bill Count'!U38)</f>
        <v>0</v>
      </c>
      <c r="G41" s="13">
        <f>(+'Sch 8.x Bill Count'!V38*'S5.2 CRevenue (1 in)'!$K$8)+('Sch 8.x Bill Count'!V38*($B41+50)/100*$K$10)-(0.64*5*'Sch 8.x Bill Count'!V38)</f>
        <v>0</v>
      </c>
      <c r="H41" s="13">
        <f>(+'Sch 8.x Bill Count'!W38*'S5.2 CRevenue (1 in)'!$K$8)+('Sch 8.x Bill Count'!W38*($B41+50)/100*$K$10)-(0.64*5*'Sch 8.x Bill Count'!W38)</f>
        <v>0</v>
      </c>
      <c r="I41" s="13">
        <f>(+'Sch 8.x Bill Count'!X38*'S5.2 CRevenue (1 in)'!$K$8)+('Sch 8.x Bill Count'!X38*($B41+50)/100*$K$10)-(0.64*5*'Sch 8.x Bill Count'!X38)</f>
        <v>0</v>
      </c>
      <c r="J41" s="13">
        <f>(+'Sch 8.x Bill Count'!Y38*'S5.2 CRevenue (1 in)'!$K$8)+('Sch 8.x Bill Count'!Y38*($B41+50)/100*$K$10)-(0.64*5*'Sch 8.x Bill Count'!Y38)</f>
        <v>0</v>
      </c>
      <c r="K41" s="13">
        <f>(+'Sch 8.x Bill Count'!Z38*'S5.2 CRevenue (1 in)'!$K$8)+('Sch 8.x Bill Count'!Z38*($B41+50)/100*$K$10)-(0.64*5*'Sch 8.x Bill Count'!Z38)</f>
        <v>0</v>
      </c>
      <c r="L41" s="13">
        <f>(+'Sch 8.x Bill Count'!AA38*'S5.2 CRevenue (1 in)'!$K$8)+('Sch 8.x Bill Count'!AA38*($B41+50)/100*$K$10)-(0.64*5*'Sch 8.x Bill Count'!AA38)</f>
        <v>0</v>
      </c>
      <c r="M41" s="13">
        <f>(+'Sch 8.x Bill Count'!AB38*'S5.2 CRevenue (1 in)'!$K$8)+('Sch 8.x Bill Count'!AB38*($B41+50)/100*$K$10)-(0.64*5*'Sch 8.x Bill Count'!AB38)</f>
        <v>0</v>
      </c>
      <c r="N41" s="13">
        <f>(+'Sch 8.x Bill Count'!AC38*'S5.2 CRevenue (1 in)'!$K$8)+('Sch 8.x Bill Count'!AC38*($B41+50)/100*$K$10)-(0.64*5*'Sch 8.x Bill Count'!AC38)</f>
        <v>0</v>
      </c>
      <c r="O41" s="42"/>
      <c r="P41" s="42"/>
      <c r="Q41" s="42"/>
    </row>
    <row r="42" spans="1:17" x14ac:dyDescent="0.25">
      <c r="A42" s="42"/>
      <c r="B42">
        <f t="shared" si="1"/>
        <v>2800</v>
      </c>
      <c r="C42" s="13">
        <f>(+'Sch 8.x Bill Count'!R39*'S5.2 CRevenue (1 in)'!$K$8)+('Sch 8.x Bill Count'!R39*($B42+50)/100*$K$10)-(0.64*5*'Sch 8.x Bill Count'!R39)</f>
        <v>0</v>
      </c>
      <c r="D42" s="13">
        <f>(+'Sch 8.x Bill Count'!S39*'S5.2 CRevenue (1 in)'!$K$8)+('Sch 8.x Bill Count'!S39*($B42+50)/100*$K$10)-(0.64*5*'Sch 8.x Bill Count'!S39)</f>
        <v>0</v>
      </c>
      <c r="E42" s="13">
        <f>(+'Sch 8.x Bill Count'!T39*'S5.2 CRevenue (1 in)'!$K$8)+('Sch 8.x Bill Count'!T39*($B42+50)/100*$K$10)-(0.64*5*'Sch 8.x Bill Count'!T39)</f>
        <v>0</v>
      </c>
      <c r="F42" s="13">
        <f>(+'Sch 8.x Bill Count'!U39*'S5.2 CRevenue (1 in)'!$K$8)+('Sch 8.x Bill Count'!U39*($B42+50)/100*$K$10)-(0.64*5*'Sch 8.x Bill Count'!U39)</f>
        <v>0</v>
      </c>
      <c r="G42" s="13">
        <f>(+'Sch 8.x Bill Count'!V39*'S5.2 CRevenue (1 in)'!$K$8)+('Sch 8.x Bill Count'!V39*($B42+50)/100*$K$10)-(0.64*5*'Sch 8.x Bill Count'!V39)</f>
        <v>0</v>
      </c>
      <c r="H42" s="13">
        <f>(+'Sch 8.x Bill Count'!W39*'S5.2 CRevenue (1 in)'!$K$8)+('Sch 8.x Bill Count'!W39*($B42+50)/100*$K$10)-(0.64*5*'Sch 8.x Bill Count'!W39)</f>
        <v>0</v>
      </c>
      <c r="I42" s="13">
        <f>(+'Sch 8.x Bill Count'!X39*'S5.2 CRevenue (1 in)'!$K$8)+('Sch 8.x Bill Count'!X39*($B42+50)/100*$K$10)-(0.64*5*'Sch 8.x Bill Count'!X39)</f>
        <v>0</v>
      </c>
      <c r="J42" s="13">
        <f>(+'Sch 8.x Bill Count'!Y39*'S5.2 CRevenue (1 in)'!$K$8)+('Sch 8.x Bill Count'!Y39*($B42+50)/100*$K$10)-(0.64*5*'Sch 8.x Bill Count'!Y39)</f>
        <v>0</v>
      </c>
      <c r="K42" s="13">
        <f>(+'Sch 8.x Bill Count'!Z39*'S5.2 CRevenue (1 in)'!$K$8)+('Sch 8.x Bill Count'!Z39*($B42+50)/100*$K$10)-(0.64*5*'Sch 8.x Bill Count'!Z39)</f>
        <v>0</v>
      </c>
      <c r="L42" s="13">
        <f>(+'Sch 8.x Bill Count'!AA39*'S5.2 CRevenue (1 in)'!$K$8)+('Sch 8.x Bill Count'!AA39*($B42+50)/100*$K$10)-(0.64*5*'Sch 8.x Bill Count'!AA39)</f>
        <v>0</v>
      </c>
      <c r="M42" s="13">
        <f>(+'Sch 8.x Bill Count'!AB39*'S5.2 CRevenue (1 in)'!$K$8)+('Sch 8.x Bill Count'!AB39*($B42+50)/100*$K$10)-(0.64*5*'Sch 8.x Bill Count'!AB39)</f>
        <v>0</v>
      </c>
      <c r="N42" s="13">
        <f>(+'Sch 8.x Bill Count'!AC39*'S5.2 CRevenue (1 in)'!$K$8)+('Sch 8.x Bill Count'!AC39*($B42+50)/100*$K$10)-(0.64*5*'Sch 8.x Bill Count'!AC39)</f>
        <v>0</v>
      </c>
      <c r="O42" s="42"/>
      <c r="P42" s="42"/>
      <c r="Q42" s="42"/>
    </row>
    <row r="43" spans="1:17" x14ac:dyDescent="0.25">
      <c r="A43" s="42"/>
      <c r="B43">
        <f t="shared" si="1"/>
        <v>2900</v>
      </c>
      <c r="C43" s="13">
        <f>(+'Sch 8.x Bill Count'!R40*'S5.2 CRevenue (1 in)'!$K$8)+('Sch 8.x Bill Count'!R40*($B43+50)/100*$K$10)-(0.64*5*'Sch 8.x Bill Count'!R40)</f>
        <v>0</v>
      </c>
      <c r="D43" s="13">
        <f>(+'Sch 8.x Bill Count'!S40*'S5.2 CRevenue (1 in)'!$K$8)+('Sch 8.x Bill Count'!S40*($B43+50)/100*$K$10)-(0.64*5*'Sch 8.x Bill Count'!S40)</f>
        <v>0</v>
      </c>
      <c r="E43" s="13">
        <f>(+'Sch 8.x Bill Count'!T40*'S5.2 CRevenue (1 in)'!$K$8)+('Sch 8.x Bill Count'!T40*($B43+50)/100*$K$10)-(0.64*5*'Sch 8.x Bill Count'!T40)</f>
        <v>0</v>
      </c>
      <c r="F43" s="13">
        <f>(+'Sch 8.x Bill Count'!U40*'S5.2 CRevenue (1 in)'!$K$8)+('Sch 8.x Bill Count'!U40*($B43+50)/100*$K$10)-(0.64*5*'Sch 8.x Bill Count'!U40)</f>
        <v>0</v>
      </c>
      <c r="G43" s="13">
        <f>(+'Sch 8.x Bill Count'!V40*'S5.2 CRevenue (1 in)'!$K$8)+('Sch 8.x Bill Count'!V40*($B43+50)/100*$K$10)-(0.64*5*'Sch 8.x Bill Count'!V40)</f>
        <v>0</v>
      </c>
      <c r="H43" s="13">
        <f>(+'Sch 8.x Bill Count'!W40*'S5.2 CRevenue (1 in)'!$K$8)+('Sch 8.x Bill Count'!W40*($B43+50)/100*$K$10)-(0.64*5*'Sch 8.x Bill Count'!W40)</f>
        <v>0</v>
      </c>
      <c r="I43" s="13">
        <f>(+'Sch 8.x Bill Count'!X40*'S5.2 CRevenue (1 in)'!$K$8)+('Sch 8.x Bill Count'!X40*($B43+50)/100*$K$10)-(0.64*5*'Sch 8.x Bill Count'!X40)</f>
        <v>0</v>
      </c>
      <c r="J43" s="13">
        <f>(+'Sch 8.x Bill Count'!Y40*'S5.2 CRevenue (1 in)'!$K$8)+('Sch 8.x Bill Count'!Y40*($B43+50)/100*$K$10)-(0.64*5*'Sch 8.x Bill Count'!Y40)</f>
        <v>0</v>
      </c>
      <c r="K43" s="13">
        <f>(+'Sch 8.x Bill Count'!Z40*'S5.2 CRevenue (1 in)'!$K$8)+('Sch 8.x Bill Count'!Z40*($B43+50)/100*$K$10)-(0.64*5*'Sch 8.x Bill Count'!Z40)</f>
        <v>0</v>
      </c>
      <c r="L43" s="13">
        <f>(+'Sch 8.x Bill Count'!AA40*'S5.2 CRevenue (1 in)'!$K$8)+('Sch 8.x Bill Count'!AA40*($B43+50)/100*$K$10)-(0.64*5*'Sch 8.x Bill Count'!AA40)</f>
        <v>0</v>
      </c>
      <c r="M43" s="13">
        <f>(+'Sch 8.x Bill Count'!AB40*'S5.2 CRevenue (1 in)'!$K$8)+('Sch 8.x Bill Count'!AB40*($B43+50)/100*$K$10)-(0.64*5*'Sch 8.x Bill Count'!AB40)</f>
        <v>0</v>
      </c>
      <c r="N43" s="13">
        <f>(+'Sch 8.x Bill Count'!AC40*'S5.2 CRevenue (1 in)'!$K$8)+('Sch 8.x Bill Count'!AC40*($B43+50)/100*$K$10)-(0.64*5*'Sch 8.x Bill Count'!AC40)</f>
        <v>0</v>
      </c>
      <c r="O43" s="42"/>
      <c r="P43" s="42"/>
      <c r="Q43" s="42"/>
    </row>
    <row r="44" spans="1:17" x14ac:dyDescent="0.25">
      <c r="A44" s="42"/>
      <c r="B44">
        <f t="shared" si="1"/>
        <v>3000</v>
      </c>
      <c r="C44" s="13">
        <f>(+'Sch 8.x Bill Count'!R41*'S5.2 CRevenue (1 in)'!$K$8)+('Sch 8.x Bill Count'!R41*($B44+50)/100*$K$10)-(0.64*5*'Sch 8.x Bill Count'!R41)</f>
        <v>0</v>
      </c>
      <c r="D44" s="13">
        <f>(+'Sch 8.x Bill Count'!S41*'S5.2 CRevenue (1 in)'!$K$8)+('Sch 8.x Bill Count'!S41*($B44+50)/100*$K$10)-(0.64*5*'Sch 8.x Bill Count'!S41)</f>
        <v>0</v>
      </c>
      <c r="E44" s="13">
        <f>(+'Sch 8.x Bill Count'!T41*'S5.2 CRevenue (1 in)'!$K$8)+('Sch 8.x Bill Count'!T41*($B44+50)/100*$K$10)-(0.64*5*'Sch 8.x Bill Count'!T41)</f>
        <v>0</v>
      </c>
      <c r="F44" s="13">
        <f>(+'Sch 8.x Bill Count'!U41*'S5.2 CRevenue (1 in)'!$K$8)+('Sch 8.x Bill Count'!U41*($B44+50)/100*$K$10)-(0.64*5*'Sch 8.x Bill Count'!U41)</f>
        <v>0</v>
      </c>
      <c r="G44" s="13">
        <f>(+'Sch 8.x Bill Count'!V41*'S5.2 CRevenue (1 in)'!$K$8)+('Sch 8.x Bill Count'!V41*($B44+50)/100*$K$10)-(0.64*5*'Sch 8.x Bill Count'!V41)</f>
        <v>0</v>
      </c>
      <c r="H44" s="13">
        <f>(+'Sch 8.x Bill Count'!W41*'S5.2 CRevenue (1 in)'!$K$8)+('Sch 8.x Bill Count'!W41*($B44+50)/100*$K$10)-(0.64*5*'Sch 8.x Bill Count'!W41)</f>
        <v>0</v>
      </c>
      <c r="I44" s="13">
        <f>(+'Sch 8.x Bill Count'!X41*'S5.2 CRevenue (1 in)'!$K$8)+('Sch 8.x Bill Count'!X41*($B44+50)/100*$K$10)-(0.64*5*'Sch 8.x Bill Count'!X41)</f>
        <v>0</v>
      </c>
      <c r="J44" s="13">
        <f>(+'Sch 8.x Bill Count'!Y41*'S5.2 CRevenue (1 in)'!$K$8)+('Sch 8.x Bill Count'!Y41*($B44+50)/100*$K$10)-(0.64*5*'Sch 8.x Bill Count'!Y41)</f>
        <v>0</v>
      </c>
      <c r="K44" s="13">
        <f>(+'Sch 8.x Bill Count'!Z41*'S5.2 CRevenue (1 in)'!$K$8)+('Sch 8.x Bill Count'!Z41*($B44+50)/100*$K$10)-(0.64*5*'Sch 8.x Bill Count'!Z41)</f>
        <v>0</v>
      </c>
      <c r="L44" s="13">
        <f>(+'Sch 8.x Bill Count'!AA41*'S5.2 CRevenue (1 in)'!$K$8)+('Sch 8.x Bill Count'!AA41*($B44+50)/100*$K$10)-(0.64*5*'Sch 8.x Bill Count'!AA41)</f>
        <v>0</v>
      </c>
      <c r="M44" s="13">
        <f>(+'Sch 8.x Bill Count'!AB41*'S5.2 CRevenue (1 in)'!$K$8)+('Sch 8.x Bill Count'!AB41*($B44+50)/100*$K$10)-(0.64*5*'Sch 8.x Bill Count'!AB41)</f>
        <v>0</v>
      </c>
      <c r="N44" s="13">
        <f>(+'Sch 8.x Bill Count'!AC41*'S5.2 CRevenue (1 in)'!$K$8)+('Sch 8.x Bill Count'!AC41*($B44+50)/100*$K$10)-(0.64*5*'Sch 8.x Bill Count'!AC41)</f>
        <v>0</v>
      </c>
      <c r="O44" s="42"/>
      <c r="P44" s="42"/>
      <c r="Q44" s="42"/>
    </row>
    <row r="45" spans="1:17" x14ac:dyDescent="0.25">
      <c r="A45" s="42"/>
      <c r="B45">
        <f t="shared" si="1"/>
        <v>3100</v>
      </c>
      <c r="C45" s="13">
        <f>(+'Sch 8.x Bill Count'!R42*'S5.2 CRevenue (1 in)'!$K$8)+('Sch 8.x Bill Count'!R42*($B45+50)/100*$K$10)-(0.64*5*'Sch 8.x Bill Count'!R42)</f>
        <v>0</v>
      </c>
      <c r="D45" s="13">
        <f>(+'Sch 8.x Bill Count'!S42*'S5.2 CRevenue (1 in)'!$K$8)+('Sch 8.x Bill Count'!S42*($B45+50)/100*$K$10)-(0.64*5*'Sch 8.x Bill Count'!S42)</f>
        <v>0</v>
      </c>
      <c r="E45" s="13">
        <f>(+'Sch 8.x Bill Count'!T42*'S5.2 CRevenue (1 in)'!$K$8)+('Sch 8.x Bill Count'!T42*($B45+50)/100*$K$10)-(0.64*5*'Sch 8.x Bill Count'!T42)</f>
        <v>0</v>
      </c>
      <c r="F45" s="13">
        <f>(+'Sch 8.x Bill Count'!U42*'S5.2 CRevenue (1 in)'!$K$8)+('Sch 8.x Bill Count'!U42*($B45+50)/100*$K$10)-(0.64*5*'Sch 8.x Bill Count'!U42)</f>
        <v>0</v>
      </c>
      <c r="G45" s="13">
        <f>(+'Sch 8.x Bill Count'!V42*'S5.2 CRevenue (1 in)'!$K$8)+('Sch 8.x Bill Count'!V42*($B45+50)/100*$K$10)-(0.64*5*'Sch 8.x Bill Count'!V42)</f>
        <v>0</v>
      </c>
      <c r="H45" s="13">
        <f>(+'Sch 8.x Bill Count'!W42*'S5.2 CRevenue (1 in)'!$K$8)+('Sch 8.x Bill Count'!W42*($B45+50)/100*$K$10)-(0.64*5*'Sch 8.x Bill Count'!W42)</f>
        <v>0</v>
      </c>
      <c r="I45" s="13">
        <f>(+'Sch 8.x Bill Count'!X42*'S5.2 CRevenue (1 in)'!$K$8)+('Sch 8.x Bill Count'!X42*($B45+50)/100*$K$10)-(0.64*5*'Sch 8.x Bill Count'!X42)</f>
        <v>0</v>
      </c>
      <c r="J45" s="13">
        <f>(+'Sch 8.x Bill Count'!Y42*'S5.2 CRevenue (1 in)'!$K$8)+('Sch 8.x Bill Count'!Y42*($B45+50)/100*$K$10)-(0.64*5*'Sch 8.x Bill Count'!Y42)</f>
        <v>0</v>
      </c>
      <c r="K45" s="13">
        <f>(+'Sch 8.x Bill Count'!Z42*'S5.2 CRevenue (1 in)'!$K$8)+('Sch 8.x Bill Count'!Z42*($B45+50)/100*$K$10)-(0.64*5*'Sch 8.x Bill Count'!Z42)</f>
        <v>0</v>
      </c>
      <c r="L45" s="13">
        <f>(+'Sch 8.x Bill Count'!AA42*'S5.2 CRevenue (1 in)'!$K$8)+('Sch 8.x Bill Count'!AA42*($B45+50)/100*$K$10)-(0.64*5*'Sch 8.x Bill Count'!AA42)</f>
        <v>0</v>
      </c>
      <c r="M45" s="13">
        <f>(+'Sch 8.x Bill Count'!AB42*'S5.2 CRevenue (1 in)'!$K$8)+('Sch 8.x Bill Count'!AB42*($B45+50)/100*$K$10)-(0.64*5*'Sch 8.x Bill Count'!AB42)</f>
        <v>0</v>
      </c>
      <c r="N45" s="13">
        <f>(+'Sch 8.x Bill Count'!AC42*'S5.2 CRevenue (1 in)'!$K$8)+('Sch 8.x Bill Count'!AC42*($B45+50)/100*$K$10)-(0.64*5*'Sch 8.x Bill Count'!AC42)</f>
        <v>0</v>
      </c>
      <c r="O45" s="42"/>
      <c r="P45" s="42"/>
      <c r="Q45" s="42"/>
    </row>
    <row r="46" spans="1:17" x14ac:dyDescent="0.25">
      <c r="A46" s="42"/>
      <c r="B46">
        <f t="shared" si="1"/>
        <v>3200</v>
      </c>
      <c r="C46" s="13">
        <f>(+'Sch 8.x Bill Count'!R43*'S5.2 CRevenue (1 in)'!$K$8)+('Sch 8.x Bill Count'!R43*($B46+50)/100*$K$10)-(0.64*5*'Sch 8.x Bill Count'!R43)</f>
        <v>0</v>
      </c>
      <c r="D46" s="13">
        <f>(+'Sch 8.x Bill Count'!S43*'S5.2 CRevenue (1 in)'!$K$8)+('Sch 8.x Bill Count'!S43*($B46+50)/100*$K$10)-(0.64*5*'Sch 8.x Bill Count'!S43)</f>
        <v>0</v>
      </c>
      <c r="E46" s="13">
        <f>(+'Sch 8.x Bill Count'!T43*'S5.2 CRevenue (1 in)'!$K$8)+('Sch 8.x Bill Count'!T43*($B46+50)/100*$K$10)-(0.64*5*'Sch 8.x Bill Count'!T43)</f>
        <v>0</v>
      </c>
      <c r="F46" s="13">
        <f>(+'Sch 8.x Bill Count'!U43*'S5.2 CRevenue (1 in)'!$K$8)+('Sch 8.x Bill Count'!U43*($B46+50)/100*$K$10)-(0.64*5*'Sch 8.x Bill Count'!U43)</f>
        <v>0</v>
      </c>
      <c r="G46" s="13">
        <f>(+'Sch 8.x Bill Count'!V43*'S5.2 CRevenue (1 in)'!$K$8)+('Sch 8.x Bill Count'!V43*($B46+50)/100*$K$10)-(0.64*5*'Sch 8.x Bill Count'!V43)</f>
        <v>0</v>
      </c>
      <c r="H46" s="13">
        <f>(+'Sch 8.x Bill Count'!W43*'S5.2 CRevenue (1 in)'!$K$8)+('Sch 8.x Bill Count'!W43*($B46+50)/100*$K$10)-(0.64*5*'Sch 8.x Bill Count'!W43)</f>
        <v>0</v>
      </c>
      <c r="I46" s="13">
        <f>(+'Sch 8.x Bill Count'!X43*'S5.2 CRevenue (1 in)'!$K$8)+('Sch 8.x Bill Count'!X43*($B46+50)/100*$K$10)-(0.64*5*'Sch 8.x Bill Count'!X43)</f>
        <v>0</v>
      </c>
      <c r="J46" s="13">
        <f>(+'Sch 8.x Bill Count'!Y43*'S5.2 CRevenue (1 in)'!$K$8)+('Sch 8.x Bill Count'!Y43*($B46+50)/100*$K$10)-(0.64*5*'Sch 8.x Bill Count'!Y43)</f>
        <v>0</v>
      </c>
      <c r="K46" s="13">
        <f>(+'Sch 8.x Bill Count'!Z43*'S5.2 CRevenue (1 in)'!$K$8)+('Sch 8.x Bill Count'!Z43*($B46+50)/100*$K$10)-(0.64*5*'Sch 8.x Bill Count'!Z43)</f>
        <v>0</v>
      </c>
      <c r="L46" s="13">
        <f>(+'Sch 8.x Bill Count'!AA43*'S5.2 CRevenue (1 in)'!$K$8)+('Sch 8.x Bill Count'!AA43*($B46+50)/100*$K$10)-(0.64*5*'Sch 8.x Bill Count'!AA43)</f>
        <v>0</v>
      </c>
      <c r="M46" s="13">
        <f>(+'Sch 8.x Bill Count'!AB43*'S5.2 CRevenue (1 in)'!$K$8)+('Sch 8.x Bill Count'!AB43*($B46+50)/100*$K$10)-(0.64*5*'Sch 8.x Bill Count'!AB43)</f>
        <v>0</v>
      </c>
      <c r="N46" s="13">
        <f>(+'Sch 8.x Bill Count'!AC43*'S5.2 CRevenue (1 in)'!$K$8)+('Sch 8.x Bill Count'!AC43*($B46+50)/100*$K$10)-(0.64*5*'Sch 8.x Bill Count'!AC43)</f>
        <v>0</v>
      </c>
      <c r="O46" s="42"/>
      <c r="P46" s="42"/>
      <c r="Q46" s="42"/>
    </row>
    <row r="47" spans="1:17" x14ac:dyDescent="0.25">
      <c r="A47" s="42"/>
      <c r="B47">
        <f t="shared" si="1"/>
        <v>3300</v>
      </c>
      <c r="C47" s="13">
        <f>(+'Sch 8.x Bill Count'!R44*'S5.2 CRevenue (1 in)'!$K$8)+('Sch 8.x Bill Count'!R44*($B47+50)/100*$K$10)-(0.64*5*'Sch 8.x Bill Count'!R44)</f>
        <v>0</v>
      </c>
      <c r="D47" s="13">
        <f>(+'Sch 8.x Bill Count'!S44*'S5.2 CRevenue (1 in)'!$K$8)+('Sch 8.x Bill Count'!S44*($B47+50)/100*$K$10)-(0.64*5*'Sch 8.x Bill Count'!S44)</f>
        <v>0</v>
      </c>
      <c r="E47" s="13">
        <f>(+'Sch 8.x Bill Count'!T44*'S5.2 CRevenue (1 in)'!$K$8)+('Sch 8.x Bill Count'!T44*($B47+50)/100*$K$10)-(0.64*5*'Sch 8.x Bill Count'!T44)</f>
        <v>0</v>
      </c>
      <c r="F47" s="13">
        <f>(+'Sch 8.x Bill Count'!U44*'S5.2 CRevenue (1 in)'!$K$8)+('Sch 8.x Bill Count'!U44*($B47+50)/100*$K$10)-(0.64*5*'Sch 8.x Bill Count'!U44)</f>
        <v>0</v>
      </c>
      <c r="G47" s="13">
        <f>(+'Sch 8.x Bill Count'!V44*'S5.2 CRevenue (1 in)'!$K$8)+('Sch 8.x Bill Count'!V44*($B47+50)/100*$K$10)-(0.64*5*'Sch 8.x Bill Count'!V44)</f>
        <v>0</v>
      </c>
      <c r="H47" s="13">
        <f>(+'Sch 8.x Bill Count'!W44*'S5.2 CRevenue (1 in)'!$K$8)+('Sch 8.x Bill Count'!W44*($B47+50)/100*$K$10)-(0.64*5*'Sch 8.x Bill Count'!W44)</f>
        <v>0</v>
      </c>
      <c r="I47" s="13">
        <f>(+'Sch 8.x Bill Count'!X44*'S5.2 CRevenue (1 in)'!$K$8)+('Sch 8.x Bill Count'!X44*($B47+50)/100*$K$10)-(0.64*5*'Sch 8.x Bill Count'!X44)</f>
        <v>0</v>
      </c>
      <c r="J47" s="13">
        <f>(+'Sch 8.x Bill Count'!Y44*'S5.2 CRevenue (1 in)'!$K$8)+('Sch 8.x Bill Count'!Y44*($B47+50)/100*$K$10)-(0.64*5*'Sch 8.x Bill Count'!Y44)</f>
        <v>0</v>
      </c>
      <c r="K47" s="13">
        <f>(+'Sch 8.x Bill Count'!Z44*'S5.2 CRevenue (1 in)'!$K$8)+('Sch 8.x Bill Count'!Z44*($B47+50)/100*$K$10)-(0.64*5*'Sch 8.x Bill Count'!Z44)</f>
        <v>0</v>
      </c>
      <c r="L47" s="13">
        <f>(+'Sch 8.x Bill Count'!AA44*'S5.2 CRevenue (1 in)'!$K$8)+('Sch 8.x Bill Count'!AA44*($B47+50)/100*$K$10)-(0.64*5*'Sch 8.x Bill Count'!AA44)</f>
        <v>0</v>
      </c>
      <c r="M47" s="13">
        <f>(+'Sch 8.x Bill Count'!AB44*'S5.2 CRevenue (1 in)'!$K$8)+('Sch 8.x Bill Count'!AB44*($B47+50)/100*$K$10)-(0.64*5*'Sch 8.x Bill Count'!AB44)</f>
        <v>0</v>
      </c>
      <c r="N47" s="13">
        <f>(+'Sch 8.x Bill Count'!AC44*'S5.2 CRevenue (1 in)'!$K$8)+('Sch 8.x Bill Count'!AC44*($B47+50)/100*$K$10)-(0.64*5*'Sch 8.x Bill Count'!AC44)</f>
        <v>0</v>
      </c>
      <c r="O47" s="42"/>
      <c r="P47" s="42"/>
      <c r="Q47" s="42"/>
    </row>
    <row r="48" spans="1:17" x14ac:dyDescent="0.25">
      <c r="A48" s="42"/>
      <c r="B48">
        <f t="shared" si="1"/>
        <v>3400</v>
      </c>
      <c r="C48" s="13">
        <f>(+'Sch 8.x Bill Count'!R45*'S5.2 CRevenue (1 in)'!$K$8)+('Sch 8.x Bill Count'!R45*($B48+50)/100*$K$10)-(0.64*5*'Sch 8.x Bill Count'!R45)</f>
        <v>0</v>
      </c>
      <c r="D48" s="13">
        <f>(+'Sch 8.x Bill Count'!S45*'S5.2 CRevenue (1 in)'!$K$8)+('Sch 8.x Bill Count'!S45*($B48+50)/100*$K$10)-(0.64*5*'Sch 8.x Bill Count'!S45)</f>
        <v>0</v>
      </c>
      <c r="E48" s="13">
        <f>(+'Sch 8.x Bill Count'!T45*'S5.2 CRevenue (1 in)'!$K$8)+('Sch 8.x Bill Count'!T45*($B48+50)/100*$K$10)-(0.64*5*'Sch 8.x Bill Count'!T45)</f>
        <v>0</v>
      </c>
      <c r="F48" s="13">
        <f>(+'Sch 8.x Bill Count'!U45*'S5.2 CRevenue (1 in)'!$K$8)+('Sch 8.x Bill Count'!U45*($B48+50)/100*$K$10)-(0.64*5*'Sch 8.x Bill Count'!U45)</f>
        <v>0</v>
      </c>
      <c r="G48" s="13">
        <f>(+'Sch 8.x Bill Count'!V45*'S5.2 CRevenue (1 in)'!$K$8)+('Sch 8.x Bill Count'!V45*($B48+50)/100*$K$10)-(0.64*5*'Sch 8.x Bill Count'!V45)</f>
        <v>0</v>
      </c>
      <c r="H48" s="13">
        <f>(+'Sch 8.x Bill Count'!W45*'S5.2 CRevenue (1 in)'!$K$8)+('Sch 8.x Bill Count'!W45*($B48+50)/100*$K$10)-(0.64*5*'Sch 8.x Bill Count'!W45)</f>
        <v>0</v>
      </c>
      <c r="I48" s="13">
        <f>(+'Sch 8.x Bill Count'!X45*'S5.2 CRevenue (1 in)'!$K$8)+('Sch 8.x Bill Count'!X45*($B48+50)/100*$K$10)-(0.64*5*'Sch 8.x Bill Count'!X45)</f>
        <v>0</v>
      </c>
      <c r="J48" s="13">
        <f>(+'Sch 8.x Bill Count'!Y45*'S5.2 CRevenue (1 in)'!$K$8)+('Sch 8.x Bill Count'!Y45*($B48+50)/100*$K$10)-(0.64*5*'Sch 8.x Bill Count'!Y45)</f>
        <v>0</v>
      </c>
      <c r="K48" s="13">
        <f>(+'Sch 8.x Bill Count'!Z45*'S5.2 CRevenue (1 in)'!$K$8)+('Sch 8.x Bill Count'!Z45*($B48+50)/100*$K$10)-(0.64*5*'Sch 8.x Bill Count'!Z45)</f>
        <v>0</v>
      </c>
      <c r="L48" s="13">
        <f>(+'Sch 8.x Bill Count'!AA45*'S5.2 CRevenue (1 in)'!$K$8)+('Sch 8.x Bill Count'!AA45*($B48+50)/100*$K$10)-(0.64*5*'Sch 8.x Bill Count'!AA45)</f>
        <v>0</v>
      </c>
      <c r="M48" s="13">
        <f>(+'Sch 8.x Bill Count'!AB45*'S5.2 CRevenue (1 in)'!$K$8)+('Sch 8.x Bill Count'!AB45*($B48+50)/100*$K$10)-(0.64*5*'Sch 8.x Bill Count'!AB45)</f>
        <v>0</v>
      </c>
      <c r="N48" s="13">
        <f>(+'Sch 8.x Bill Count'!AC45*'S5.2 CRevenue (1 in)'!$K$8)+('Sch 8.x Bill Count'!AC45*($B48+50)/100*$K$10)-(0.64*5*'Sch 8.x Bill Count'!AC45)</f>
        <v>0</v>
      </c>
      <c r="O48" s="42"/>
      <c r="P48" s="42"/>
      <c r="Q48" s="42"/>
    </row>
    <row r="49" spans="1:17" x14ac:dyDescent="0.25">
      <c r="A49" s="42"/>
      <c r="B49">
        <f t="shared" si="1"/>
        <v>3500</v>
      </c>
      <c r="C49" s="13">
        <f>(+'Sch 8.x Bill Count'!R46*'S5.2 CRevenue (1 in)'!$K$8)+('Sch 8.x Bill Count'!R46*($B49+50)/100*$K$10)-(0.64*5*'Sch 8.x Bill Count'!R46)</f>
        <v>0</v>
      </c>
      <c r="D49" s="13">
        <f>(+'Sch 8.x Bill Count'!S46*'S5.2 CRevenue (1 in)'!$K$8)+('Sch 8.x Bill Count'!S46*($B49+50)/100*$K$10)-(0.64*5*'Sch 8.x Bill Count'!S46)</f>
        <v>0</v>
      </c>
      <c r="E49" s="13">
        <f>(+'Sch 8.x Bill Count'!T46*'S5.2 CRevenue (1 in)'!$K$8)+('Sch 8.x Bill Count'!T46*($B49+50)/100*$K$10)-(0.64*5*'Sch 8.x Bill Count'!T46)</f>
        <v>0</v>
      </c>
      <c r="F49" s="13">
        <f>(+'Sch 8.x Bill Count'!U46*'S5.2 CRevenue (1 in)'!$K$8)+('Sch 8.x Bill Count'!U46*($B49+50)/100*$K$10)-(0.64*5*'Sch 8.x Bill Count'!U46)</f>
        <v>0</v>
      </c>
      <c r="G49" s="13">
        <f>(+'Sch 8.x Bill Count'!V46*'S5.2 CRevenue (1 in)'!$K$8)+('Sch 8.x Bill Count'!V46*($B49+50)/100*$K$10)-(0.64*5*'Sch 8.x Bill Count'!V46)</f>
        <v>0</v>
      </c>
      <c r="H49" s="13">
        <f>(+'Sch 8.x Bill Count'!W46*'S5.2 CRevenue (1 in)'!$K$8)+('Sch 8.x Bill Count'!W46*($B49+50)/100*$K$10)-(0.64*5*'Sch 8.x Bill Count'!W46)</f>
        <v>0</v>
      </c>
      <c r="I49" s="13">
        <f>(+'Sch 8.x Bill Count'!X46*'S5.2 CRevenue (1 in)'!$K$8)+('Sch 8.x Bill Count'!X46*($B49+50)/100*$K$10)-(0.64*5*'Sch 8.x Bill Count'!X46)</f>
        <v>0</v>
      </c>
      <c r="J49" s="13">
        <f>(+'Sch 8.x Bill Count'!Y46*'S5.2 CRevenue (1 in)'!$K$8)+('Sch 8.x Bill Count'!Y46*($B49+50)/100*$K$10)-(0.64*5*'Sch 8.x Bill Count'!Y46)</f>
        <v>0</v>
      </c>
      <c r="K49" s="13">
        <f>(+'Sch 8.x Bill Count'!Z46*'S5.2 CRevenue (1 in)'!$K$8)+('Sch 8.x Bill Count'!Z46*($B49+50)/100*$K$10)-(0.64*5*'Sch 8.x Bill Count'!Z46)</f>
        <v>0</v>
      </c>
      <c r="L49" s="13">
        <f>(+'Sch 8.x Bill Count'!AA46*'S5.2 CRevenue (1 in)'!$K$8)+('Sch 8.x Bill Count'!AA46*($B49+50)/100*$K$10)-(0.64*5*'Sch 8.x Bill Count'!AA46)</f>
        <v>0</v>
      </c>
      <c r="M49" s="13">
        <f>(+'Sch 8.x Bill Count'!AB46*'S5.2 CRevenue (1 in)'!$K$8)+('Sch 8.x Bill Count'!AB46*($B49+50)/100*$K$10)-(0.64*5*'Sch 8.x Bill Count'!AB46)</f>
        <v>0</v>
      </c>
      <c r="N49" s="13">
        <f>(+'Sch 8.x Bill Count'!AC46*'S5.2 CRevenue (1 in)'!$K$8)+('Sch 8.x Bill Count'!AC46*($B49+50)/100*$K$10)-(0.64*5*'Sch 8.x Bill Count'!AC46)</f>
        <v>0</v>
      </c>
      <c r="O49" s="42"/>
      <c r="P49" s="42"/>
      <c r="Q49" s="42"/>
    </row>
    <row r="50" spans="1:17" x14ac:dyDescent="0.25">
      <c r="A50" s="42"/>
      <c r="B50">
        <f t="shared" si="1"/>
        <v>3600</v>
      </c>
      <c r="C50" s="13">
        <f>(+'Sch 8.x Bill Count'!R47*'S5.2 CRevenue (1 in)'!$K$8)+('Sch 8.x Bill Count'!R47*($B50+50)/100*$K$10)-(0.64*5*'Sch 8.x Bill Count'!R47)</f>
        <v>0</v>
      </c>
      <c r="D50" s="13">
        <f>(+'Sch 8.x Bill Count'!S47*'S5.2 CRevenue (1 in)'!$K$8)+('Sch 8.x Bill Count'!S47*($B50+50)/100*$K$10)-(0.64*5*'Sch 8.x Bill Count'!S47)</f>
        <v>0</v>
      </c>
      <c r="E50" s="13">
        <f>(+'Sch 8.x Bill Count'!T47*'S5.2 CRevenue (1 in)'!$K$8)+('Sch 8.x Bill Count'!T47*($B50+50)/100*$K$10)-(0.64*5*'Sch 8.x Bill Count'!T47)</f>
        <v>0</v>
      </c>
      <c r="F50" s="13">
        <f>(+'Sch 8.x Bill Count'!U47*'S5.2 CRevenue (1 in)'!$K$8)+('Sch 8.x Bill Count'!U47*($B50+50)/100*$K$10)-(0.64*5*'Sch 8.x Bill Count'!U47)</f>
        <v>0</v>
      </c>
      <c r="G50" s="13">
        <f>(+'Sch 8.x Bill Count'!V47*'S5.2 CRevenue (1 in)'!$K$8)+('Sch 8.x Bill Count'!V47*($B50+50)/100*$K$10)-(0.64*5*'Sch 8.x Bill Count'!V47)</f>
        <v>0</v>
      </c>
      <c r="H50" s="13">
        <f>(+'Sch 8.x Bill Count'!W47*'S5.2 CRevenue (1 in)'!$K$8)+('Sch 8.x Bill Count'!W47*($B50+50)/100*$K$10)-(0.64*5*'Sch 8.x Bill Count'!W47)</f>
        <v>0</v>
      </c>
      <c r="I50" s="13">
        <f>(+'Sch 8.x Bill Count'!X47*'S5.2 CRevenue (1 in)'!$K$8)+('Sch 8.x Bill Count'!X47*($B50+50)/100*$K$10)-(0.64*5*'Sch 8.x Bill Count'!X47)</f>
        <v>0</v>
      </c>
      <c r="J50" s="13">
        <f>(+'Sch 8.x Bill Count'!Y47*'S5.2 CRevenue (1 in)'!$K$8)+('Sch 8.x Bill Count'!Y47*($B50+50)/100*$K$10)-(0.64*5*'Sch 8.x Bill Count'!Y47)</f>
        <v>0</v>
      </c>
      <c r="K50" s="13">
        <f>(+'Sch 8.x Bill Count'!Z47*'S5.2 CRevenue (1 in)'!$K$8)+('Sch 8.x Bill Count'!Z47*($B50+50)/100*$K$10)-(0.64*5*'Sch 8.x Bill Count'!Z47)</f>
        <v>0</v>
      </c>
      <c r="L50" s="13">
        <f>(+'Sch 8.x Bill Count'!AA47*'S5.2 CRevenue (1 in)'!$K$8)+('Sch 8.x Bill Count'!AA47*($B50+50)/100*$K$10)-(0.64*5*'Sch 8.x Bill Count'!AA47)</f>
        <v>0</v>
      </c>
      <c r="M50" s="13">
        <f>(+'Sch 8.x Bill Count'!AB47*'S5.2 CRevenue (1 in)'!$K$8)+('Sch 8.x Bill Count'!AB47*($B50+50)/100*$K$10)-(0.64*5*'Sch 8.x Bill Count'!AB47)</f>
        <v>0</v>
      </c>
      <c r="N50" s="13">
        <f>(+'Sch 8.x Bill Count'!AC47*'S5.2 CRevenue (1 in)'!$K$8)+('Sch 8.x Bill Count'!AC47*($B50+50)/100*$K$10)-(0.64*5*'Sch 8.x Bill Count'!AC47)</f>
        <v>0</v>
      </c>
      <c r="O50" s="42"/>
      <c r="P50" s="42"/>
      <c r="Q50" s="42"/>
    </row>
    <row r="51" spans="1:17" x14ac:dyDescent="0.25">
      <c r="A51" s="42"/>
      <c r="B51">
        <f t="shared" si="1"/>
        <v>3700</v>
      </c>
      <c r="C51" s="13">
        <f>(+'Sch 8.x Bill Count'!R48*'S5.2 CRevenue (1 in)'!$K$8)+('Sch 8.x Bill Count'!R48*($B51+50)/100*$K$10)-(0.64*5*'Sch 8.x Bill Count'!R48)</f>
        <v>0</v>
      </c>
      <c r="D51" s="13">
        <f>(+'Sch 8.x Bill Count'!S48*'S5.2 CRevenue (1 in)'!$K$8)+('Sch 8.x Bill Count'!S48*($B51+50)/100*$K$10)-(0.64*5*'Sch 8.x Bill Count'!S48)</f>
        <v>0</v>
      </c>
      <c r="E51" s="13">
        <f>(+'Sch 8.x Bill Count'!T48*'S5.2 CRevenue (1 in)'!$K$8)+('Sch 8.x Bill Count'!T48*($B51+50)/100*$K$10)-(0.64*5*'Sch 8.x Bill Count'!T48)</f>
        <v>0</v>
      </c>
      <c r="F51" s="13">
        <f>(+'Sch 8.x Bill Count'!U48*'S5.2 CRevenue (1 in)'!$K$8)+('Sch 8.x Bill Count'!U48*($B51+50)/100*$K$10)-(0.64*5*'Sch 8.x Bill Count'!U48)</f>
        <v>0</v>
      </c>
      <c r="G51" s="13">
        <f>(+'Sch 8.x Bill Count'!V48*'S5.2 CRevenue (1 in)'!$K$8)+('Sch 8.x Bill Count'!V48*($B51+50)/100*$K$10)-(0.64*5*'Sch 8.x Bill Count'!V48)</f>
        <v>0</v>
      </c>
      <c r="H51" s="13">
        <f>(+'Sch 8.x Bill Count'!W48*'S5.2 CRevenue (1 in)'!$K$8)+('Sch 8.x Bill Count'!W48*($B51+50)/100*$K$10)-(0.64*5*'Sch 8.x Bill Count'!W48)</f>
        <v>0</v>
      </c>
      <c r="I51" s="13">
        <f>(+'Sch 8.x Bill Count'!X48*'S5.2 CRevenue (1 in)'!$K$8)+('Sch 8.x Bill Count'!X48*($B51+50)/100*$K$10)-(0.64*5*'Sch 8.x Bill Count'!X48)</f>
        <v>0</v>
      </c>
      <c r="J51" s="13">
        <f>(+'Sch 8.x Bill Count'!Y48*'S5.2 CRevenue (1 in)'!$K$8)+('Sch 8.x Bill Count'!Y48*($B51+50)/100*$K$10)-(0.64*5*'Sch 8.x Bill Count'!Y48)</f>
        <v>0</v>
      </c>
      <c r="K51" s="13">
        <f>(+'Sch 8.x Bill Count'!Z48*'S5.2 CRevenue (1 in)'!$K$8)+('Sch 8.x Bill Count'!Z48*($B51+50)/100*$K$10)-(0.64*5*'Sch 8.x Bill Count'!Z48)</f>
        <v>0</v>
      </c>
      <c r="L51" s="13">
        <f>(+'Sch 8.x Bill Count'!AA48*'S5.2 CRevenue (1 in)'!$K$8)+('Sch 8.x Bill Count'!AA48*($B51+50)/100*$K$10)-(0.64*5*'Sch 8.x Bill Count'!AA48)</f>
        <v>0</v>
      </c>
      <c r="M51" s="13">
        <f>(+'Sch 8.x Bill Count'!AB48*'S5.2 CRevenue (1 in)'!$K$8)+('Sch 8.x Bill Count'!AB48*($B51+50)/100*$K$10)-(0.64*5*'Sch 8.x Bill Count'!AB48)</f>
        <v>0</v>
      </c>
      <c r="N51" s="13">
        <f>(+'Sch 8.x Bill Count'!AC48*'S5.2 CRevenue (1 in)'!$K$8)+('Sch 8.x Bill Count'!AC48*($B51+50)/100*$K$10)-(0.64*5*'Sch 8.x Bill Count'!AC48)</f>
        <v>0</v>
      </c>
      <c r="O51" s="42"/>
      <c r="P51" s="42"/>
      <c r="Q51" s="42"/>
    </row>
    <row r="52" spans="1:17" x14ac:dyDescent="0.25">
      <c r="A52" s="42"/>
      <c r="B52">
        <f t="shared" si="1"/>
        <v>3800</v>
      </c>
      <c r="C52" s="13">
        <f>(+'Sch 8.x Bill Count'!R49*'S5.2 CRevenue (1 in)'!$K$8)+('Sch 8.x Bill Count'!R49*($B52+50)/100*$K$10)-(0.64*5*'Sch 8.x Bill Count'!R49)</f>
        <v>0</v>
      </c>
      <c r="D52" s="13">
        <f>(+'Sch 8.x Bill Count'!S49*'S5.2 CRevenue (1 in)'!$K$8)+('Sch 8.x Bill Count'!S49*($B52+50)/100*$K$10)-(0.64*5*'Sch 8.x Bill Count'!S49)</f>
        <v>0</v>
      </c>
      <c r="E52" s="13">
        <f>(+'Sch 8.x Bill Count'!T49*'S5.2 CRevenue (1 in)'!$K$8)+('Sch 8.x Bill Count'!T49*($B52+50)/100*$K$10)-(0.64*5*'Sch 8.x Bill Count'!T49)</f>
        <v>0</v>
      </c>
      <c r="F52" s="13">
        <f>(+'Sch 8.x Bill Count'!U49*'S5.2 CRevenue (1 in)'!$K$8)+('Sch 8.x Bill Count'!U49*($B52+50)/100*$K$10)-(0.64*5*'Sch 8.x Bill Count'!U49)</f>
        <v>0</v>
      </c>
      <c r="G52" s="13">
        <f>(+'Sch 8.x Bill Count'!V49*'S5.2 CRevenue (1 in)'!$K$8)+('Sch 8.x Bill Count'!V49*($B52+50)/100*$K$10)-(0.64*5*'Sch 8.x Bill Count'!V49)</f>
        <v>0</v>
      </c>
      <c r="H52" s="13">
        <f>(+'Sch 8.x Bill Count'!W49*'S5.2 CRevenue (1 in)'!$K$8)+('Sch 8.x Bill Count'!W49*($B52+50)/100*$K$10)-(0.64*5*'Sch 8.x Bill Count'!W49)</f>
        <v>0</v>
      </c>
      <c r="I52" s="13">
        <f>(+'Sch 8.x Bill Count'!X49*'S5.2 CRevenue (1 in)'!$K$8)+('Sch 8.x Bill Count'!X49*($B52+50)/100*$K$10)-(0.64*5*'Sch 8.x Bill Count'!X49)</f>
        <v>0</v>
      </c>
      <c r="J52" s="13">
        <f>(+'Sch 8.x Bill Count'!Y49*'S5.2 CRevenue (1 in)'!$K$8)+('Sch 8.x Bill Count'!Y49*($B52+50)/100*$K$10)-(0.64*5*'Sch 8.x Bill Count'!Y49)</f>
        <v>0</v>
      </c>
      <c r="K52" s="13">
        <f>(+'Sch 8.x Bill Count'!Z49*'S5.2 CRevenue (1 in)'!$K$8)+('Sch 8.x Bill Count'!Z49*($B52+50)/100*$K$10)-(0.64*5*'Sch 8.x Bill Count'!Z49)</f>
        <v>0</v>
      </c>
      <c r="L52" s="13">
        <f>(+'Sch 8.x Bill Count'!AA49*'S5.2 CRevenue (1 in)'!$K$8)+('Sch 8.x Bill Count'!AA49*($B52+50)/100*$K$10)-(0.64*5*'Sch 8.x Bill Count'!AA49)</f>
        <v>0</v>
      </c>
      <c r="M52" s="13">
        <f>(+'Sch 8.x Bill Count'!AB49*'S5.2 CRevenue (1 in)'!$K$8)+('Sch 8.x Bill Count'!AB49*($B52+50)/100*$K$10)-(0.64*5*'Sch 8.x Bill Count'!AB49)</f>
        <v>0</v>
      </c>
      <c r="N52" s="13">
        <f>(+'Sch 8.x Bill Count'!AC49*'S5.2 CRevenue (1 in)'!$K$8)+('Sch 8.x Bill Count'!AC49*($B52+50)/100*$K$10)-(0.64*5*'Sch 8.x Bill Count'!AC49)</f>
        <v>0</v>
      </c>
      <c r="O52" s="42"/>
      <c r="P52" s="42"/>
      <c r="Q52" s="42"/>
    </row>
    <row r="53" spans="1:17" x14ac:dyDescent="0.25">
      <c r="A53" s="42"/>
      <c r="B53">
        <f t="shared" si="1"/>
        <v>3900</v>
      </c>
      <c r="C53" s="13">
        <f>(+'Sch 8.x Bill Count'!R50*'S5.2 CRevenue (1 in)'!$K$8)+('Sch 8.x Bill Count'!R50*($B53+50)/100*$K$10)-(0.64*5*'Sch 8.x Bill Count'!R50)</f>
        <v>0</v>
      </c>
      <c r="D53" s="13">
        <f>(+'Sch 8.x Bill Count'!S50*'S5.2 CRevenue (1 in)'!$K$8)+('Sch 8.x Bill Count'!S50*($B53+50)/100*$K$10)-(0.64*5*'Sch 8.x Bill Count'!S50)</f>
        <v>0</v>
      </c>
      <c r="E53" s="13">
        <f>(+'Sch 8.x Bill Count'!T50*'S5.2 CRevenue (1 in)'!$K$8)+('Sch 8.x Bill Count'!T50*($B53+50)/100*$K$10)-(0.64*5*'Sch 8.x Bill Count'!T50)</f>
        <v>0</v>
      </c>
      <c r="F53" s="13">
        <f>(+'Sch 8.x Bill Count'!U50*'S5.2 CRevenue (1 in)'!$K$8)+('Sch 8.x Bill Count'!U50*($B53+50)/100*$K$10)-(0.64*5*'Sch 8.x Bill Count'!U50)</f>
        <v>0</v>
      </c>
      <c r="G53" s="13">
        <f>(+'Sch 8.x Bill Count'!V50*'S5.2 CRevenue (1 in)'!$K$8)+('Sch 8.x Bill Count'!V50*($B53+50)/100*$K$10)-(0.64*5*'Sch 8.x Bill Count'!V50)</f>
        <v>0</v>
      </c>
      <c r="H53" s="13">
        <f>(+'Sch 8.x Bill Count'!W50*'S5.2 CRevenue (1 in)'!$K$8)+('Sch 8.x Bill Count'!W50*($B53+50)/100*$K$10)-(0.64*5*'Sch 8.x Bill Count'!W50)</f>
        <v>0</v>
      </c>
      <c r="I53" s="13">
        <f>(+'Sch 8.x Bill Count'!X50*'S5.2 CRevenue (1 in)'!$K$8)+('Sch 8.x Bill Count'!X50*($B53+50)/100*$K$10)-(0.64*5*'Sch 8.x Bill Count'!X50)</f>
        <v>0</v>
      </c>
      <c r="J53" s="13">
        <f>(+'Sch 8.x Bill Count'!Y50*'S5.2 CRevenue (1 in)'!$K$8)+('Sch 8.x Bill Count'!Y50*($B53+50)/100*$K$10)-(0.64*5*'Sch 8.x Bill Count'!Y50)</f>
        <v>0</v>
      </c>
      <c r="K53" s="13">
        <f>(+'Sch 8.x Bill Count'!Z50*'S5.2 CRevenue (1 in)'!$K$8)+('Sch 8.x Bill Count'!Z50*($B53+50)/100*$K$10)-(0.64*5*'Sch 8.x Bill Count'!Z50)</f>
        <v>0</v>
      </c>
      <c r="L53" s="13">
        <f>(+'Sch 8.x Bill Count'!AA50*'S5.2 CRevenue (1 in)'!$K$8)+('Sch 8.x Bill Count'!AA50*($B53+50)/100*$K$10)-(0.64*5*'Sch 8.x Bill Count'!AA50)</f>
        <v>0</v>
      </c>
      <c r="M53" s="13">
        <f>(+'Sch 8.x Bill Count'!AB50*'S5.2 CRevenue (1 in)'!$K$8)+('Sch 8.x Bill Count'!AB50*($B53+50)/100*$K$10)-(0.64*5*'Sch 8.x Bill Count'!AB50)</f>
        <v>0</v>
      </c>
      <c r="N53" s="13">
        <f>(+'Sch 8.x Bill Count'!AC50*'S5.2 CRevenue (1 in)'!$K$8)+('Sch 8.x Bill Count'!AC50*($B53+50)/100*$K$10)-(0.64*5*'Sch 8.x Bill Count'!AC50)</f>
        <v>0</v>
      </c>
      <c r="O53" s="42"/>
      <c r="P53" s="42"/>
      <c r="Q53" s="42"/>
    </row>
    <row r="54" spans="1:17" x14ac:dyDescent="0.25">
      <c r="A54" s="42"/>
      <c r="B54">
        <f t="shared" si="1"/>
        <v>4000</v>
      </c>
      <c r="C54" s="13">
        <f>(+'Sch 8.x Bill Count'!R51*'S5.2 CRevenue (1 in)'!$K$8)+('Sch 8.x Bill Count'!R51*($B54+50)/100*$K$10)-(0.64*5*'Sch 8.x Bill Count'!R51)</f>
        <v>0</v>
      </c>
      <c r="D54" s="13">
        <f>(+'Sch 8.x Bill Count'!S51*'S5.2 CRevenue (1 in)'!$K$8)+('Sch 8.x Bill Count'!S51*($B54+50)/100*$K$10)-(0.64*5*'Sch 8.x Bill Count'!S51)</f>
        <v>0</v>
      </c>
      <c r="E54" s="13">
        <f>(+'Sch 8.x Bill Count'!T51*'S5.2 CRevenue (1 in)'!$K$8)+('Sch 8.x Bill Count'!T51*($B54+50)/100*$K$10)-(0.64*5*'Sch 8.x Bill Count'!T51)</f>
        <v>0</v>
      </c>
      <c r="F54" s="13">
        <f>(+'Sch 8.x Bill Count'!U51*'S5.2 CRevenue (1 in)'!$K$8)+('Sch 8.x Bill Count'!U51*($B54+50)/100*$K$10)-(0.64*5*'Sch 8.x Bill Count'!U51)</f>
        <v>0</v>
      </c>
      <c r="G54" s="13">
        <f>(+'Sch 8.x Bill Count'!V51*'S5.2 CRevenue (1 in)'!$K$8)+('Sch 8.x Bill Count'!V51*($B54+50)/100*$K$10)-(0.64*5*'Sch 8.x Bill Count'!V51)</f>
        <v>0</v>
      </c>
      <c r="H54" s="13">
        <f>(+'Sch 8.x Bill Count'!W51*'S5.2 CRevenue (1 in)'!$K$8)+('Sch 8.x Bill Count'!W51*($B54+50)/100*$K$10)-(0.64*5*'Sch 8.x Bill Count'!W51)</f>
        <v>0</v>
      </c>
      <c r="I54" s="13">
        <f>(+'Sch 8.x Bill Count'!X51*'S5.2 CRevenue (1 in)'!$K$8)+('Sch 8.x Bill Count'!X51*($B54+50)/100*$K$10)-(0.64*5*'Sch 8.x Bill Count'!X51)</f>
        <v>0</v>
      </c>
      <c r="J54" s="13">
        <f>(+'Sch 8.x Bill Count'!Y51*'S5.2 CRevenue (1 in)'!$K$8)+('Sch 8.x Bill Count'!Y51*($B54+50)/100*$K$10)-(0.64*5*'Sch 8.x Bill Count'!Y51)</f>
        <v>0</v>
      </c>
      <c r="K54" s="13">
        <f>(+'Sch 8.x Bill Count'!Z51*'S5.2 CRevenue (1 in)'!$K$8)+('Sch 8.x Bill Count'!Z51*($B54+50)/100*$K$10)-(0.64*5*'Sch 8.x Bill Count'!Z51)</f>
        <v>0</v>
      </c>
      <c r="L54" s="13">
        <f>(+'Sch 8.x Bill Count'!AA51*'S5.2 CRevenue (1 in)'!$K$8)+('Sch 8.x Bill Count'!AA51*($B54+50)/100*$K$10)-(0.64*5*'Sch 8.x Bill Count'!AA51)</f>
        <v>0</v>
      </c>
      <c r="M54" s="13">
        <f>(+'Sch 8.x Bill Count'!AB51*'S5.2 CRevenue (1 in)'!$K$8)+('Sch 8.x Bill Count'!AB51*($B54+50)/100*$K$10)-(0.64*5*'Sch 8.x Bill Count'!AB51)</f>
        <v>0</v>
      </c>
      <c r="N54" s="13">
        <f>(+'Sch 8.x Bill Count'!AC51*'S5.2 CRevenue (1 in)'!$K$8)+('Sch 8.x Bill Count'!AC51*($B54+50)/100*$K$10)-(0.64*5*'Sch 8.x Bill Count'!AC51)</f>
        <v>0</v>
      </c>
      <c r="O54" s="42"/>
      <c r="P54" s="42"/>
      <c r="Q54" s="42"/>
    </row>
    <row r="55" spans="1:17" x14ac:dyDescent="0.25">
      <c r="A55" s="42"/>
      <c r="B55">
        <f t="shared" si="1"/>
        <v>4100</v>
      </c>
      <c r="C55" s="13">
        <f>(+'Sch 8.x Bill Count'!R52*'S5.2 CRevenue (1 in)'!$K$8)+('Sch 8.x Bill Count'!R52*($B55+50)/100*$K$10)-(0.64*5*'Sch 8.x Bill Count'!R52)</f>
        <v>0</v>
      </c>
      <c r="D55" s="13">
        <f>(+'Sch 8.x Bill Count'!S52*'S5.2 CRevenue (1 in)'!$K$8)+('Sch 8.x Bill Count'!S52*($B55+50)/100*$K$10)-(0.64*5*'Sch 8.x Bill Count'!S52)</f>
        <v>0</v>
      </c>
      <c r="E55" s="13">
        <f>(+'Sch 8.x Bill Count'!T52*'S5.2 CRevenue (1 in)'!$K$8)+('Sch 8.x Bill Count'!T52*($B55+50)/100*$K$10)-(0.64*5*'Sch 8.x Bill Count'!T52)</f>
        <v>0</v>
      </c>
      <c r="F55" s="13">
        <f>(+'Sch 8.x Bill Count'!U52*'S5.2 CRevenue (1 in)'!$K$8)+('Sch 8.x Bill Count'!U52*($B55+50)/100*$K$10)-(0.64*5*'Sch 8.x Bill Count'!U52)</f>
        <v>0</v>
      </c>
      <c r="G55" s="13">
        <f>(+'Sch 8.x Bill Count'!V52*'S5.2 CRevenue (1 in)'!$K$8)+('Sch 8.x Bill Count'!V52*($B55+50)/100*$K$10)-(0.64*5*'Sch 8.x Bill Count'!V52)</f>
        <v>0</v>
      </c>
      <c r="H55" s="13">
        <f>(+'Sch 8.x Bill Count'!W52*'S5.2 CRevenue (1 in)'!$K$8)+('Sch 8.x Bill Count'!W52*($B55+50)/100*$K$10)-(0.64*5*'Sch 8.x Bill Count'!W52)</f>
        <v>0</v>
      </c>
      <c r="I55" s="13">
        <f>(+'Sch 8.x Bill Count'!X52*'S5.2 CRevenue (1 in)'!$K$8)+('Sch 8.x Bill Count'!X52*($B55+50)/100*$K$10)-(0.64*5*'Sch 8.x Bill Count'!X52)</f>
        <v>0</v>
      </c>
      <c r="J55" s="13">
        <f>(+'Sch 8.x Bill Count'!Y52*'S5.2 CRevenue (1 in)'!$K$8)+('Sch 8.x Bill Count'!Y52*($B55+50)/100*$K$10)-(0.64*5*'Sch 8.x Bill Count'!Y52)</f>
        <v>0</v>
      </c>
      <c r="K55" s="13">
        <f>(+'Sch 8.x Bill Count'!Z52*'S5.2 CRevenue (1 in)'!$K$8)+('Sch 8.x Bill Count'!Z52*($B55+50)/100*$K$10)-(0.64*5*'Sch 8.x Bill Count'!Z52)</f>
        <v>0</v>
      </c>
      <c r="L55" s="13">
        <f>(+'Sch 8.x Bill Count'!AA52*'S5.2 CRevenue (1 in)'!$K$8)+('Sch 8.x Bill Count'!AA52*($B55+50)/100*$K$10)-(0.64*5*'Sch 8.x Bill Count'!AA52)</f>
        <v>0</v>
      </c>
      <c r="M55" s="13">
        <f>(+'Sch 8.x Bill Count'!AB52*'S5.2 CRevenue (1 in)'!$K$8)+('Sch 8.x Bill Count'!AB52*($B55+50)/100*$K$10)-(0.64*5*'Sch 8.x Bill Count'!AB52)</f>
        <v>0</v>
      </c>
      <c r="N55" s="13">
        <f>(+'Sch 8.x Bill Count'!AC52*'S5.2 CRevenue (1 in)'!$K$8)+('Sch 8.x Bill Count'!AC52*($B55+50)/100*$K$10)-(0.64*5*'Sch 8.x Bill Count'!AC52)</f>
        <v>0</v>
      </c>
      <c r="O55" s="42"/>
      <c r="P55" s="42"/>
      <c r="Q55" s="42"/>
    </row>
    <row r="56" spans="1:17" x14ac:dyDescent="0.25">
      <c r="A56" s="42"/>
      <c r="B56">
        <f t="shared" si="1"/>
        <v>4200</v>
      </c>
      <c r="C56" s="13">
        <f>(+'Sch 8.x Bill Count'!R53*'S5.2 CRevenue (1 in)'!$K$8)+('Sch 8.x Bill Count'!R53*($B56+50)/100*$K$10)-(0.64*5*'Sch 8.x Bill Count'!R53)</f>
        <v>0</v>
      </c>
      <c r="D56" s="13">
        <f>(+'Sch 8.x Bill Count'!S53*'S5.2 CRevenue (1 in)'!$K$8)+('Sch 8.x Bill Count'!S53*($B56+50)/100*$K$10)-(0.64*5*'Sch 8.x Bill Count'!S53)</f>
        <v>0</v>
      </c>
      <c r="E56" s="13">
        <f>(+'Sch 8.x Bill Count'!T53*'S5.2 CRevenue (1 in)'!$K$8)+('Sch 8.x Bill Count'!T53*($B56+50)/100*$K$10)-(0.64*5*'Sch 8.x Bill Count'!T53)</f>
        <v>0</v>
      </c>
      <c r="F56" s="13">
        <f>(+'Sch 8.x Bill Count'!U53*'S5.2 CRevenue (1 in)'!$K$8)+('Sch 8.x Bill Count'!U53*($B56+50)/100*$K$10)-(0.64*5*'Sch 8.x Bill Count'!U53)</f>
        <v>0</v>
      </c>
      <c r="G56" s="13">
        <f>(+'Sch 8.x Bill Count'!V53*'S5.2 CRevenue (1 in)'!$K$8)+('Sch 8.x Bill Count'!V53*($B56+50)/100*$K$10)-(0.64*5*'Sch 8.x Bill Count'!V53)</f>
        <v>0</v>
      </c>
      <c r="H56" s="13">
        <f>(+'Sch 8.x Bill Count'!W53*'S5.2 CRevenue (1 in)'!$K$8)+('Sch 8.x Bill Count'!W53*($B56+50)/100*$K$10)-(0.64*5*'Sch 8.x Bill Count'!W53)</f>
        <v>0</v>
      </c>
      <c r="I56" s="13">
        <f>(+'Sch 8.x Bill Count'!X53*'S5.2 CRevenue (1 in)'!$K$8)+('Sch 8.x Bill Count'!X53*($B56+50)/100*$K$10)-(0.64*5*'Sch 8.x Bill Count'!X53)</f>
        <v>0</v>
      </c>
      <c r="J56" s="13">
        <f>(+'Sch 8.x Bill Count'!Y53*'S5.2 CRevenue (1 in)'!$K$8)+('Sch 8.x Bill Count'!Y53*($B56+50)/100*$K$10)-(0.64*5*'Sch 8.x Bill Count'!Y53)</f>
        <v>0</v>
      </c>
      <c r="K56" s="13">
        <f>(+'Sch 8.x Bill Count'!Z53*'S5.2 CRevenue (1 in)'!$K$8)+('Sch 8.x Bill Count'!Z53*($B56+50)/100*$K$10)-(0.64*5*'Sch 8.x Bill Count'!Z53)</f>
        <v>0</v>
      </c>
      <c r="L56" s="13">
        <f>(+'Sch 8.x Bill Count'!AA53*'S5.2 CRevenue (1 in)'!$K$8)+('Sch 8.x Bill Count'!AA53*($B56+50)/100*$K$10)-(0.64*5*'Sch 8.x Bill Count'!AA53)</f>
        <v>0</v>
      </c>
      <c r="M56" s="13">
        <f>(+'Sch 8.x Bill Count'!AB53*'S5.2 CRevenue (1 in)'!$K$8)+('Sch 8.x Bill Count'!AB53*($B56+50)/100*$K$10)-(0.64*5*'Sch 8.x Bill Count'!AB53)</f>
        <v>0</v>
      </c>
      <c r="N56" s="13">
        <f>(+'Sch 8.x Bill Count'!AC53*'S5.2 CRevenue (1 in)'!$K$8)+('Sch 8.x Bill Count'!AC53*($B56+50)/100*$K$10)-(0.64*5*'Sch 8.x Bill Count'!AC53)</f>
        <v>0</v>
      </c>
      <c r="O56" s="42"/>
      <c r="P56" s="42"/>
      <c r="Q56" s="42"/>
    </row>
    <row r="57" spans="1:17" x14ac:dyDescent="0.25">
      <c r="A57" s="42"/>
      <c r="B57">
        <f t="shared" si="1"/>
        <v>4300</v>
      </c>
      <c r="C57" s="13">
        <f>(+'Sch 8.x Bill Count'!R54*'S5.2 CRevenue (1 in)'!$K$8)+('Sch 8.x Bill Count'!R54*($B57+50)/100*$K$10)-(0.64*5*'Sch 8.x Bill Count'!R54)</f>
        <v>0</v>
      </c>
      <c r="D57" s="13">
        <f>(+'Sch 8.x Bill Count'!S54*'S5.2 CRevenue (1 in)'!$K$8)+('Sch 8.x Bill Count'!S54*($B57+50)/100*$K$10)-(0.64*5*'Sch 8.x Bill Count'!S54)</f>
        <v>0</v>
      </c>
      <c r="E57" s="13">
        <f>(+'Sch 8.x Bill Count'!T54*'S5.2 CRevenue (1 in)'!$K$8)+('Sch 8.x Bill Count'!T54*($B57+50)/100*$K$10)-(0.64*5*'Sch 8.x Bill Count'!T54)</f>
        <v>0</v>
      </c>
      <c r="F57" s="13">
        <f>(+'Sch 8.x Bill Count'!U54*'S5.2 CRevenue (1 in)'!$K$8)+('Sch 8.x Bill Count'!U54*($B57+50)/100*$K$10)-(0.64*5*'Sch 8.x Bill Count'!U54)</f>
        <v>0</v>
      </c>
      <c r="G57" s="13">
        <f>(+'Sch 8.x Bill Count'!V54*'S5.2 CRevenue (1 in)'!$K$8)+('Sch 8.x Bill Count'!V54*($B57+50)/100*$K$10)-(0.64*5*'Sch 8.x Bill Count'!V54)</f>
        <v>0</v>
      </c>
      <c r="H57" s="13">
        <f>(+'Sch 8.x Bill Count'!W54*'S5.2 CRevenue (1 in)'!$K$8)+('Sch 8.x Bill Count'!W54*($B57+50)/100*$K$10)-(0.64*5*'Sch 8.x Bill Count'!W54)</f>
        <v>0</v>
      </c>
      <c r="I57" s="13">
        <f>(+'Sch 8.x Bill Count'!X54*'S5.2 CRevenue (1 in)'!$K$8)+('Sch 8.x Bill Count'!X54*($B57+50)/100*$K$10)-(0.64*5*'Sch 8.x Bill Count'!X54)</f>
        <v>0</v>
      </c>
      <c r="J57" s="13">
        <f>(+'Sch 8.x Bill Count'!Y54*'S5.2 CRevenue (1 in)'!$K$8)+('Sch 8.x Bill Count'!Y54*($B57+50)/100*$K$10)-(0.64*5*'Sch 8.x Bill Count'!Y54)</f>
        <v>0</v>
      </c>
      <c r="K57" s="13">
        <f>(+'Sch 8.x Bill Count'!Z54*'S5.2 CRevenue (1 in)'!$K$8)+('Sch 8.x Bill Count'!Z54*($B57+50)/100*$K$10)-(0.64*5*'Sch 8.x Bill Count'!Z54)</f>
        <v>0</v>
      </c>
      <c r="L57" s="13">
        <f>(+'Sch 8.x Bill Count'!AA54*'S5.2 CRevenue (1 in)'!$K$8)+('Sch 8.x Bill Count'!AA54*($B57+50)/100*$K$10)-(0.64*5*'Sch 8.x Bill Count'!AA54)</f>
        <v>0</v>
      </c>
      <c r="M57" s="13">
        <f>(+'Sch 8.x Bill Count'!AB54*'S5.2 CRevenue (1 in)'!$K$8)+('Sch 8.x Bill Count'!AB54*($B57+50)/100*$K$10)-(0.64*5*'Sch 8.x Bill Count'!AB54)</f>
        <v>0</v>
      </c>
      <c r="N57" s="13">
        <f>(+'Sch 8.x Bill Count'!AC54*'S5.2 CRevenue (1 in)'!$K$8)+('Sch 8.x Bill Count'!AC54*($B57+50)/100*$K$10)-(0.64*5*'Sch 8.x Bill Count'!AC54)</f>
        <v>0</v>
      </c>
      <c r="O57" s="42"/>
      <c r="P57" s="42"/>
      <c r="Q57" s="42"/>
    </row>
    <row r="58" spans="1:17" x14ac:dyDescent="0.25">
      <c r="A58" s="42"/>
      <c r="B58">
        <f t="shared" si="1"/>
        <v>4400</v>
      </c>
      <c r="C58" s="13">
        <f>(+'Sch 8.x Bill Count'!R55*'S5.2 CRevenue (1 in)'!$K$8)+('Sch 8.x Bill Count'!R55*($B58+50)/100*$K$10)-(0.64*5*'Sch 8.x Bill Count'!R55)</f>
        <v>0</v>
      </c>
      <c r="D58" s="13">
        <f>(+'Sch 8.x Bill Count'!S55*'S5.2 CRevenue (1 in)'!$K$8)+('Sch 8.x Bill Count'!S55*($B58+50)/100*$K$10)-(0.64*5*'Sch 8.x Bill Count'!S55)</f>
        <v>0</v>
      </c>
      <c r="E58" s="13">
        <f>(+'Sch 8.x Bill Count'!T55*'S5.2 CRevenue (1 in)'!$K$8)+('Sch 8.x Bill Count'!T55*($B58+50)/100*$K$10)-(0.64*5*'Sch 8.x Bill Count'!T55)</f>
        <v>0</v>
      </c>
      <c r="F58" s="13">
        <f>(+'Sch 8.x Bill Count'!U55*'S5.2 CRevenue (1 in)'!$K$8)+('Sch 8.x Bill Count'!U55*($B58+50)/100*$K$10)-(0.64*5*'Sch 8.x Bill Count'!U55)</f>
        <v>0</v>
      </c>
      <c r="G58" s="13">
        <f>(+'Sch 8.x Bill Count'!V55*'S5.2 CRevenue (1 in)'!$K$8)+('Sch 8.x Bill Count'!V55*($B58+50)/100*$K$10)-(0.64*5*'Sch 8.x Bill Count'!V55)</f>
        <v>0</v>
      </c>
      <c r="H58" s="13">
        <f>(+'Sch 8.x Bill Count'!W55*'S5.2 CRevenue (1 in)'!$K$8)+('Sch 8.x Bill Count'!W55*($B58+50)/100*$K$10)-(0.64*5*'Sch 8.x Bill Count'!W55)</f>
        <v>0</v>
      </c>
      <c r="I58" s="13">
        <f>(+'Sch 8.x Bill Count'!X55*'S5.2 CRevenue (1 in)'!$K$8)+('Sch 8.x Bill Count'!X55*($B58+50)/100*$K$10)-(0.64*5*'Sch 8.x Bill Count'!X55)</f>
        <v>0</v>
      </c>
      <c r="J58" s="13">
        <f>(+'Sch 8.x Bill Count'!Y55*'S5.2 CRevenue (1 in)'!$K$8)+('Sch 8.x Bill Count'!Y55*($B58+50)/100*$K$10)-(0.64*5*'Sch 8.x Bill Count'!Y55)</f>
        <v>0</v>
      </c>
      <c r="K58" s="13">
        <f>(+'Sch 8.x Bill Count'!Z55*'S5.2 CRevenue (1 in)'!$K$8)+('Sch 8.x Bill Count'!Z55*($B58+50)/100*$K$10)-(0.64*5*'Sch 8.x Bill Count'!Z55)</f>
        <v>0</v>
      </c>
      <c r="L58" s="13">
        <f>(+'Sch 8.x Bill Count'!AA55*'S5.2 CRevenue (1 in)'!$K$8)+('Sch 8.x Bill Count'!AA55*($B58+50)/100*$K$10)-(0.64*5*'Sch 8.x Bill Count'!AA55)</f>
        <v>0</v>
      </c>
      <c r="M58" s="13">
        <f>(+'Sch 8.x Bill Count'!AB55*'S5.2 CRevenue (1 in)'!$K$8)+('Sch 8.x Bill Count'!AB55*($B58+50)/100*$K$10)-(0.64*5*'Sch 8.x Bill Count'!AB55)</f>
        <v>0</v>
      </c>
      <c r="N58" s="13">
        <f>(+'Sch 8.x Bill Count'!AC55*'S5.2 CRevenue (1 in)'!$K$8)+('Sch 8.x Bill Count'!AC55*($B58+50)/100*$K$10)-(0.64*5*'Sch 8.x Bill Count'!AC55)</f>
        <v>0</v>
      </c>
      <c r="O58" s="42"/>
      <c r="P58" s="42"/>
      <c r="Q58" s="42"/>
    </row>
    <row r="59" spans="1:17" x14ac:dyDescent="0.25">
      <c r="A59" s="42"/>
      <c r="B59">
        <f t="shared" si="1"/>
        <v>4500</v>
      </c>
      <c r="C59" s="13">
        <f>(+'Sch 8.x Bill Count'!R56*'S5.2 CRevenue (1 in)'!$K$8)+('Sch 8.x Bill Count'!R56*($B59+50)/100*$K$10)-(0.64*5*'Sch 8.x Bill Count'!R56)</f>
        <v>0</v>
      </c>
      <c r="D59" s="13">
        <f>(+'Sch 8.x Bill Count'!S56*'S5.2 CRevenue (1 in)'!$K$8)+('Sch 8.x Bill Count'!S56*($B59+50)/100*$K$10)-(0.64*5*'Sch 8.x Bill Count'!S56)</f>
        <v>0</v>
      </c>
      <c r="E59" s="13">
        <f>(+'Sch 8.x Bill Count'!T56*'S5.2 CRevenue (1 in)'!$K$8)+('Sch 8.x Bill Count'!T56*($B59+50)/100*$K$10)-(0.64*5*'Sch 8.x Bill Count'!T56)</f>
        <v>0</v>
      </c>
      <c r="F59" s="13">
        <f>(+'Sch 8.x Bill Count'!U56*'S5.2 CRevenue (1 in)'!$K$8)+('Sch 8.x Bill Count'!U56*($B59+50)/100*$K$10)-(0.64*5*'Sch 8.x Bill Count'!U56)</f>
        <v>0</v>
      </c>
      <c r="G59" s="13">
        <f>(+'Sch 8.x Bill Count'!V56*'S5.2 CRevenue (1 in)'!$K$8)+('Sch 8.x Bill Count'!V56*($B59+50)/100*$K$10)-(0.64*5*'Sch 8.x Bill Count'!V56)</f>
        <v>0</v>
      </c>
      <c r="H59" s="13">
        <f>(+'Sch 8.x Bill Count'!W56*'S5.2 CRevenue (1 in)'!$K$8)+('Sch 8.x Bill Count'!W56*($B59+50)/100*$K$10)-(0.64*5*'Sch 8.x Bill Count'!W56)</f>
        <v>0</v>
      </c>
      <c r="I59" s="13">
        <f>(+'Sch 8.x Bill Count'!X56*'S5.2 CRevenue (1 in)'!$K$8)+('Sch 8.x Bill Count'!X56*($B59+50)/100*$K$10)-(0.64*5*'Sch 8.x Bill Count'!X56)</f>
        <v>0</v>
      </c>
      <c r="J59" s="13">
        <f>(+'Sch 8.x Bill Count'!Y56*'S5.2 CRevenue (1 in)'!$K$8)+('Sch 8.x Bill Count'!Y56*($B59+50)/100*$K$10)-(0.64*5*'Sch 8.x Bill Count'!Y56)</f>
        <v>0</v>
      </c>
      <c r="K59" s="13">
        <f>(+'Sch 8.x Bill Count'!Z56*'S5.2 CRevenue (1 in)'!$K$8)+('Sch 8.x Bill Count'!Z56*($B59+50)/100*$K$10)-(0.64*5*'Sch 8.x Bill Count'!Z56)</f>
        <v>0</v>
      </c>
      <c r="L59" s="13">
        <f>(+'Sch 8.x Bill Count'!AA56*'S5.2 CRevenue (1 in)'!$K$8)+('Sch 8.x Bill Count'!AA56*($B59+50)/100*$K$10)-(0.64*5*'Sch 8.x Bill Count'!AA56)</f>
        <v>0</v>
      </c>
      <c r="M59" s="13">
        <f>(+'Sch 8.x Bill Count'!AB56*'S5.2 CRevenue (1 in)'!$K$8)+('Sch 8.x Bill Count'!AB56*($B59+50)/100*$K$10)-(0.64*5*'Sch 8.x Bill Count'!AB56)</f>
        <v>0</v>
      </c>
      <c r="N59" s="13">
        <f>(+'Sch 8.x Bill Count'!AC56*'S5.2 CRevenue (1 in)'!$K$8)+('Sch 8.x Bill Count'!AC56*($B59+50)/100*$K$10)-(0.64*5*'Sch 8.x Bill Count'!AC56)</f>
        <v>0</v>
      </c>
      <c r="O59" s="42"/>
      <c r="P59" s="42"/>
      <c r="Q59" s="42"/>
    </row>
    <row r="60" spans="1:17" x14ac:dyDescent="0.25">
      <c r="A60" s="42"/>
      <c r="B60">
        <f t="shared" si="1"/>
        <v>4600</v>
      </c>
      <c r="C60" s="13">
        <f>(+'Sch 8.x Bill Count'!R57*'S5.2 CRevenue (1 in)'!$K$8)+('Sch 8.x Bill Count'!R57*($B60+50)/100*$K$10)-(0.64*5*'Sch 8.x Bill Count'!R57)</f>
        <v>0</v>
      </c>
      <c r="D60" s="13">
        <f>(+'Sch 8.x Bill Count'!S57*'S5.2 CRevenue (1 in)'!$K$8)+('Sch 8.x Bill Count'!S57*($B60+50)/100*$K$10)-(0.64*5*'Sch 8.x Bill Count'!S57)</f>
        <v>0</v>
      </c>
      <c r="E60" s="13">
        <f>(+'Sch 8.x Bill Count'!T57*'S5.2 CRevenue (1 in)'!$K$8)+('Sch 8.x Bill Count'!T57*($B60+50)/100*$K$10)-(0.64*5*'Sch 8.x Bill Count'!T57)</f>
        <v>0</v>
      </c>
      <c r="F60" s="13">
        <f>(+'Sch 8.x Bill Count'!U57*'S5.2 CRevenue (1 in)'!$K$8)+('Sch 8.x Bill Count'!U57*($B60+50)/100*$K$10)-(0.64*5*'Sch 8.x Bill Count'!U57)</f>
        <v>0</v>
      </c>
      <c r="G60" s="13">
        <f>(+'Sch 8.x Bill Count'!V57*'S5.2 CRevenue (1 in)'!$K$8)+('Sch 8.x Bill Count'!V57*($B60+50)/100*$K$10)-(0.64*5*'Sch 8.x Bill Count'!V57)</f>
        <v>0</v>
      </c>
      <c r="H60" s="13">
        <f>(+'Sch 8.x Bill Count'!W57*'S5.2 CRevenue (1 in)'!$K$8)+('Sch 8.x Bill Count'!W57*($B60+50)/100*$K$10)-(0.64*5*'Sch 8.x Bill Count'!W57)</f>
        <v>0</v>
      </c>
      <c r="I60" s="13">
        <f>(+'Sch 8.x Bill Count'!X57*'S5.2 CRevenue (1 in)'!$K$8)+('Sch 8.x Bill Count'!X57*($B60+50)/100*$K$10)-(0.64*5*'Sch 8.x Bill Count'!X57)</f>
        <v>0</v>
      </c>
      <c r="J60" s="13">
        <f>(+'Sch 8.x Bill Count'!Y57*'S5.2 CRevenue (1 in)'!$K$8)+('Sch 8.x Bill Count'!Y57*($B60+50)/100*$K$10)-(0.64*5*'Sch 8.x Bill Count'!Y57)</f>
        <v>0</v>
      </c>
      <c r="K60" s="13">
        <f>(+'Sch 8.x Bill Count'!Z57*'S5.2 CRevenue (1 in)'!$K$8)+('Sch 8.x Bill Count'!Z57*($B60+50)/100*$K$10)-(0.64*5*'Sch 8.x Bill Count'!Z57)</f>
        <v>0</v>
      </c>
      <c r="L60" s="13">
        <f>(+'Sch 8.x Bill Count'!AA57*'S5.2 CRevenue (1 in)'!$K$8)+('Sch 8.x Bill Count'!AA57*($B60+50)/100*$K$10)-(0.64*5*'Sch 8.x Bill Count'!AA57)</f>
        <v>0</v>
      </c>
      <c r="M60" s="13">
        <f>(+'Sch 8.x Bill Count'!AB57*'S5.2 CRevenue (1 in)'!$K$8)+('Sch 8.x Bill Count'!AB57*($B60+50)/100*$K$10)-(0.64*5*'Sch 8.x Bill Count'!AB57)</f>
        <v>0</v>
      </c>
      <c r="N60" s="13">
        <f>(+'Sch 8.x Bill Count'!AC57*'S5.2 CRevenue (1 in)'!$K$8)+('Sch 8.x Bill Count'!AC57*($B60+50)/100*$K$10)-(0.64*5*'Sch 8.x Bill Count'!AC57)</f>
        <v>0</v>
      </c>
      <c r="O60" s="42"/>
      <c r="P60" s="42"/>
      <c r="Q60" s="42"/>
    </row>
    <row r="61" spans="1:17" x14ac:dyDescent="0.25">
      <c r="A61" s="42"/>
      <c r="B61">
        <f t="shared" si="1"/>
        <v>4700</v>
      </c>
      <c r="C61" s="13">
        <f>(+'Sch 8.x Bill Count'!R58*'S5.2 CRevenue (1 in)'!$K$8)+('Sch 8.x Bill Count'!R58*($B61+50)/100*$K$10)-(0.64*5*'Sch 8.x Bill Count'!R58)</f>
        <v>0</v>
      </c>
      <c r="D61" s="13">
        <f>(+'Sch 8.x Bill Count'!S58*'S5.2 CRevenue (1 in)'!$K$8)+('Sch 8.x Bill Count'!S58*($B61+50)/100*$K$10)-(0.64*5*'Sch 8.x Bill Count'!S58)</f>
        <v>0</v>
      </c>
      <c r="E61" s="13">
        <f>(+'Sch 8.x Bill Count'!T58*'S5.2 CRevenue (1 in)'!$K$8)+('Sch 8.x Bill Count'!T58*($B61+50)/100*$K$10)-(0.64*5*'Sch 8.x Bill Count'!T58)</f>
        <v>0</v>
      </c>
      <c r="F61" s="13">
        <f>(+'Sch 8.x Bill Count'!U58*'S5.2 CRevenue (1 in)'!$K$8)+('Sch 8.x Bill Count'!U58*($B61+50)/100*$K$10)-(0.64*5*'Sch 8.x Bill Count'!U58)</f>
        <v>0</v>
      </c>
      <c r="G61" s="13">
        <f>(+'Sch 8.x Bill Count'!V58*'S5.2 CRevenue (1 in)'!$K$8)+('Sch 8.x Bill Count'!V58*($B61+50)/100*$K$10)-(0.64*5*'Sch 8.x Bill Count'!V58)</f>
        <v>0</v>
      </c>
      <c r="H61" s="13">
        <f>(+'Sch 8.x Bill Count'!W58*'S5.2 CRevenue (1 in)'!$K$8)+('Sch 8.x Bill Count'!W58*($B61+50)/100*$K$10)-(0.64*5*'Sch 8.x Bill Count'!W58)</f>
        <v>0</v>
      </c>
      <c r="I61" s="13">
        <f>(+'Sch 8.x Bill Count'!X58*'S5.2 CRevenue (1 in)'!$K$8)+('Sch 8.x Bill Count'!X58*($B61+50)/100*$K$10)-(0.64*5*'Sch 8.x Bill Count'!X58)</f>
        <v>0</v>
      </c>
      <c r="J61" s="13">
        <f>(+'Sch 8.x Bill Count'!Y58*'S5.2 CRevenue (1 in)'!$K$8)+('Sch 8.x Bill Count'!Y58*($B61+50)/100*$K$10)-(0.64*5*'Sch 8.x Bill Count'!Y58)</f>
        <v>0</v>
      </c>
      <c r="K61" s="13">
        <f>(+'Sch 8.x Bill Count'!Z58*'S5.2 CRevenue (1 in)'!$K$8)+('Sch 8.x Bill Count'!Z58*($B61+50)/100*$K$10)-(0.64*5*'Sch 8.x Bill Count'!Z58)</f>
        <v>0</v>
      </c>
      <c r="L61" s="13">
        <f>(+'Sch 8.x Bill Count'!AA58*'S5.2 CRevenue (1 in)'!$K$8)+('Sch 8.x Bill Count'!AA58*($B61+50)/100*$K$10)-(0.64*5*'Sch 8.x Bill Count'!AA58)</f>
        <v>0</v>
      </c>
      <c r="M61" s="13">
        <f>(+'Sch 8.x Bill Count'!AB58*'S5.2 CRevenue (1 in)'!$K$8)+('Sch 8.x Bill Count'!AB58*($B61+50)/100*$K$10)-(0.64*5*'Sch 8.x Bill Count'!AB58)</f>
        <v>0</v>
      </c>
      <c r="N61" s="13">
        <f>(+'Sch 8.x Bill Count'!AC58*'S5.2 CRevenue (1 in)'!$K$8)+('Sch 8.x Bill Count'!AC58*($B61+50)/100*$K$10)-(0.64*5*'Sch 8.x Bill Count'!AC58)</f>
        <v>0</v>
      </c>
      <c r="O61" s="42"/>
      <c r="P61" s="42"/>
      <c r="Q61" s="42"/>
    </row>
    <row r="62" spans="1:17" x14ac:dyDescent="0.25">
      <c r="A62" s="42"/>
      <c r="B62">
        <f t="shared" si="1"/>
        <v>4800</v>
      </c>
      <c r="C62" s="13">
        <f>(+'Sch 8.x Bill Count'!R59*'S5.2 CRevenue (1 in)'!$K$8)+('Sch 8.x Bill Count'!R59*($B62+50)/100*$K$10)-(0.64*5*'Sch 8.x Bill Count'!R59)</f>
        <v>0</v>
      </c>
      <c r="D62" s="13">
        <f>(+'Sch 8.x Bill Count'!S59*'S5.2 CRevenue (1 in)'!$K$8)+('Sch 8.x Bill Count'!S59*($B62+50)/100*$K$10)-(0.64*5*'Sch 8.x Bill Count'!S59)</f>
        <v>0</v>
      </c>
      <c r="E62" s="13">
        <f>(+'Sch 8.x Bill Count'!T59*'S5.2 CRevenue (1 in)'!$K$8)+('Sch 8.x Bill Count'!T59*($B62+50)/100*$K$10)-(0.64*5*'Sch 8.x Bill Count'!T59)</f>
        <v>0</v>
      </c>
      <c r="F62" s="13">
        <f>(+'Sch 8.x Bill Count'!U59*'S5.2 CRevenue (1 in)'!$K$8)+('Sch 8.x Bill Count'!U59*($B62+50)/100*$K$10)-(0.64*5*'Sch 8.x Bill Count'!U59)</f>
        <v>0</v>
      </c>
      <c r="G62" s="13">
        <f>(+'Sch 8.x Bill Count'!V59*'S5.2 CRevenue (1 in)'!$K$8)+('Sch 8.x Bill Count'!V59*($B62+50)/100*$K$10)-(0.64*5*'Sch 8.x Bill Count'!V59)</f>
        <v>0</v>
      </c>
      <c r="H62" s="13">
        <f>(+'Sch 8.x Bill Count'!W59*'S5.2 CRevenue (1 in)'!$K$8)+('Sch 8.x Bill Count'!W59*($B62+50)/100*$K$10)-(0.64*5*'Sch 8.x Bill Count'!W59)</f>
        <v>0</v>
      </c>
      <c r="I62" s="13">
        <f>(+'Sch 8.x Bill Count'!X59*'S5.2 CRevenue (1 in)'!$K$8)+('Sch 8.x Bill Count'!X59*($B62+50)/100*$K$10)-(0.64*5*'Sch 8.x Bill Count'!X59)</f>
        <v>0</v>
      </c>
      <c r="J62" s="13">
        <f>(+'Sch 8.x Bill Count'!Y59*'S5.2 CRevenue (1 in)'!$K$8)+('Sch 8.x Bill Count'!Y59*($B62+50)/100*$K$10)-(0.64*5*'Sch 8.x Bill Count'!Y59)</f>
        <v>0</v>
      </c>
      <c r="K62" s="13">
        <f>(+'Sch 8.x Bill Count'!Z59*'S5.2 CRevenue (1 in)'!$K$8)+('Sch 8.x Bill Count'!Z59*($B62+50)/100*$K$10)-(0.64*5*'Sch 8.x Bill Count'!Z59)</f>
        <v>0</v>
      </c>
      <c r="L62" s="13">
        <f>(+'Sch 8.x Bill Count'!AA59*'S5.2 CRevenue (1 in)'!$K$8)+('Sch 8.x Bill Count'!AA59*($B62+50)/100*$K$10)-(0.64*5*'Sch 8.x Bill Count'!AA59)</f>
        <v>0</v>
      </c>
      <c r="M62" s="13">
        <f>(+'Sch 8.x Bill Count'!AB59*'S5.2 CRevenue (1 in)'!$K$8)+('Sch 8.x Bill Count'!AB59*($B62+50)/100*$K$10)-(0.64*5*'Sch 8.x Bill Count'!AB59)</f>
        <v>0</v>
      </c>
      <c r="N62" s="13">
        <f>(+'Sch 8.x Bill Count'!AC59*'S5.2 CRevenue (1 in)'!$K$8)+('Sch 8.x Bill Count'!AC59*($B62+50)/100*$K$10)-(0.64*5*'Sch 8.x Bill Count'!AC59)</f>
        <v>0</v>
      </c>
      <c r="O62" s="42"/>
      <c r="P62" s="42"/>
      <c r="Q62" s="42"/>
    </row>
    <row r="63" spans="1:17" x14ac:dyDescent="0.25">
      <c r="A63" s="42"/>
      <c r="B63">
        <f t="shared" si="1"/>
        <v>4900</v>
      </c>
      <c r="C63" s="13">
        <f>(+'Sch 8.x Bill Count'!R60*'S5.2 CRevenue (1 in)'!$K$8)+('Sch 8.x Bill Count'!R60*($B63+50)/100*$K$10)-(0.64*5*'Sch 8.x Bill Count'!R60)</f>
        <v>0</v>
      </c>
      <c r="D63" s="13">
        <f>(+'Sch 8.x Bill Count'!S60*'S5.2 CRevenue (1 in)'!$K$8)+('Sch 8.x Bill Count'!S60*($B63+50)/100*$K$10)-(0.64*5*'Sch 8.x Bill Count'!S60)</f>
        <v>0</v>
      </c>
      <c r="E63" s="13">
        <f>(+'Sch 8.x Bill Count'!T60*'S5.2 CRevenue (1 in)'!$K$8)+('Sch 8.x Bill Count'!T60*($B63+50)/100*$K$10)-(0.64*5*'Sch 8.x Bill Count'!T60)</f>
        <v>0</v>
      </c>
      <c r="F63" s="13">
        <f>(+'Sch 8.x Bill Count'!U60*'S5.2 CRevenue (1 in)'!$K$8)+('Sch 8.x Bill Count'!U60*($B63+50)/100*$K$10)-(0.64*5*'Sch 8.x Bill Count'!U60)</f>
        <v>0</v>
      </c>
      <c r="G63" s="13">
        <f>(+'Sch 8.x Bill Count'!V60*'S5.2 CRevenue (1 in)'!$K$8)+('Sch 8.x Bill Count'!V60*($B63+50)/100*$K$10)-(0.64*5*'Sch 8.x Bill Count'!V60)</f>
        <v>0</v>
      </c>
      <c r="H63" s="13">
        <f>(+'Sch 8.x Bill Count'!W60*'S5.2 CRevenue (1 in)'!$K$8)+('Sch 8.x Bill Count'!W60*($B63+50)/100*$K$10)-(0.64*5*'Sch 8.x Bill Count'!W60)</f>
        <v>0</v>
      </c>
      <c r="I63" s="13">
        <f>(+'Sch 8.x Bill Count'!X60*'S5.2 CRevenue (1 in)'!$K$8)+('Sch 8.x Bill Count'!X60*($B63+50)/100*$K$10)-(0.64*5*'Sch 8.x Bill Count'!X60)</f>
        <v>0</v>
      </c>
      <c r="J63" s="13">
        <f>(+'Sch 8.x Bill Count'!Y60*'S5.2 CRevenue (1 in)'!$K$8)+('Sch 8.x Bill Count'!Y60*($B63+50)/100*$K$10)-(0.64*5*'Sch 8.x Bill Count'!Y60)</f>
        <v>0</v>
      </c>
      <c r="K63" s="13">
        <f>(+'Sch 8.x Bill Count'!Z60*'S5.2 CRevenue (1 in)'!$K$8)+('Sch 8.x Bill Count'!Z60*($B63+50)/100*$K$10)-(0.64*5*'Sch 8.x Bill Count'!Z60)</f>
        <v>0</v>
      </c>
      <c r="L63" s="13">
        <f>(+'Sch 8.x Bill Count'!AA60*'S5.2 CRevenue (1 in)'!$K$8)+('Sch 8.x Bill Count'!AA60*($B63+50)/100*$K$10)-(0.64*5*'Sch 8.x Bill Count'!AA60)</f>
        <v>0</v>
      </c>
      <c r="M63" s="13">
        <f>(+'Sch 8.x Bill Count'!AB60*'S5.2 CRevenue (1 in)'!$K$8)+('Sch 8.x Bill Count'!AB60*($B63+50)/100*$K$10)-(0.64*5*'Sch 8.x Bill Count'!AB60)</f>
        <v>0</v>
      </c>
      <c r="N63" s="13">
        <f>(+'Sch 8.x Bill Count'!AC60*'S5.2 CRevenue (1 in)'!$K$8)+('Sch 8.x Bill Count'!AC60*($B63+50)/100*$K$10)-(0.64*5*'Sch 8.x Bill Count'!AC60)</f>
        <v>0</v>
      </c>
      <c r="O63" s="42"/>
      <c r="P63" s="42"/>
      <c r="Q63" s="42"/>
    </row>
    <row r="64" spans="1:17" x14ac:dyDescent="0.25">
      <c r="A64" s="42"/>
      <c r="B64">
        <f t="shared" si="1"/>
        <v>5000</v>
      </c>
      <c r="C64" s="13">
        <f>(+'Sch 8.x Bill Count'!R61*'S5.2 CRevenue (1 in)'!$K$8)+('Sch 8.x Bill Count'!R61*($B64+50)/100*$K$10)-(0.64*5*'Sch 8.x Bill Count'!R61)</f>
        <v>0</v>
      </c>
      <c r="D64" s="13">
        <f>(+'Sch 8.x Bill Count'!S61*'S5.2 CRevenue (1 in)'!$K$8)+('Sch 8.x Bill Count'!S61*($B64+50)/100*$K$10)-(0.64*5*'Sch 8.x Bill Count'!S61)</f>
        <v>0</v>
      </c>
      <c r="E64" s="13">
        <f>(+'Sch 8.x Bill Count'!T61*'S5.2 CRevenue (1 in)'!$K$8)+('Sch 8.x Bill Count'!T61*($B64+50)/100*$K$10)-(0.64*5*'Sch 8.x Bill Count'!T61)</f>
        <v>0</v>
      </c>
      <c r="F64" s="13">
        <f>(+'Sch 8.x Bill Count'!U61*'S5.2 CRevenue (1 in)'!$K$8)+('Sch 8.x Bill Count'!U61*($B64+50)/100*$K$10)-(0.64*5*'Sch 8.x Bill Count'!U61)</f>
        <v>0</v>
      </c>
      <c r="G64" s="13">
        <f>(+'Sch 8.x Bill Count'!V61*'S5.2 CRevenue (1 in)'!$K$8)+('Sch 8.x Bill Count'!V61*($B64+50)/100*$K$10)-(0.64*5*'Sch 8.x Bill Count'!V61)</f>
        <v>0</v>
      </c>
      <c r="H64" s="13">
        <f>(+'Sch 8.x Bill Count'!W61*'S5.2 CRevenue (1 in)'!$K$8)+('Sch 8.x Bill Count'!W61*($B64+50)/100*$K$10)-(0.64*5*'Sch 8.x Bill Count'!W61)</f>
        <v>0</v>
      </c>
      <c r="I64" s="13">
        <f>(+'Sch 8.x Bill Count'!X61*'S5.2 CRevenue (1 in)'!$K$8)+('Sch 8.x Bill Count'!X61*($B64+50)/100*$K$10)-(0.64*5*'Sch 8.x Bill Count'!X61)</f>
        <v>0</v>
      </c>
      <c r="J64" s="13">
        <f>(+'Sch 8.x Bill Count'!Y61*'S5.2 CRevenue (1 in)'!$K$8)+('Sch 8.x Bill Count'!Y61*($B64+50)/100*$K$10)-(0.64*5*'Sch 8.x Bill Count'!Y61)</f>
        <v>0</v>
      </c>
      <c r="K64" s="13">
        <f>(+'Sch 8.x Bill Count'!Z61*'S5.2 CRevenue (1 in)'!$K$8)+('Sch 8.x Bill Count'!Z61*($B64+50)/100*$K$10)-(0.64*5*'Sch 8.x Bill Count'!Z61)</f>
        <v>0</v>
      </c>
      <c r="L64" s="13">
        <f>(+'Sch 8.x Bill Count'!AA61*'S5.2 CRevenue (1 in)'!$K$8)+('Sch 8.x Bill Count'!AA61*($B64+50)/100*$K$10)-(0.64*5*'Sch 8.x Bill Count'!AA61)</f>
        <v>0</v>
      </c>
      <c r="M64" s="13">
        <f>(+'Sch 8.x Bill Count'!AB61*'S5.2 CRevenue (1 in)'!$K$8)+('Sch 8.x Bill Count'!AB61*($B64+50)/100*$K$10)-(0.64*5*'Sch 8.x Bill Count'!AB61)</f>
        <v>0</v>
      </c>
      <c r="N64" s="13">
        <f>(+'Sch 8.x Bill Count'!AC61*'S5.2 CRevenue (1 in)'!$K$8)+('Sch 8.x Bill Count'!AC61*($B64+50)/100*$K$10)-(0.64*5*'Sch 8.x Bill Count'!AC61)</f>
        <v>0</v>
      </c>
      <c r="O64" s="42"/>
      <c r="P64" s="42"/>
      <c r="Q64" s="42"/>
    </row>
    <row r="65" spans="1:17" x14ac:dyDescent="0.25">
      <c r="A65" s="42"/>
      <c r="B65">
        <f t="shared" si="1"/>
        <v>5100</v>
      </c>
      <c r="C65" s="13">
        <f>(+'Sch 8.x Bill Count'!R62*'S5.2 CRevenue (1 in)'!$K$8)+('Sch 8.x Bill Count'!R62*($B65+50)/100*$K$10)-(0.64*5*'Sch 8.x Bill Count'!R62)</f>
        <v>0</v>
      </c>
      <c r="D65" s="13">
        <f>(+'Sch 8.x Bill Count'!S62*'S5.2 CRevenue (1 in)'!$K$8)+('Sch 8.x Bill Count'!S62*($B65+50)/100*$K$10)-(0.64*5*'Sch 8.x Bill Count'!S62)</f>
        <v>0</v>
      </c>
      <c r="E65" s="13">
        <f>(+'Sch 8.x Bill Count'!T62*'S5.2 CRevenue (1 in)'!$K$8)+('Sch 8.x Bill Count'!T62*($B65+50)/100*$K$10)-(0.64*5*'Sch 8.x Bill Count'!T62)</f>
        <v>0</v>
      </c>
      <c r="F65" s="13">
        <f>(+'Sch 8.x Bill Count'!U62*'S5.2 CRevenue (1 in)'!$K$8)+('Sch 8.x Bill Count'!U62*($B65+50)/100*$K$10)-(0.64*5*'Sch 8.x Bill Count'!U62)</f>
        <v>0</v>
      </c>
      <c r="G65" s="13">
        <f>(+'Sch 8.x Bill Count'!V62*'S5.2 CRevenue (1 in)'!$K$8)+('Sch 8.x Bill Count'!V62*($B65+50)/100*$K$10)-(0.64*5*'Sch 8.x Bill Count'!V62)</f>
        <v>0</v>
      </c>
      <c r="H65" s="13">
        <f>(+'Sch 8.x Bill Count'!W62*'S5.2 CRevenue (1 in)'!$K$8)+('Sch 8.x Bill Count'!W62*($B65+50)/100*$K$10)-(0.64*5*'Sch 8.x Bill Count'!W62)</f>
        <v>0</v>
      </c>
      <c r="I65" s="13">
        <f>(+'Sch 8.x Bill Count'!X62*'S5.2 CRevenue (1 in)'!$K$8)+('Sch 8.x Bill Count'!X62*($B65+50)/100*$K$10)-(0.64*5*'Sch 8.x Bill Count'!X62)</f>
        <v>0</v>
      </c>
      <c r="J65" s="13">
        <f>(+'Sch 8.x Bill Count'!Y62*'S5.2 CRevenue (1 in)'!$K$8)+('Sch 8.x Bill Count'!Y62*($B65+50)/100*$K$10)-(0.64*5*'Sch 8.x Bill Count'!Y62)</f>
        <v>0</v>
      </c>
      <c r="K65" s="13">
        <f>(+'Sch 8.x Bill Count'!Z62*'S5.2 CRevenue (1 in)'!$K$8)+('Sch 8.x Bill Count'!Z62*($B65+50)/100*$K$10)-(0.64*5*'Sch 8.x Bill Count'!Z62)</f>
        <v>0</v>
      </c>
      <c r="L65" s="13">
        <f>(+'Sch 8.x Bill Count'!AA62*'S5.2 CRevenue (1 in)'!$K$8)+('Sch 8.x Bill Count'!AA62*($B65+50)/100*$K$10)-(0.64*5*'Sch 8.x Bill Count'!AA62)</f>
        <v>0</v>
      </c>
      <c r="M65" s="13">
        <f>(+'Sch 8.x Bill Count'!AB62*'S5.2 CRevenue (1 in)'!$K$8)+('Sch 8.x Bill Count'!AB62*($B65+50)/100*$K$10)-(0.64*5*'Sch 8.x Bill Count'!AB62)</f>
        <v>0</v>
      </c>
      <c r="N65" s="13">
        <f>(+'Sch 8.x Bill Count'!AC62*'S5.2 CRevenue (1 in)'!$K$8)+('Sch 8.x Bill Count'!AC62*($B65+50)/100*$K$10)-(0.64*5*'Sch 8.x Bill Count'!AC62)</f>
        <v>0</v>
      </c>
      <c r="O65" s="42"/>
      <c r="P65" s="42"/>
      <c r="Q65" s="42"/>
    </row>
    <row r="66" spans="1:17" x14ac:dyDescent="0.25">
      <c r="A66" s="42"/>
      <c r="B66">
        <f t="shared" si="1"/>
        <v>5200</v>
      </c>
      <c r="C66" s="13">
        <f>(+'Sch 8.x Bill Count'!R63*'S5.2 CRevenue (1 in)'!$K$8)+('Sch 8.x Bill Count'!R63*($B66+50)/100*$K$10)-(0.64*5*'Sch 8.x Bill Count'!R63)</f>
        <v>0</v>
      </c>
      <c r="D66" s="13">
        <f>(+'Sch 8.x Bill Count'!S63*'S5.2 CRevenue (1 in)'!$K$8)+('Sch 8.x Bill Count'!S63*($B66+50)/100*$K$10)-(0.64*5*'Sch 8.x Bill Count'!S63)</f>
        <v>0</v>
      </c>
      <c r="E66" s="13">
        <f>(+'Sch 8.x Bill Count'!T63*'S5.2 CRevenue (1 in)'!$K$8)+('Sch 8.x Bill Count'!T63*($B66+50)/100*$K$10)-(0.64*5*'Sch 8.x Bill Count'!T63)</f>
        <v>0</v>
      </c>
      <c r="F66" s="13">
        <f>(+'Sch 8.x Bill Count'!U63*'S5.2 CRevenue (1 in)'!$K$8)+('Sch 8.x Bill Count'!U63*($B66+50)/100*$K$10)-(0.64*5*'Sch 8.x Bill Count'!U63)</f>
        <v>0</v>
      </c>
      <c r="G66" s="13">
        <f>(+'Sch 8.x Bill Count'!V63*'S5.2 CRevenue (1 in)'!$K$8)+('Sch 8.x Bill Count'!V63*($B66+50)/100*$K$10)-(0.64*5*'Sch 8.x Bill Count'!V63)</f>
        <v>0</v>
      </c>
      <c r="H66" s="13">
        <f>(+'Sch 8.x Bill Count'!W63*'S5.2 CRevenue (1 in)'!$K$8)+('Sch 8.x Bill Count'!W63*($B66+50)/100*$K$10)-(0.64*5*'Sch 8.x Bill Count'!W63)</f>
        <v>0</v>
      </c>
      <c r="I66" s="13">
        <f>(+'Sch 8.x Bill Count'!X63*'S5.2 CRevenue (1 in)'!$K$8)+('Sch 8.x Bill Count'!X63*($B66+50)/100*$K$10)-(0.64*5*'Sch 8.x Bill Count'!X63)</f>
        <v>0</v>
      </c>
      <c r="J66" s="13">
        <f>(+'Sch 8.x Bill Count'!Y63*'S5.2 CRevenue (1 in)'!$K$8)+('Sch 8.x Bill Count'!Y63*($B66+50)/100*$K$10)-(0.64*5*'Sch 8.x Bill Count'!Y63)</f>
        <v>0</v>
      </c>
      <c r="K66" s="13">
        <f>(+'Sch 8.x Bill Count'!Z63*'S5.2 CRevenue (1 in)'!$K$8)+('Sch 8.x Bill Count'!Z63*($B66+50)/100*$K$10)-(0.64*5*'Sch 8.x Bill Count'!Z63)</f>
        <v>0</v>
      </c>
      <c r="L66" s="13">
        <f>(+'Sch 8.x Bill Count'!AA63*'S5.2 CRevenue (1 in)'!$K$8)+('Sch 8.x Bill Count'!AA63*($B66+50)/100*$K$10)-(0.64*5*'Sch 8.x Bill Count'!AA63)</f>
        <v>0</v>
      </c>
      <c r="M66" s="13">
        <f>(+'Sch 8.x Bill Count'!AB63*'S5.2 CRevenue (1 in)'!$K$8)+('Sch 8.x Bill Count'!AB63*($B66+50)/100*$K$10)-(0.64*5*'Sch 8.x Bill Count'!AB63)</f>
        <v>0</v>
      </c>
      <c r="N66" s="13">
        <f>(+'Sch 8.x Bill Count'!AC63*'S5.2 CRevenue (1 in)'!$K$8)+('Sch 8.x Bill Count'!AC63*($B66+50)/100*$K$10)-(0.64*5*'Sch 8.x Bill Count'!AC63)</f>
        <v>0</v>
      </c>
      <c r="O66" s="42"/>
      <c r="P66" s="42"/>
      <c r="Q66" s="42"/>
    </row>
    <row r="67" spans="1:17" x14ac:dyDescent="0.25">
      <c r="A67" s="42"/>
      <c r="B67">
        <f t="shared" si="1"/>
        <v>5300</v>
      </c>
      <c r="C67" s="13">
        <f>(+'Sch 8.x Bill Count'!R64*'S5.2 CRevenue (1 in)'!$K$8)+('Sch 8.x Bill Count'!R64*($B67+50)/100*$K$10)-(0.64*5*'Sch 8.x Bill Count'!R64)</f>
        <v>0</v>
      </c>
      <c r="D67" s="13">
        <f>(+'Sch 8.x Bill Count'!S64*'S5.2 CRevenue (1 in)'!$K$8)+('Sch 8.x Bill Count'!S64*($B67+50)/100*$K$10)-(0.64*5*'Sch 8.x Bill Count'!S64)</f>
        <v>0</v>
      </c>
      <c r="E67" s="13">
        <f>(+'Sch 8.x Bill Count'!T64*'S5.2 CRevenue (1 in)'!$K$8)+('Sch 8.x Bill Count'!T64*($B67+50)/100*$K$10)-(0.64*5*'Sch 8.x Bill Count'!T64)</f>
        <v>0</v>
      </c>
      <c r="F67" s="13">
        <f>(+'Sch 8.x Bill Count'!U64*'S5.2 CRevenue (1 in)'!$K$8)+('Sch 8.x Bill Count'!U64*($B67+50)/100*$K$10)-(0.64*5*'Sch 8.x Bill Count'!U64)</f>
        <v>0</v>
      </c>
      <c r="G67" s="13">
        <f>(+'Sch 8.x Bill Count'!V64*'S5.2 CRevenue (1 in)'!$K$8)+('Sch 8.x Bill Count'!V64*($B67+50)/100*$K$10)-(0.64*5*'Sch 8.x Bill Count'!V64)</f>
        <v>0</v>
      </c>
      <c r="H67" s="13">
        <f>(+'Sch 8.x Bill Count'!W64*'S5.2 CRevenue (1 in)'!$K$8)+('Sch 8.x Bill Count'!W64*($B67+50)/100*$K$10)-(0.64*5*'Sch 8.x Bill Count'!W64)</f>
        <v>0</v>
      </c>
      <c r="I67" s="13">
        <f>(+'Sch 8.x Bill Count'!X64*'S5.2 CRevenue (1 in)'!$K$8)+('Sch 8.x Bill Count'!X64*($B67+50)/100*$K$10)-(0.64*5*'Sch 8.x Bill Count'!X64)</f>
        <v>0</v>
      </c>
      <c r="J67" s="13">
        <f>(+'Sch 8.x Bill Count'!Y64*'S5.2 CRevenue (1 in)'!$K$8)+('Sch 8.x Bill Count'!Y64*($B67+50)/100*$K$10)-(0.64*5*'Sch 8.x Bill Count'!Y64)</f>
        <v>0</v>
      </c>
      <c r="K67" s="13">
        <f>(+'Sch 8.x Bill Count'!Z64*'S5.2 CRevenue (1 in)'!$K$8)+('Sch 8.x Bill Count'!Z64*($B67+50)/100*$K$10)-(0.64*5*'Sch 8.x Bill Count'!Z64)</f>
        <v>0</v>
      </c>
      <c r="L67" s="13">
        <f>(+'Sch 8.x Bill Count'!AA64*'S5.2 CRevenue (1 in)'!$K$8)+('Sch 8.x Bill Count'!AA64*($B67+50)/100*$K$10)-(0.64*5*'Sch 8.x Bill Count'!AA64)</f>
        <v>0</v>
      </c>
      <c r="M67" s="13">
        <f>(+'Sch 8.x Bill Count'!AB64*'S5.2 CRevenue (1 in)'!$K$8)+('Sch 8.x Bill Count'!AB64*($B67+50)/100*$K$10)-(0.64*5*'Sch 8.x Bill Count'!AB64)</f>
        <v>0</v>
      </c>
      <c r="N67" s="13">
        <f>(+'Sch 8.x Bill Count'!AC64*'S5.2 CRevenue (1 in)'!$K$8)+('Sch 8.x Bill Count'!AC64*($B67+50)/100*$K$10)-(0.64*5*'Sch 8.x Bill Count'!AC64)</f>
        <v>0</v>
      </c>
      <c r="O67" s="42"/>
      <c r="P67" s="42"/>
      <c r="Q67" s="42"/>
    </row>
    <row r="68" spans="1:17" x14ac:dyDescent="0.25">
      <c r="A68" s="42"/>
      <c r="B68">
        <f t="shared" si="1"/>
        <v>5400</v>
      </c>
      <c r="C68" s="13">
        <f>(+'Sch 8.x Bill Count'!R65*'S5.2 CRevenue (1 in)'!$K$8)+('Sch 8.x Bill Count'!R65*($B68+50)/100*$K$10)-(0.64*5*'Sch 8.x Bill Count'!R65)</f>
        <v>0</v>
      </c>
      <c r="D68" s="13">
        <f>(+'Sch 8.x Bill Count'!S65*'S5.2 CRevenue (1 in)'!$K$8)+('Sch 8.x Bill Count'!S65*($B68+50)/100*$K$10)-(0.64*5*'Sch 8.x Bill Count'!S65)</f>
        <v>0</v>
      </c>
      <c r="E68" s="13">
        <f>(+'Sch 8.x Bill Count'!T65*'S5.2 CRevenue (1 in)'!$K$8)+('Sch 8.x Bill Count'!T65*($B68+50)/100*$K$10)-(0.64*5*'Sch 8.x Bill Count'!T65)</f>
        <v>0</v>
      </c>
      <c r="F68" s="13">
        <f>(+'Sch 8.x Bill Count'!U65*'S5.2 CRevenue (1 in)'!$K$8)+('Sch 8.x Bill Count'!U65*($B68+50)/100*$K$10)-(0.64*5*'Sch 8.x Bill Count'!U65)</f>
        <v>0</v>
      </c>
      <c r="G68" s="13">
        <f>(+'Sch 8.x Bill Count'!V65*'S5.2 CRevenue (1 in)'!$K$8)+('Sch 8.x Bill Count'!V65*($B68+50)/100*$K$10)-(0.64*5*'Sch 8.x Bill Count'!V65)</f>
        <v>0</v>
      </c>
      <c r="H68" s="13">
        <f>(+'Sch 8.x Bill Count'!W65*'S5.2 CRevenue (1 in)'!$K$8)+('Sch 8.x Bill Count'!W65*($B68+50)/100*$K$10)-(0.64*5*'Sch 8.x Bill Count'!W65)</f>
        <v>0</v>
      </c>
      <c r="I68" s="13">
        <f>(+'Sch 8.x Bill Count'!X65*'S5.2 CRevenue (1 in)'!$K$8)+('Sch 8.x Bill Count'!X65*($B68+50)/100*$K$10)-(0.64*5*'Sch 8.x Bill Count'!X65)</f>
        <v>0</v>
      </c>
      <c r="J68" s="13">
        <f>(+'Sch 8.x Bill Count'!Y65*'S5.2 CRevenue (1 in)'!$K$8)+('Sch 8.x Bill Count'!Y65*($B68+50)/100*$K$10)-(0.64*5*'Sch 8.x Bill Count'!Y65)</f>
        <v>0</v>
      </c>
      <c r="K68" s="13">
        <f>(+'Sch 8.x Bill Count'!Z65*'S5.2 CRevenue (1 in)'!$K$8)+('Sch 8.x Bill Count'!Z65*($B68+50)/100*$K$10)-(0.64*5*'Sch 8.x Bill Count'!Z65)</f>
        <v>0</v>
      </c>
      <c r="L68" s="13">
        <f>(+'Sch 8.x Bill Count'!AA65*'S5.2 CRevenue (1 in)'!$K$8)+('Sch 8.x Bill Count'!AA65*($B68+50)/100*$K$10)-(0.64*5*'Sch 8.x Bill Count'!AA65)</f>
        <v>0</v>
      </c>
      <c r="M68" s="13">
        <f>(+'Sch 8.x Bill Count'!AB65*'S5.2 CRevenue (1 in)'!$K$8)+('Sch 8.x Bill Count'!AB65*($B68+50)/100*$K$10)-(0.64*5*'Sch 8.x Bill Count'!AB65)</f>
        <v>0</v>
      </c>
      <c r="N68" s="13">
        <f>(+'Sch 8.x Bill Count'!AC65*'S5.2 CRevenue (1 in)'!$K$8)+('Sch 8.x Bill Count'!AC65*($B68+50)/100*$K$10)-(0.64*5*'Sch 8.x Bill Count'!AC65)</f>
        <v>0</v>
      </c>
      <c r="O68" s="42"/>
      <c r="P68" s="42"/>
      <c r="Q68" s="42"/>
    </row>
    <row r="69" spans="1:17" x14ac:dyDescent="0.25">
      <c r="A69" s="42"/>
      <c r="B69">
        <f t="shared" si="1"/>
        <v>5500</v>
      </c>
      <c r="C69" s="13">
        <f>(+'Sch 8.x Bill Count'!R66*'S5.2 CRevenue (1 in)'!$K$8)+('Sch 8.x Bill Count'!R66*($B69+50)/100*$K$10)-(0.64*5*'Sch 8.x Bill Count'!R66)</f>
        <v>0</v>
      </c>
      <c r="D69" s="13">
        <f>(+'Sch 8.x Bill Count'!S66*'S5.2 CRevenue (1 in)'!$K$8)+('Sch 8.x Bill Count'!S66*($B69+50)/100*$K$10)-(0.64*5*'Sch 8.x Bill Count'!S66)</f>
        <v>0</v>
      </c>
      <c r="E69" s="13">
        <f>(+'Sch 8.x Bill Count'!T66*'S5.2 CRevenue (1 in)'!$K$8)+('Sch 8.x Bill Count'!T66*($B69+50)/100*$K$10)-(0.64*5*'Sch 8.x Bill Count'!T66)</f>
        <v>0</v>
      </c>
      <c r="F69" s="13">
        <f>(+'Sch 8.x Bill Count'!U66*'S5.2 CRevenue (1 in)'!$K$8)+('Sch 8.x Bill Count'!U66*($B69+50)/100*$K$10)-(0.64*5*'Sch 8.x Bill Count'!U66)</f>
        <v>0</v>
      </c>
      <c r="G69" s="13">
        <f>(+'Sch 8.x Bill Count'!V66*'S5.2 CRevenue (1 in)'!$K$8)+('Sch 8.x Bill Count'!V66*($B69+50)/100*$K$10)-(0.64*5*'Sch 8.x Bill Count'!V66)</f>
        <v>0</v>
      </c>
      <c r="H69" s="13">
        <f>(+'Sch 8.x Bill Count'!W66*'S5.2 CRevenue (1 in)'!$K$8)+('Sch 8.x Bill Count'!W66*($B69+50)/100*$K$10)-(0.64*5*'Sch 8.x Bill Count'!W66)</f>
        <v>0</v>
      </c>
      <c r="I69" s="13">
        <f>(+'Sch 8.x Bill Count'!X66*'S5.2 CRevenue (1 in)'!$K$8)+('Sch 8.x Bill Count'!X66*($B69+50)/100*$K$10)-(0.64*5*'Sch 8.x Bill Count'!X66)</f>
        <v>0</v>
      </c>
      <c r="J69" s="13">
        <f>(+'Sch 8.x Bill Count'!Y66*'S5.2 CRevenue (1 in)'!$K$8)+('Sch 8.x Bill Count'!Y66*($B69+50)/100*$K$10)-(0.64*5*'Sch 8.x Bill Count'!Y66)</f>
        <v>0</v>
      </c>
      <c r="K69" s="13">
        <f>(+'Sch 8.x Bill Count'!Z66*'S5.2 CRevenue (1 in)'!$K$8)+('Sch 8.x Bill Count'!Z66*($B69+50)/100*$K$10)-(0.64*5*'Sch 8.x Bill Count'!Z66)</f>
        <v>0</v>
      </c>
      <c r="L69" s="13">
        <f>(+'Sch 8.x Bill Count'!AA66*'S5.2 CRevenue (1 in)'!$K$8)+('Sch 8.x Bill Count'!AA66*($B69+50)/100*$K$10)-(0.64*5*'Sch 8.x Bill Count'!AA66)</f>
        <v>0</v>
      </c>
      <c r="M69" s="13">
        <f>(+'Sch 8.x Bill Count'!AB66*'S5.2 CRevenue (1 in)'!$K$8)+('Sch 8.x Bill Count'!AB66*($B69+50)/100*$K$10)-(0.64*5*'Sch 8.x Bill Count'!AB66)</f>
        <v>0</v>
      </c>
      <c r="N69" s="13">
        <f>(+'Sch 8.x Bill Count'!AC66*'S5.2 CRevenue (1 in)'!$K$8)+('Sch 8.x Bill Count'!AC66*($B69+50)/100*$K$10)-(0.64*5*'Sch 8.x Bill Count'!AC66)</f>
        <v>0</v>
      </c>
      <c r="O69" s="42"/>
      <c r="P69" s="42"/>
      <c r="Q69" s="42"/>
    </row>
    <row r="70" spans="1:17" x14ac:dyDescent="0.25">
      <c r="A70" s="42"/>
      <c r="B70">
        <f t="shared" si="1"/>
        <v>5600</v>
      </c>
      <c r="C70" s="13">
        <f>(+'Sch 8.x Bill Count'!R67*'S5.2 CRevenue (1 in)'!$K$8)+('Sch 8.x Bill Count'!R67*($B70+50)/100*$K$10)-(0.64*5*'Sch 8.x Bill Count'!R67)</f>
        <v>0</v>
      </c>
      <c r="D70" s="13">
        <f>(+'Sch 8.x Bill Count'!S67*'S5.2 CRevenue (1 in)'!$K$8)+('Sch 8.x Bill Count'!S67*($B70+50)/100*$K$10)-(0.64*5*'Sch 8.x Bill Count'!S67)</f>
        <v>0</v>
      </c>
      <c r="E70" s="13">
        <f>(+'Sch 8.x Bill Count'!T67*'S5.2 CRevenue (1 in)'!$K$8)+('Sch 8.x Bill Count'!T67*($B70+50)/100*$K$10)-(0.64*5*'Sch 8.x Bill Count'!T67)</f>
        <v>0</v>
      </c>
      <c r="F70" s="13">
        <f>(+'Sch 8.x Bill Count'!U67*'S5.2 CRevenue (1 in)'!$K$8)+('Sch 8.x Bill Count'!U67*($B70+50)/100*$K$10)-(0.64*5*'Sch 8.x Bill Count'!U67)</f>
        <v>0</v>
      </c>
      <c r="G70" s="13">
        <f>(+'Sch 8.x Bill Count'!V67*'S5.2 CRevenue (1 in)'!$K$8)+('Sch 8.x Bill Count'!V67*($B70+50)/100*$K$10)-(0.64*5*'Sch 8.x Bill Count'!V67)</f>
        <v>0</v>
      </c>
      <c r="H70" s="13">
        <f>(+'Sch 8.x Bill Count'!W67*'S5.2 CRevenue (1 in)'!$K$8)+('Sch 8.x Bill Count'!W67*($B70+50)/100*$K$10)-(0.64*5*'Sch 8.x Bill Count'!W67)</f>
        <v>0</v>
      </c>
      <c r="I70" s="13">
        <f>(+'Sch 8.x Bill Count'!X67*'S5.2 CRevenue (1 in)'!$K$8)+('Sch 8.x Bill Count'!X67*($B70+50)/100*$K$10)-(0.64*5*'Sch 8.x Bill Count'!X67)</f>
        <v>0</v>
      </c>
      <c r="J70" s="13">
        <f>(+'Sch 8.x Bill Count'!Y67*'S5.2 CRevenue (1 in)'!$K$8)+('Sch 8.x Bill Count'!Y67*($B70+50)/100*$K$10)-(0.64*5*'Sch 8.x Bill Count'!Y67)</f>
        <v>0</v>
      </c>
      <c r="K70" s="13">
        <f>(+'Sch 8.x Bill Count'!Z67*'S5.2 CRevenue (1 in)'!$K$8)+('Sch 8.x Bill Count'!Z67*($B70+50)/100*$K$10)-(0.64*5*'Sch 8.x Bill Count'!Z67)</f>
        <v>0</v>
      </c>
      <c r="L70" s="13">
        <f>(+'Sch 8.x Bill Count'!AA67*'S5.2 CRevenue (1 in)'!$K$8)+('Sch 8.x Bill Count'!AA67*($B70+50)/100*$K$10)-(0.64*5*'Sch 8.x Bill Count'!AA67)</f>
        <v>0</v>
      </c>
      <c r="M70" s="13">
        <f>(+'Sch 8.x Bill Count'!AB67*'S5.2 CRevenue (1 in)'!$K$8)+('Sch 8.x Bill Count'!AB67*($B70+50)/100*$K$10)-(0.64*5*'Sch 8.x Bill Count'!AB67)</f>
        <v>0</v>
      </c>
      <c r="N70" s="13">
        <f>(+'Sch 8.x Bill Count'!AC67*'S5.2 CRevenue (1 in)'!$K$8)+('Sch 8.x Bill Count'!AC67*($B70+50)/100*$K$10)-(0.64*5*'Sch 8.x Bill Count'!AC67)</f>
        <v>0</v>
      </c>
      <c r="O70" s="42"/>
      <c r="P70" s="42"/>
      <c r="Q70" s="42"/>
    </row>
    <row r="71" spans="1:17" x14ac:dyDescent="0.25">
      <c r="A71" s="42"/>
      <c r="B71">
        <f t="shared" si="1"/>
        <v>5700</v>
      </c>
      <c r="C71" s="13">
        <f>(+'Sch 8.x Bill Count'!R68*'S5.2 CRevenue (1 in)'!$K$8)+('Sch 8.x Bill Count'!R68*($B71+50)/100*$K$10)-(0.64*5*'Sch 8.x Bill Count'!R68)</f>
        <v>0</v>
      </c>
      <c r="D71" s="13">
        <f>(+'Sch 8.x Bill Count'!S68*'S5.2 CRevenue (1 in)'!$K$8)+('Sch 8.x Bill Count'!S68*($B71+50)/100*$K$10)-(0.64*5*'Sch 8.x Bill Count'!S68)</f>
        <v>0</v>
      </c>
      <c r="E71" s="13">
        <f>(+'Sch 8.x Bill Count'!T68*'S5.2 CRevenue (1 in)'!$K$8)+('Sch 8.x Bill Count'!T68*($B71+50)/100*$K$10)-(0.64*5*'Sch 8.x Bill Count'!T68)</f>
        <v>0</v>
      </c>
      <c r="F71" s="13">
        <f>(+'Sch 8.x Bill Count'!U68*'S5.2 CRevenue (1 in)'!$K$8)+('Sch 8.x Bill Count'!U68*($B71+50)/100*$K$10)-(0.64*5*'Sch 8.x Bill Count'!U68)</f>
        <v>0</v>
      </c>
      <c r="G71" s="13">
        <f>(+'Sch 8.x Bill Count'!V68*'S5.2 CRevenue (1 in)'!$K$8)+('Sch 8.x Bill Count'!V68*($B71+50)/100*$K$10)-(0.64*5*'Sch 8.x Bill Count'!V68)</f>
        <v>0</v>
      </c>
      <c r="H71" s="13">
        <f>(+'Sch 8.x Bill Count'!W68*'S5.2 CRevenue (1 in)'!$K$8)+('Sch 8.x Bill Count'!W68*($B71+50)/100*$K$10)-(0.64*5*'Sch 8.x Bill Count'!W68)</f>
        <v>0</v>
      </c>
      <c r="I71" s="13">
        <f>(+'Sch 8.x Bill Count'!X68*'S5.2 CRevenue (1 in)'!$K$8)+('Sch 8.x Bill Count'!X68*($B71+50)/100*$K$10)-(0.64*5*'Sch 8.x Bill Count'!X68)</f>
        <v>0</v>
      </c>
      <c r="J71" s="13">
        <f>(+'Sch 8.x Bill Count'!Y68*'S5.2 CRevenue (1 in)'!$K$8)+('Sch 8.x Bill Count'!Y68*($B71+50)/100*$K$10)-(0.64*5*'Sch 8.x Bill Count'!Y68)</f>
        <v>0</v>
      </c>
      <c r="K71" s="13">
        <f>(+'Sch 8.x Bill Count'!Z68*'S5.2 CRevenue (1 in)'!$K$8)+('Sch 8.x Bill Count'!Z68*($B71+50)/100*$K$10)-(0.64*5*'Sch 8.x Bill Count'!Z68)</f>
        <v>0</v>
      </c>
      <c r="L71" s="13">
        <f>(+'Sch 8.x Bill Count'!AA68*'S5.2 CRevenue (1 in)'!$K$8)+('Sch 8.x Bill Count'!AA68*($B71+50)/100*$K$10)-(0.64*5*'Sch 8.x Bill Count'!AA68)</f>
        <v>0</v>
      </c>
      <c r="M71" s="13">
        <f>(+'Sch 8.x Bill Count'!AB68*'S5.2 CRevenue (1 in)'!$K$8)+('Sch 8.x Bill Count'!AB68*($B71+50)/100*$K$10)-(0.64*5*'Sch 8.x Bill Count'!AB68)</f>
        <v>0</v>
      </c>
      <c r="N71" s="13">
        <f>(+'Sch 8.x Bill Count'!AC68*'S5.2 CRevenue (1 in)'!$K$8)+('Sch 8.x Bill Count'!AC68*($B71+50)/100*$K$10)-(0.64*5*'Sch 8.x Bill Count'!AC68)</f>
        <v>0</v>
      </c>
      <c r="O71" s="42"/>
      <c r="P71" s="42"/>
      <c r="Q71" s="42"/>
    </row>
    <row r="72" spans="1:17" x14ac:dyDescent="0.25">
      <c r="A72" s="42"/>
      <c r="B72">
        <f t="shared" si="1"/>
        <v>5800</v>
      </c>
      <c r="C72" s="13">
        <f>(+'Sch 8.x Bill Count'!R69*'S5.2 CRevenue (1 in)'!$K$8)+('Sch 8.x Bill Count'!R69*($B72+50)/100*$K$10)-(0.64*5*'Sch 8.x Bill Count'!R69)</f>
        <v>0</v>
      </c>
      <c r="D72" s="13">
        <f>(+'Sch 8.x Bill Count'!S69*'S5.2 CRevenue (1 in)'!$K$8)+('Sch 8.x Bill Count'!S69*($B72+50)/100*$K$10)-(0.64*5*'Sch 8.x Bill Count'!S69)</f>
        <v>0</v>
      </c>
      <c r="E72" s="13">
        <f>(+'Sch 8.x Bill Count'!T69*'S5.2 CRevenue (1 in)'!$K$8)+('Sch 8.x Bill Count'!T69*($B72+50)/100*$K$10)-(0.64*5*'Sch 8.x Bill Count'!T69)</f>
        <v>0</v>
      </c>
      <c r="F72" s="13">
        <f>(+'Sch 8.x Bill Count'!U69*'S5.2 CRevenue (1 in)'!$K$8)+('Sch 8.x Bill Count'!U69*($B72+50)/100*$K$10)-(0.64*5*'Sch 8.x Bill Count'!U69)</f>
        <v>0</v>
      </c>
      <c r="G72" s="13">
        <f>(+'Sch 8.x Bill Count'!V69*'S5.2 CRevenue (1 in)'!$K$8)+('Sch 8.x Bill Count'!V69*($B72+50)/100*$K$10)-(0.64*5*'Sch 8.x Bill Count'!V69)</f>
        <v>0</v>
      </c>
      <c r="H72" s="13">
        <f>(+'Sch 8.x Bill Count'!W69*'S5.2 CRevenue (1 in)'!$K$8)+('Sch 8.x Bill Count'!W69*($B72+50)/100*$K$10)-(0.64*5*'Sch 8.x Bill Count'!W69)</f>
        <v>0</v>
      </c>
      <c r="I72" s="13">
        <f>(+'Sch 8.x Bill Count'!X69*'S5.2 CRevenue (1 in)'!$K$8)+('Sch 8.x Bill Count'!X69*($B72+50)/100*$K$10)-(0.64*5*'Sch 8.x Bill Count'!X69)</f>
        <v>0</v>
      </c>
      <c r="J72" s="13">
        <f>(+'Sch 8.x Bill Count'!Y69*'S5.2 CRevenue (1 in)'!$K$8)+('Sch 8.x Bill Count'!Y69*($B72+50)/100*$K$10)-(0.64*5*'Sch 8.x Bill Count'!Y69)</f>
        <v>0</v>
      </c>
      <c r="K72" s="13">
        <f>(+'Sch 8.x Bill Count'!Z69*'S5.2 CRevenue (1 in)'!$K$8)+('Sch 8.x Bill Count'!Z69*($B72+50)/100*$K$10)-(0.64*5*'Sch 8.x Bill Count'!Z69)</f>
        <v>0</v>
      </c>
      <c r="L72" s="13">
        <f>(+'Sch 8.x Bill Count'!AA69*'S5.2 CRevenue (1 in)'!$K$8)+('Sch 8.x Bill Count'!AA69*($B72+50)/100*$K$10)-(0.64*5*'Sch 8.x Bill Count'!AA69)</f>
        <v>0</v>
      </c>
      <c r="M72" s="13">
        <f>(+'Sch 8.x Bill Count'!AB69*'S5.2 CRevenue (1 in)'!$K$8)+('Sch 8.x Bill Count'!AB69*($B72+50)/100*$K$10)-(0.64*5*'Sch 8.x Bill Count'!AB69)</f>
        <v>0</v>
      </c>
      <c r="N72" s="13">
        <f>(+'Sch 8.x Bill Count'!AC69*'S5.2 CRevenue (1 in)'!$K$8)+('Sch 8.x Bill Count'!AC69*($B72+50)/100*$K$10)-(0.64*5*'Sch 8.x Bill Count'!AC69)</f>
        <v>0</v>
      </c>
      <c r="O72" s="42"/>
      <c r="P72" s="42"/>
      <c r="Q72" s="42"/>
    </row>
    <row r="73" spans="1:17" x14ac:dyDescent="0.25">
      <c r="A73" s="42"/>
      <c r="B73">
        <f t="shared" si="1"/>
        <v>5900</v>
      </c>
      <c r="C73" s="13">
        <f>(+'Sch 8.x Bill Count'!R70*'S5.2 CRevenue (1 in)'!$K$8)+('Sch 8.x Bill Count'!R70*($B73+50)/100*$K$10)-(0.64*5*'Sch 8.x Bill Count'!R70)</f>
        <v>0</v>
      </c>
      <c r="D73" s="13">
        <f>(+'Sch 8.x Bill Count'!S70*'S5.2 CRevenue (1 in)'!$K$8)+('Sch 8.x Bill Count'!S70*($B73+50)/100*$K$10)-(0.64*5*'Sch 8.x Bill Count'!S70)</f>
        <v>0</v>
      </c>
      <c r="E73" s="13">
        <f>(+'Sch 8.x Bill Count'!T70*'S5.2 CRevenue (1 in)'!$K$8)+('Sch 8.x Bill Count'!T70*($B73+50)/100*$K$10)-(0.64*5*'Sch 8.x Bill Count'!T70)</f>
        <v>0</v>
      </c>
      <c r="F73" s="13">
        <f>(+'Sch 8.x Bill Count'!U70*'S5.2 CRevenue (1 in)'!$K$8)+('Sch 8.x Bill Count'!U70*($B73+50)/100*$K$10)-(0.64*5*'Sch 8.x Bill Count'!U70)</f>
        <v>0</v>
      </c>
      <c r="G73" s="13">
        <f>(+'Sch 8.x Bill Count'!V70*'S5.2 CRevenue (1 in)'!$K$8)+('Sch 8.x Bill Count'!V70*($B73+50)/100*$K$10)-(0.64*5*'Sch 8.x Bill Count'!V70)</f>
        <v>0</v>
      </c>
      <c r="H73" s="13">
        <f>(+'Sch 8.x Bill Count'!W70*'S5.2 CRevenue (1 in)'!$K$8)+('Sch 8.x Bill Count'!W70*($B73+50)/100*$K$10)-(0.64*5*'Sch 8.x Bill Count'!W70)</f>
        <v>0</v>
      </c>
      <c r="I73" s="13">
        <f>(+'Sch 8.x Bill Count'!X70*'S5.2 CRevenue (1 in)'!$K$8)+('Sch 8.x Bill Count'!X70*($B73+50)/100*$K$10)-(0.64*5*'Sch 8.x Bill Count'!X70)</f>
        <v>0</v>
      </c>
      <c r="J73" s="13">
        <f>(+'Sch 8.x Bill Count'!Y70*'S5.2 CRevenue (1 in)'!$K$8)+('Sch 8.x Bill Count'!Y70*($B73+50)/100*$K$10)-(0.64*5*'Sch 8.x Bill Count'!Y70)</f>
        <v>0</v>
      </c>
      <c r="K73" s="13">
        <f>(+'Sch 8.x Bill Count'!Z70*'S5.2 CRevenue (1 in)'!$K$8)+('Sch 8.x Bill Count'!Z70*($B73+50)/100*$K$10)-(0.64*5*'Sch 8.x Bill Count'!Z70)</f>
        <v>0</v>
      </c>
      <c r="L73" s="13">
        <f>(+'Sch 8.x Bill Count'!AA70*'S5.2 CRevenue (1 in)'!$K$8)+('Sch 8.x Bill Count'!AA70*($B73+50)/100*$K$10)-(0.64*5*'Sch 8.x Bill Count'!AA70)</f>
        <v>0</v>
      </c>
      <c r="M73" s="13">
        <f>(+'Sch 8.x Bill Count'!AB70*'S5.2 CRevenue (1 in)'!$K$8)+('Sch 8.x Bill Count'!AB70*($B73+50)/100*$K$10)-(0.64*5*'Sch 8.x Bill Count'!AB70)</f>
        <v>0</v>
      </c>
      <c r="N73" s="13">
        <f>(+'Sch 8.x Bill Count'!AC70*'S5.2 CRevenue (1 in)'!$K$8)+('Sch 8.x Bill Count'!AC70*($B73+50)/100*$K$10)-(0.64*5*'Sch 8.x Bill Count'!AC70)</f>
        <v>0</v>
      </c>
      <c r="O73" s="42"/>
      <c r="P73" s="42"/>
      <c r="Q73" s="42"/>
    </row>
    <row r="74" spans="1:17" x14ac:dyDescent="0.25">
      <c r="A74" s="42"/>
      <c r="B74">
        <f t="shared" si="1"/>
        <v>6000</v>
      </c>
      <c r="C74" s="13">
        <f>(+'Sch 8.x Bill Count'!R71*'S5.2 CRevenue (1 in)'!$K$8)+('Sch 8.x Bill Count'!R71*($B74+50)/100*$K$10)-(0.64*5*'Sch 8.x Bill Count'!R71)</f>
        <v>0</v>
      </c>
      <c r="D74" s="13">
        <f>(+'Sch 8.x Bill Count'!S71*'S5.2 CRevenue (1 in)'!$K$8)+('Sch 8.x Bill Count'!S71*($B74+50)/100*$K$10)-(0.64*5*'Sch 8.x Bill Count'!S71)</f>
        <v>0</v>
      </c>
      <c r="E74" s="13">
        <f>(+'Sch 8.x Bill Count'!T71*'S5.2 CRevenue (1 in)'!$K$8)+('Sch 8.x Bill Count'!T71*($B74+50)/100*$K$10)-(0.64*5*'Sch 8.x Bill Count'!T71)</f>
        <v>0</v>
      </c>
      <c r="F74" s="13">
        <f>(+'Sch 8.x Bill Count'!U71*'S5.2 CRevenue (1 in)'!$K$8)+('Sch 8.x Bill Count'!U71*($B74+50)/100*$K$10)-(0.64*5*'Sch 8.x Bill Count'!U71)</f>
        <v>0</v>
      </c>
      <c r="G74" s="13">
        <f>(+'Sch 8.x Bill Count'!V71*'S5.2 CRevenue (1 in)'!$K$8)+('Sch 8.x Bill Count'!V71*($B74+50)/100*$K$10)-(0.64*5*'Sch 8.x Bill Count'!V71)</f>
        <v>0</v>
      </c>
      <c r="H74" s="13">
        <f>(+'Sch 8.x Bill Count'!W71*'S5.2 CRevenue (1 in)'!$K$8)+('Sch 8.x Bill Count'!W71*($B74+50)/100*$K$10)-(0.64*5*'Sch 8.x Bill Count'!W71)</f>
        <v>0</v>
      </c>
      <c r="I74" s="13">
        <f>(+'Sch 8.x Bill Count'!X71*'S5.2 CRevenue (1 in)'!$K$8)+('Sch 8.x Bill Count'!X71*($B74+50)/100*$K$10)-(0.64*5*'Sch 8.x Bill Count'!X71)</f>
        <v>0</v>
      </c>
      <c r="J74" s="13">
        <f>(+'Sch 8.x Bill Count'!Y71*'S5.2 CRevenue (1 in)'!$K$8)+('Sch 8.x Bill Count'!Y71*($B74+50)/100*$K$10)-(0.64*5*'Sch 8.x Bill Count'!Y71)</f>
        <v>0</v>
      </c>
      <c r="K74" s="13">
        <f>(+'Sch 8.x Bill Count'!Z71*'S5.2 CRevenue (1 in)'!$K$8)+('Sch 8.x Bill Count'!Z71*($B74+50)/100*$K$10)-(0.64*5*'Sch 8.x Bill Count'!Z71)</f>
        <v>0</v>
      </c>
      <c r="L74" s="13">
        <f>(+'Sch 8.x Bill Count'!AA71*'S5.2 CRevenue (1 in)'!$K$8)+('Sch 8.x Bill Count'!AA71*($B74+50)/100*$K$10)-(0.64*5*'Sch 8.x Bill Count'!AA71)</f>
        <v>0</v>
      </c>
      <c r="M74" s="13">
        <f>(+'Sch 8.x Bill Count'!AB71*'S5.2 CRevenue (1 in)'!$K$8)+('Sch 8.x Bill Count'!AB71*($B74+50)/100*$K$10)-(0.64*5*'Sch 8.x Bill Count'!AB71)</f>
        <v>0</v>
      </c>
      <c r="N74" s="13">
        <f>(+'Sch 8.x Bill Count'!AC71*'S5.2 CRevenue (1 in)'!$K$8)+('Sch 8.x Bill Count'!AC71*($B74+50)/100*$K$10)-(0.64*5*'Sch 8.x Bill Count'!AC71)</f>
        <v>0</v>
      </c>
      <c r="O74" s="42"/>
      <c r="P74" s="42"/>
      <c r="Q74" s="42"/>
    </row>
    <row r="75" spans="1:17" x14ac:dyDescent="0.25">
      <c r="A75" s="42"/>
      <c r="B75">
        <f t="shared" si="1"/>
        <v>6100</v>
      </c>
      <c r="C75" s="13">
        <f>(+'Sch 8.x Bill Count'!R72*'S5.2 CRevenue (1 in)'!$K$8)+('Sch 8.x Bill Count'!R72*($B75+50)/100*$K$10)-(0.64*5*'Sch 8.x Bill Count'!R72)</f>
        <v>0</v>
      </c>
      <c r="D75" s="13">
        <f>(+'Sch 8.x Bill Count'!S72*'S5.2 CRevenue (1 in)'!$K$8)+('Sch 8.x Bill Count'!S72*($B75+50)/100*$K$10)-(0.64*5*'Sch 8.x Bill Count'!S72)</f>
        <v>0</v>
      </c>
      <c r="E75" s="13">
        <f>(+'Sch 8.x Bill Count'!T72*'S5.2 CRevenue (1 in)'!$K$8)+('Sch 8.x Bill Count'!T72*($B75+50)/100*$K$10)-(0.64*5*'Sch 8.x Bill Count'!T72)</f>
        <v>0</v>
      </c>
      <c r="F75" s="13">
        <f>(+'Sch 8.x Bill Count'!U72*'S5.2 CRevenue (1 in)'!$K$8)+('Sch 8.x Bill Count'!U72*($B75+50)/100*$K$10)-(0.64*5*'Sch 8.x Bill Count'!U72)</f>
        <v>0</v>
      </c>
      <c r="G75" s="13">
        <f>(+'Sch 8.x Bill Count'!V72*'S5.2 CRevenue (1 in)'!$K$8)+('Sch 8.x Bill Count'!V72*($B75+50)/100*$K$10)-(0.64*5*'Sch 8.x Bill Count'!V72)</f>
        <v>0</v>
      </c>
      <c r="H75" s="13">
        <f>(+'Sch 8.x Bill Count'!W72*'S5.2 CRevenue (1 in)'!$K$8)+('Sch 8.x Bill Count'!W72*($B75+50)/100*$K$10)-(0.64*5*'Sch 8.x Bill Count'!W72)</f>
        <v>0</v>
      </c>
      <c r="I75" s="13">
        <f>(+'Sch 8.x Bill Count'!X72*'S5.2 CRevenue (1 in)'!$K$8)+('Sch 8.x Bill Count'!X72*($B75+50)/100*$K$10)-(0.64*5*'Sch 8.x Bill Count'!X72)</f>
        <v>0</v>
      </c>
      <c r="J75" s="13">
        <f>(+'Sch 8.x Bill Count'!Y72*'S5.2 CRevenue (1 in)'!$K$8)+('Sch 8.x Bill Count'!Y72*($B75+50)/100*$K$10)-(0.64*5*'Sch 8.x Bill Count'!Y72)</f>
        <v>0</v>
      </c>
      <c r="K75" s="13">
        <f>(+'Sch 8.x Bill Count'!Z72*'S5.2 CRevenue (1 in)'!$K$8)+('Sch 8.x Bill Count'!Z72*($B75+50)/100*$K$10)-(0.64*5*'Sch 8.x Bill Count'!Z72)</f>
        <v>0</v>
      </c>
      <c r="L75" s="13">
        <f>(+'Sch 8.x Bill Count'!AA72*'S5.2 CRevenue (1 in)'!$K$8)+('Sch 8.x Bill Count'!AA72*($B75+50)/100*$K$10)-(0.64*5*'Sch 8.x Bill Count'!AA72)</f>
        <v>0</v>
      </c>
      <c r="M75" s="13">
        <f>(+'Sch 8.x Bill Count'!AB72*'S5.2 CRevenue (1 in)'!$K$8)+('Sch 8.x Bill Count'!AB72*($B75+50)/100*$K$10)-(0.64*5*'Sch 8.x Bill Count'!AB72)</f>
        <v>0</v>
      </c>
      <c r="N75" s="13">
        <f>(+'Sch 8.x Bill Count'!AC72*'S5.2 CRevenue (1 in)'!$K$8)+('Sch 8.x Bill Count'!AC72*($B75+50)/100*$K$10)-(0.64*5*'Sch 8.x Bill Count'!AC72)</f>
        <v>0</v>
      </c>
      <c r="O75" s="42"/>
      <c r="P75" s="42"/>
      <c r="Q75" s="42"/>
    </row>
    <row r="76" spans="1:17" x14ac:dyDescent="0.25">
      <c r="A76" s="42"/>
      <c r="B76">
        <f t="shared" si="1"/>
        <v>6200</v>
      </c>
      <c r="C76" s="13">
        <f>(+'Sch 8.x Bill Count'!R73*'S5.2 CRevenue (1 in)'!$K$8)+('Sch 8.x Bill Count'!R73*($B76+50)/100*$K$10)-(0.64*5*'Sch 8.x Bill Count'!R73)</f>
        <v>0</v>
      </c>
      <c r="D76" s="13">
        <f>(+'Sch 8.x Bill Count'!S73*'S5.2 CRevenue (1 in)'!$K$8)+('Sch 8.x Bill Count'!S73*($B76+50)/100*$K$10)-(0.64*5*'Sch 8.x Bill Count'!S73)</f>
        <v>0</v>
      </c>
      <c r="E76" s="13">
        <f>(+'Sch 8.x Bill Count'!T73*'S5.2 CRevenue (1 in)'!$K$8)+('Sch 8.x Bill Count'!T73*($B76+50)/100*$K$10)-(0.64*5*'Sch 8.x Bill Count'!T73)</f>
        <v>0</v>
      </c>
      <c r="F76" s="13">
        <f>(+'Sch 8.x Bill Count'!U73*'S5.2 CRevenue (1 in)'!$K$8)+('Sch 8.x Bill Count'!U73*($B76+50)/100*$K$10)-(0.64*5*'Sch 8.x Bill Count'!U73)</f>
        <v>0</v>
      </c>
      <c r="G76" s="13">
        <f>(+'Sch 8.x Bill Count'!V73*'S5.2 CRevenue (1 in)'!$K$8)+('Sch 8.x Bill Count'!V73*($B76+50)/100*$K$10)-(0.64*5*'Sch 8.x Bill Count'!V73)</f>
        <v>0</v>
      </c>
      <c r="H76" s="13">
        <f>(+'Sch 8.x Bill Count'!W73*'S5.2 CRevenue (1 in)'!$K$8)+('Sch 8.x Bill Count'!W73*($B76+50)/100*$K$10)-(0.64*5*'Sch 8.x Bill Count'!W73)</f>
        <v>0</v>
      </c>
      <c r="I76" s="13">
        <f>(+'Sch 8.x Bill Count'!X73*'S5.2 CRevenue (1 in)'!$K$8)+('Sch 8.x Bill Count'!X73*($B76+50)/100*$K$10)-(0.64*5*'Sch 8.x Bill Count'!X73)</f>
        <v>0</v>
      </c>
      <c r="J76" s="13">
        <f>(+'Sch 8.x Bill Count'!Y73*'S5.2 CRevenue (1 in)'!$K$8)+('Sch 8.x Bill Count'!Y73*($B76+50)/100*$K$10)-(0.64*5*'Sch 8.x Bill Count'!Y73)</f>
        <v>0</v>
      </c>
      <c r="K76" s="13">
        <f>(+'Sch 8.x Bill Count'!Z73*'S5.2 CRevenue (1 in)'!$K$8)+('Sch 8.x Bill Count'!Z73*($B76+50)/100*$K$10)-(0.64*5*'Sch 8.x Bill Count'!Z73)</f>
        <v>0</v>
      </c>
      <c r="L76" s="13">
        <f>(+'Sch 8.x Bill Count'!AA73*'S5.2 CRevenue (1 in)'!$K$8)+('Sch 8.x Bill Count'!AA73*($B76+50)/100*$K$10)-(0.64*5*'Sch 8.x Bill Count'!AA73)</f>
        <v>0</v>
      </c>
      <c r="M76" s="13">
        <f>(+'Sch 8.x Bill Count'!AB73*'S5.2 CRevenue (1 in)'!$K$8)+('Sch 8.x Bill Count'!AB73*($B76+50)/100*$K$10)-(0.64*5*'Sch 8.x Bill Count'!AB73)</f>
        <v>0</v>
      </c>
      <c r="N76" s="13">
        <f>(+'Sch 8.x Bill Count'!AC73*'S5.2 CRevenue (1 in)'!$K$8)+('Sch 8.x Bill Count'!AC73*($B76+50)/100*$K$10)-(0.64*5*'Sch 8.x Bill Count'!AC73)</f>
        <v>0</v>
      </c>
      <c r="O76" s="42"/>
      <c r="P76" s="42"/>
      <c r="Q76" s="42"/>
    </row>
    <row r="77" spans="1:17" x14ac:dyDescent="0.25">
      <c r="A77" s="42"/>
      <c r="B77">
        <f t="shared" si="1"/>
        <v>6300</v>
      </c>
      <c r="C77" s="13">
        <f>(+'Sch 8.x Bill Count'!R74*'S5.2 CRevenue (1 in)'!$K$8)+('Sch 8.x Bill Count'!R74*($B77+50)/100*$K$10)-(0.64*5*'Sch 8.x Bill Count'!R74)</f>
        <v>0</v>
      </c>
      <c r="D77" s="13">
        <f>(+'Sch 8.x Bill Count'!S74*'S5.2 CRevenue (1 in)'!$K$8)+('Sch 8.x Bill Count'!S74*($B77+50)/100*$K$10)-(0.64*5*'Sch 8.x Bill Count'!S74)</f>
        <v>0</v>
      </c>
      <c r="E77" s="13">
        <f>(+'Sch 8.x Bill Count'!T74*'S5.2 CRevenue (1 in)'!$K$8)+('Sch 8.x Bill Count'!T74*($B77+50)/100*$K$10)-(0.64*5*'Sch 8.x Bill Count'!T74)</f>
        <v>0</v>
      </c>
      <c r="F77" s="13">
        <f>(+'Sch 8.x Bill Count'!U74*'S5.2 CRevenue (1 in)'!$K$8)+('Sch 8.x Bill Count'!U74*($B77+50)/100*$K$10)-(0.64*5*'Sch 8.x Bill Count'!U74)</f>
        <v>0</v>
      </c>
      <c r="G77" s="13">
        <f>(+'Sch 8.x Bill Count'!V74*'S5.2 CRevenue (1 in)'!$K$8)+('Sch 8.x Bill Count'!V74*($B77+50)/100*$K$10)-(0.64*5*'Sch 8.x Bill Count'!V74)</f>
        <v>0</v>
      </c>
      <c r="H77" s="13">
        <f>(+'Sch 8.x Bill Count'!W74*'S5.2 CRevenue (1 in)'!$K$8)+('Sch 8.x Bill Count'!W74*($B77+50)/100*$K$10)-(0.64*5*'Sch 8.x Bill Count'!W74)</f>
        <v>0</v>
      </c>
      <c r="I77" s="13">
        <f>(+'Sch 8.x Bill Count'!X74*'S5.2 CRevenue (1 in)'!$K$8)+('Sch 8.x Bill Count'!X74*($B77+50)/100*$K$10)-(0.64*5*'Sch 8.x Bill Count'!X74)</f>
        <v>0</v>
      </c>
      <c r="J77" s="13">
        <f>(+'Sch 8.x Bill Count'!Y74*'S5.2 CRevenue (1 in)'!$K$8)+('Sch 8.x Bill Count'!Y74*($B77+50)/100*$K$10)-(0.64*5*'Sch 8.x Bill Count'!Y74)</f>
        <v>0</v>
      </c>
      <c r="K77" s="13">
        <f>(+'Sch 8.x Bill Count'!Z74*'S5.2 CRevenue (1 in)'!$K$8)+('Sch 8.x Bill Count'!Z74*($B77+50)/100*$K$10)-(0.64*5*'Sch 8.x Bill Count'!Z74)</f>
        <v>0</v>
      </c>
      <c r="L77" s="13">
        <f>(+'Sch 8.x Bill Count'!AA74*'S5.2 CRevenue (1 in)'!$K$8)+('Sch 8.x Bill Count'!AA74*($B77+50)/100*$K$10)-(0.64*5*'Sch 8.x Bill Count'!AA74)</f>
        <v>0</v>
      </c>
      <c r="M77" s="13">
        <f>(+'Sch 8.x Bill Count'!AB74*'S5.2 CRevenue (1 in)'!$K$8)+('Sch 8.x Bill Count'!AB74*($B77+50)/100*$K$10)-(0.64*5*'Sch 8.x Bill Count'!AB74)</f>
        <v>0</v>
      </c>
      <c r="N77" s="13">
        <f>(+'Sch 8.x Bill Count'!AC74*'S5.2 CRevenue (1 in)'!$K$8)+('Sch 8.x Bill Count'!AC74*($B77+50)/100*$K$10)-(0.64*5*'Sch 8.x Bill Count'!AC74)</f>
        <v>0</v>
      </c>
      <c r="O77" s="42"/>
      <c r="P77" s="42"/>
      <c r="Q77" s="42"/>
    </row>
    <row r="78" spans="1:17" x14ac:dyDescent="0.25">
      <c r="A78" s="42"/>
      <c r="B78">
        <f t="shared" si="1"/>
        <v>6400</v>
      </c>
      <c r="C78" s="13">
        <f>(+'Sch 8.x Bill Count'!R75*'S5.2 CRevenue (1 in)'!$K$8)+('Sch 8.x Bill Count'!R75*($B78+50)/100*$K$10)-(0.64*5*'Sch 8.x Bill Count'!R75)</f>
        <v>0</v>
      </c>
      <c r="D78" s="13">
        <f>(+'Sch 8.x Bill Count'!S75*'S5.2 CRevenue (1 in)'!$K$8)+('Sch 8.x Bill Count'!S75*($B78+50)/100*$K$10)-(0.64*5*'Sch 8.x Bill Count'!S75)</f>
        <v>0</v>
      </c>
      <c r="E78" s="13">
        <f>(+'Sch 8.x Bill Count'!T75*'S5.2 CRevenue (1 in)'!$K$8)+('Sch 8.x Bill Count'!T75*($B78+50)/100*$K$10)-(0.64*5*'Sch 8.x Bill Count'!T75)</f>
        <v>0</v>
      </c>
      <c r="F78" s="13">
        <f>(+'Sch 8.x Bill Count'!U75*'S5.2 CRevenue (1 in)'!$K$8)+('Sch 8.x Bill Count'!U75*($B78+50)/100*$K$10)-(0.64*5*'Sch 8.x Bill Count'!U75)</f>
        <v>0</v>
      </c>
      <c r="G78" s="13">
        <f>(+'Sch 8.x Bill Count'!V75*'S5.2 CRevenue (1 in)'!$K$8)+('Sch 8.x Bill Count'!V75*($B78+50)/100*$K$10)-(0.64*5*'Sch 8.x Bill Count'!V75)</f>
        <v>0</v>
      </c>
      <c r="H78" s="13">
        <f>(+'Sch 8.x Bill Count'!W75*'S5.2 CRevenue (1 in)'!$K$8)+('Sch 8.x Bill Count'!W75*($B78+50)/100*$K$10)-(0.64*5*'Sch 8.x Bill Count'!W75)</f>
        <v>0</v>
      </c>
      <c r="I78" s="13">
        <f>(+'Sch 8.x Bill Count'!X75*'S5.2 CRevenue (1 in)'!$K$8)+('Sch 8.x Bill Count'!X75*($B78+50)/100*$K$10)-(0.64*5*'Sch 8.x Bill Count'!X75)</f>
        <v>0</v>
      </c>
      <c r="J78" s="13">
        <f>(+'Sch 8.x Bill Count'!Y75*'S5.2 CRevenue (1 in)'!$K$8)+('Sch 8.x Bill Count'!Y75*($B78+50)/100*$K$10)-(0.64*5*'Sch 8.x Bill Count'!Y75)</f>
        <v>0</v>
      </c>
      <c r="K78" s="13">
        <f>(+'Sch 8.x Bill Count'!Z75*'S5.2 CRevenue (1 in)'!$K$8)+('Sch 8.x Bill Count'!Z75*($B78+50)/100*$K$10)-(0.64*5*'Sch 8.x Bill Count'!Z75)</f>
        <v>0</v>
      </c>
      <c r="L78" s="13">
        <f>(+'Sch 8.x Bill Count'!AA75*'S5.2 CRevenue (1 in)'!$K$8)+('Sch 8.x Bill Count'!AA75*($B78+50)/100*$K$10)-(0.64*5*'Sch 8.x Bill Count'!AA75)</f>
        <v>0</v>
      </c>
      <c r="M78" s="13">
        <f>(+'Sch 8.x Bill Count'!AB75*'S5.2 CRevenue (1 in)'!$K$8)+('Sch 8.x Bill Count'!AB75*($B78+50)/100*$K$10)-(0.64*5*'Sch 8.x Bill Count'!AB75)</f>
        <v>0</v>
      </c>
      <c r="N78" s="13">
        <f>(+'Sch 8.x Bill Count'!AC75*'S5.2 CRevenue (1 in)'!$K$8)+('Sch 8.x Bill Count'!AC75*($B78+50)/100*$K$10)-(0.64*5*'Sch 8.x Bill Count'!AC75)</f>
        <v>0</v>
      </c>
      <c r="O78" s="42"/>
      <c r="P78" s="42"/>
      <c r="Q78" s="42"/>
    </row>
    <row r="79" spans="1:17" x14ac:dyDescent="0.25">
      <c r="A79" s="42"/>
      <c r="B79">
        <f t="shared" si="1"/>
        <v>6500</v>
      </c>
      <c r="C79" s="13">
        <f>(+'Sch 8.x Bill Count'!R76*'S5.2 CRevenue (1 in)'!$K$8)+('Sch 8.x Bill Count'!R76*($B79+50)/100*$K$10)-(0.64*5*'Sch 8.x Bill Count'!R76)</f>
        <v>0</v>
      </c>
      <c r="D79" s="13">
        <f>(+'Sch 8.x Bill Count'!S76*'S5.2 CRevenue (1 in)'!$K$8)+('Sch 8.x Bill Count'!S76*($B79+50)/100*$K$10)-(0.64*5*'Sch 8.x Bill Count'!S76)</f>
        <v>0</v>
      </c>
      <c r="E79" s="13">
        <f>(+'Sch 8.x Bill Count'!T76*'S5.2 CRevenue (1 in)'!$K$8)+('Sch 8.x Bill Count'!T76*($B79+50)/100*$K$10)-(0.64*5*'Sch 8.x Bill Count'!T76)</f>
        <v>0</v>
      </c>
      <c r="F79" s="13">
        <f>(+'Sch 8.x Bill Count'!U76*'S5.2 CRevenue (1 in)'!$K$8)+('Sch 8.x Bill Count'!U76*($B79+50)/100*$K$10)-(0.64*5*'Sch 8.x Bill Count'!U76)</f>
        <v>0</v>
      </c>
      <c r="G79" s="13">
        <f>(+'Sch 8.x Bill Count'!V76*'S5.2 CRevenue (1 in)'!$K$8)+('Sch 8.x Bill Count'!V76*($B79+50)/100*$K$10)-(0.64*5*'Sch 8.x Bill Count'!V76)</f>
        <v>0</v>
      </c>
      <c r="H79" s="13">
        <f>(+'Sch 8.x Bill Count'!W76*'S5.2 CRevenue (1 in)'!$K$8)+('Sch 8.x Bill Count'!W76*($B79+50)/100*$K$10)-(0.64*5*'Sch 8.x Bill Count'!W76)</f>
        <v>0</v>
      </c>
      <c r="I79" s="13">
        <f>(+'Sch 8.x Bill Count'!X76*'S5.2 CRevenue (1 in)'!$K$8)+('Sch 8.x Bill Count'!X76*($B79+50)/100*$K$10)-(0.64*5*'Sch 8.x Bill Count'!X76)</f>
        <v>0</v>
      </c>
      <c r="J79" s="13">
        <f>(+'Sch 8.x Bill Count'!Y76*'S5.2 CRevenue (1 in)'!$K$8)+('Sch 8.x Bill Count'!Y76*($B79+50)/100*$K$10)-(0.64*5*'Sch 8.x Bill Count'!Y76)</f>
        <v>0</v>
      </c>
      <c r="K79" s="13">
        <f>(+'Sch 8.x Bill Count'!Z76*'S5.2 CRevenue (1 in)'!$K$8)+('Sch 8.x Bill Count'!Z76*($B79+50)/100*$K$10)-(0.64*5*'Sch 8.x Bill Count'!Z76)</f>
        <v>0</v>
      </c>
      <c r="L79" s="13">
        <f>(+'Sch 8.x Bill Count'!AA76*'S5.2 CRevenue (1 in)'!$K$8)+('Sch 8.x Bill Count'!AA76*($B79+50)/100*$K$10)-(0.64*5*'Sch 8.x Bill Count'!AA76)</f>
        <v>0</v>
      </c>
      <c r="M79" s="13">
        <f>(+'Sch 8.x Bill Count'!AB76*'S5.2 CRevenue (1 in)'!$K$8)+('Sch 8.x Bill Count'!AB76*($B79+50)/100*$K$10)-(0.64*5*'Sch 8.x Bill Count'!AB76)</f>
        <v>0</v>
      </c>
      <c r="N79" s="13">
        <f>(+'Sch 8.x Bill Count'!AC76*'S5.2 CRevenue (1 in)'!$K$8)+('Sch 8.x Bill Count'!AC76*($B79+50)/100*$K$10)-(0.64*5*'Sch 8.x Bill Count'!AC76)</f>
        <v>0</v>
      </c>
      <c r="O79" s="42"/>
      <c r="P79" s="42"/>
      <c r="Q79" s="42"/>
    </row>
    <row r="80" spans="1:17" x14ac:dyDescent="0.25">
      <c r="A80" s="42"/>
      <c r="B80">
        <f t="shared" si="1"/>
        <v>6600</v>
      </c>
      <c r="C80" s="13">
        <f>(+'Sch 8.x Bill Count'!R77*'S5.2 CRevenue (1 in)'!$K$8)+('Sch 8.x Bill Count'!R77*($B80+50)/100*$K$10)-(0.64*5*'Sch 8.x Bill Count'!R77)</f>
        <v>0</v>
      </c>
      <c r="D80" s="13">
        <f>(+'Sch 8.x Bill Count'!S77*'S5.2 CRevenue (1 in)'!$K$8)+('Sch 8.x Bill Count'!S77*($B80+50)/100*$K$10)-(0.64*5*'Sch 8.x Bill Count'!S77)</f>
        <v>0</v>
      </c>
      <c r="E80" s="13">
        <f>(+'Sch 8.x Bill Count'!T77*'S5.2 CRevenue (1 in)'!$K$8)+('Sch 8.x Bill Count'!T77*($B80+50)/100*$K$10)-(0.64*5*'Sch 8.x Bill Count'!T77)</f>
        <v>0</v>
      </c>
      <c r="F80" s="13">
        <f>(+'Sch 8.x Bill Count'!U77*'S5.2 CRevenue (1 in)'!$K$8)+('Sch 8.x Bill Count'!U77*($B80+50)/100*$K$10)-(0.64*5*'Sch 8.x Bill Count'!U77)</f>
        <v>0</v>
      </c>
      <c r="G80" s="13">
        <f>(+'Sch 8.x Bill Count'!V77*'S5.2 CRevenue (1 in)'!$K$8)+('Sch 8.x Bill Count'!V77*($B80+50)/100*$K$10)-(0.64*5*'Sch 8.x Bill Count'!V77)</f>
        <v>0</v>
      </c>
      <c r="H80" s="13">
        <f>(+'Sch 8.x Bill Count'!W77*'S5.2 CRevenue (1 in)'!$K$8)+('Sch 8.x Bill Count'!W77*($B80+50)/100*$K$10)-(0.64*5*'Sch 8.x Bill Count'!W77)</f>
        <v>0</v>
      </c>
      <c r="I80" s="13">
        <f>(+'Sch 8.x Bill Count'!X77*'S5.2 CRevenue (1 in)'!$K$8)+('Sch 8.x Bill Count'!X77*($B80+50)/100*$K$10)-(0.64*5*'Sch 8.x Bill Count'!X77)</f>
        <v>0</v>
      </c>
      <c r="J80" s="13">
        <f>(+'Sch 8.x Bill Count'!Y77*'S5.2 CRevenue (1 in)'!$K$8)+('Sch 8.x Bill Count'!Y77*($B80+50)/100*$K$10)-(0.64*5*'Sch 8.x Bill Count'!Y77)</f>
        <v>0</v>
      </c>
      <c r="K80" s="13">
        <f>(+'Sch 8.x Bill Count'!Z77*'S5.2 CRevenue (1 in)'!$K$8)+('Sch 8.x Bill Count'!Z77*($B80+50)/100*$K$10)-(0.64*5*'Sch 8.x Bill Count'!Z77)</f>
        <v>0</v>
      </c>
      <c r="L80" s="13">
        <f>(+'Sch 8.x Bill Count'!AA77*'S5.2 CRevenue (1 in)'!$K$8)+('Sch 8.x Bill Count'!AA77*($B80+50)/100*$K$10)-(0.64*5*'Sch 8.x Bill Count'!AA77)</f>
        <v>0</v>
      </c>
      <c r="M80" s="13">
        <f>(+'Sch 8.x Bill Count'!AB77*'S5.2 CRevenue (1 in)'!$K$8)+('Sch 8.x Bill Count'!AB77*($B80+50)/100*$K$10)-(0.64*5*'Sch 8.x Bill Count'!AB77)</f>
        <v>0</v>
      </c>
      <c r="N80" s="13">
        <f>(+'Sch 8.x Bill Count'!AC77*'S5.2 CRevenue (1 in)'!$K$8)+('Sch 8.x Bill Count'!AC77*($B80+50)/100*$K$10)-(0.64*5*'Sch 8.x Bill Count'!AC77)</f>
        <v>0</v>
      </c>
      <c r="O80" s="42"/>
      <c r="P80" s="42"/>
      <c r="Q80" s="42"/>
    </row>
    <row r="81" spans="1:17" x14ac:dyDescent="0.25">
      <c r="A81" s="42"/>
      <c r="B81">
        <f t="shared" ref="B81:B124" si="2">+B80+100</f>
        <v>6700</v>
      </c>
      <c r="C81" s="13">
        <f>(+'Sch 8.x Bill Count'!R78*'S5.2 CRevenue (1 in)'!$K$8)+('Sch 8.x Bill Count'!R78*($B81+50)/100*$K$10)-(0.64*5*'Sch 8.x Bill Count'!R78)</f>
        <v>0</v>
      </c>
      <c r="D81" s="13">
        <f>(+'Sch 8.x Bill Count'!S78*'S5.2 CRevenue (1 in)'!$K$8)+('Sch 8.x Bill Count'!S78*($B81+50)/100*$K$10)-(0.64*5*'Sch 8.x Bill Count'!S78)</f>
        <v>0</v>
      </c>
      <c r="E81" s="13">
        <f>(+'Sch 8.x Bill Count'!T78*'S5.2 CRevenue (1 in)'!$K$8)+('Sch 8.x Bill Count'!T78*($B81+50)/100*$K$10)-(0.64*5*'Sch 8.x Bill Count'!T78)</f>
        <v>0</v>
      </c>
      <c r="F81" s="13">
        <f>(+'Sch 8.x Bill Count'!U78*'S5.2 CRevenue (1 in)'!$K$8)+('Sch 8.x Bill Count'!U78*($B81+50)/100*$K$10)-(0.64*5*'Sch 8.x Bill Count'!U78)</f>
        <v>0</v>
      </c>
      <c r="G81" s="13">
        <f>(+'Sch 8.x Bill Count'!V78*'S5.2 CRevenue (1 in)'!$K$8)+('Sch 8.x Bill Count'!V78*($B81+50)/100*$K$10)-(0.64*5*'Sch 8.x Bill Count'!V78)</f>
        <v>0</v>
      </c>
      <c r="H81" s="13">
        <f>(+'Sch 8.x Bill Count'!W78*'S5.2 CRevenue (1 in)'!$K$8)+('Sch 8.x Bill Count'!W78*($B81+50)/100*$K$10)-(0.64*5*'Sch 8.x Bill Count'!W78)</f>
        <v>0</v>
      </c>
      <c r="I81" s="13">
        <f>(+'Sch 8.x Bill Count'!X78*'S5.2 CRevenue (1 in)'!$K$8)+('Sch 8.x Bill Count'!X78*($B81+50)/100*$K$10)-(0.64*5*'Sch 8.x Bill Count'!X78)</f>
        <v>0</v>
      </c>
      <c r="J81" s="13">
        <f>(+'Sch 8.x Bill Count'!Y78*'S5.2 CRevenue (1 in)'!$K$8)+('Sch 8.x Bill Count'!Y78*($B81+50)/100*$K$10)-(0.64*5*'Sch 8.x Bill Count'!Y78)</f>
        <v>0</v>
      </c>
      <c r="K81" s="13">
        <f>(+'Sch 8.x Bill Count'!Z78*'S5.2 CRevenue (1 in)'!$K$8)+('Sch 8.x Bill Count'!Z78*($B81+50)/100*$K$10)-(0.64*5*'Sch 8.x Bill Count'!Z78)</f>
        <v>0</v>
      </c>
      <c r="L81" s="13">
        <f>(+'Sch 8.x Bill Count'!AA78*'S5.2 CRevenue (1 in)'!$K$8)+('Sch 8.x Bill Count'!AA78*($B81+50)/100*$K$10)-(0.64*5*'Sch 8.x Bill Count'!AA78)</f>
        <v>0</v>
      </c>
      <c r="M81" s="13">
        <f>(+'Sch 8.x Bill Count'!AB78*'S5.2 CRevenue (1 in)'!$K$8)+('Sch 8.x Bill Count'!AB78*($B81+50)/100*$K$10)-(0.64*5*'Sch 8.x Bill Count'!AB78)</f>
        <v>0</v>
      </c>
      <c r="N81" s="13">
        <f>(+'Sch 8.x Bill Count'!AC78*'S5.2 CRevenue (1 in)'!$K$8)+('Sch 8.x Bill Count'!AC78*($B81+50)/100*$K$10)-(0.64*5*'Sch 8.x Bill Count'!AC78)</f>
        <v>0</v>
      </c>
      <c r="O81" s="42"/>
      <c r="P81" s="42"/>
      <c r="Q81" s="42"/>
    </row>
    <row r="82" spans="1:17" x14ac:dyDescent="0.25">
      <c r="A82" s="42"/>
      <c r="B82">
        <f t="shared" si="2"/>
        <v>6800</v>
      </c>
      <c r="C82" s="13">
        <f>(+'Sch 8.x Bill Count'!R79*'S5.2 CRevenue (1 in)'!$K$8)+('Sch 8.x Bill Count'!R79*($B82+50)/100*$K$10)-(0.64*5*'Sch 8.x Bill Count'!R79)</f>
        <v>0</v>
      </c>
      <c r="D82" s="13">
        <f>(+'Sch 8.x Bill Count'!S79*'S5.2 CRevenue (1 in)'!$K$8)+('Sch 8.x Bill Count'!S79*($B82+50)/100*$K$10)-(0.64*5*'Sch 8.x Bill Count'!S79)</f>
        <v>0</v>
      </c>
      <c r="E82" s="13">
        <f>(+'Sch 8.x Bill Count'!T79*'S5.2 CRevenue (1 in)'!$K$8)+('Sch 8.x Bill Count'!T79*($B82+50)/100*$K$10)-(0.64*5*'Sch 8.x Bill Count'!T79)</f>
        <v>0</v>
      </c>
      <c r="F82" s="13">
        <f>(+'Sch 8.x Bill Count'!U79*'S5.2 CRevenue (1 in)'!$K$8)+('Sch 8.x Bill Count'!U79*($B82+50)/100*$K$10)-(0.64*5*'Sch 8.x Bill Count'!U79)</f>
        <v>0</v>
      </c>
      <c r="G82" s="13">
        <f>(+'Sch 8.x Bill Count'!V79*'S5.2 CRevenue (1 in)'!$K$8)+('Sch 8.x Bill Count'!V79*($B82+50)/100*$K$10)-(0.64*5*'Sch 8.x Bill Count'!V79)</f>
        <v>0</v>
      </c>
      <c r="H82" s="13">
        <f>(+'Sch 8.x Bill Count'!W79*'S5.2 CRevenue (1 in)'!$K$8)+('Sch 8.x Bill Count'!W79*($B82+50)/100*$K$10)-(0.64*5*'Sch 8.x Bill Count'!W79)</f>
        <v>0</v>
      </c>
      <c r="I82" s="13">
        <f>(+'Sch 8.x Bill Count'!X79*'S5.2 CRevenue (1 in)'!$K$8)+('Sch 8.x Bill Count'!X79*($B82+50)/100*$K$10)-(0.64*5*'Sch 8.x Bill Count'!X79)</f>
        <v>0</v>
      </c>
      <c r="J82" s="13">
        <f>(+'Sch 8.x Bill Count'!Y79*'S5.2 CRevenue (1 in)'!$K$8)+('Sch 8.x Bill Count'!Y79*($B82+50)/100*$K$10)-(0.64*5*'Sch 8.x Bill Count'!Y79)</f>
        <v>0</v>
      </c>
      <c r="K82" s="13">
        <f>(+'Sch 8.x Bill Count'!Z79*'S5.2 CRevenue (1 in)'!$K$8)+('Sch 8.x Bill Count'!Z79*($B82+50)/100*$K$10)-(0.64*5*'Sch 8.x Bill Count'!Z79)</f>
        <v>0</v>
      </c>
      <c r="L82" s="13">
        <f>(+'Sch 8.x Bill Count'!AA79*'S5.2 CRevenue (1 in)'!$K$8)+('Sch 8.x Bill Count'!AA79*($B82+50)/100*$K$10)-(0.64*5*'Sch 8.x Bill Count'!AA79)</f>
        <v>0</v>
      </c>
      <c r="M82" s="13">
        <f>(+'Sch 8.x Bill Count'!AB79*'S5.2 CRevenue (1 in)'!$K$8)+('Sch 8.x Bill Count'!AB79*($B82+50)/100*$K$10)-(0.64*5*'Sch 8.x Bill Count'!AB79)</f>
        <v>0</v>
      </c>
      <c r="N82" s="13">
        <f>(+'Sch 8.x Bill Count'!AC79*'S5.2 CRevenue (1 in)'!$K$8)+('Sch 8.x Bill Count'!AC79*($B82+50)/100*$K$10)-(0.64*5*'Sch 8.x Bill Count'!AC79)</f>
        <v>0</v>
      </c>
      <c r="O82" s="42"/>
      <c r="P82" s="42"/>
      <c r="Q82" s="42"/>
    </row>
    <row r="83" spans="1:17" x14ac:dyDescent="0.25">
      <c r="A83" s="42"/>
      <c r="B83">
        <f t="shared" si="2"/>
        <v>6900</v>
      </c>
      <c r="C83" s="13">
        <f>(+'Sch 8.x Bill Count'!R80*'S5.2 CRevenue (1 in)'!$K$8)+('Sch 8.x Bill Count'!R80*($B83+50)/100*$K$10)-(0.64*5*'Sch 8.x Bill Count'!R80)</f>
        <v>0</v>
      </c>
      <c r="D83" s="13">
        <f>(+'Sch 8.x Bill Count'!S80*'S5.2 CRevenue (1 in)'!$K$8)+('Sch 8.x Bill Count'!S80*($B83+50)/100*$K$10)-(0.64*5*'Sch 8.x Bill Count'!S80)</f>
        <v>0</v>
      </c>
      <c r="E83" s="13">
        <f>(+'Sch 8.x Bill Count'!T80*'S5.2 CRevenue (1 in)'!$K$8)+('Sch 8.x Bill Count'!T80*($B83+50)/100*$K$10)-(0.64*5*'Sch 8.x Bill Count'!T80)</f>
        <v>0</v>
      </c>
      <c r="F83" s="13">
        <f>(+'Sch 8.x Bill Count'!U80*'S5.2 CRevenue (1 in)'!$K$8)+('Sch 8.x Bill Count'!U80*($B83+50)/100*$K$10)-(0.64*5*'Sch 8.x Bill Count'!U80)</f>
        <v>0</v>
      </c>
      <c r="G83" s="13">
        <f>(+'Sch 8.x Bill Count'!V80*'S5.2 CRevenue (1 in)'!$K$8)+('Sch 8.x Bill Count'!V80*($B83+50)/100*$K$10)-(0.64*5*'Sch 8.x Bill Count'!V80)</f>
        <v>0</v>
      </c>
      <c r="H83" s="13">
        <f>(+'Sch 8.x Bill Count'!W80*'S5.2 CRevenue (1 in)'!$K$8)+('Sch 8.x Bill Count'!W80*($B83+50)/100*$K$10)-(0.64*5*'Sch 8.x Bill Count'!W80)</f>
        <v>0</v>
      </c>
      <c r="I83" s="13">
        <f>(+'Sch 8.x Bill Count'!X80*'S5.2 CRevenue (1 in)'!$K$8)+('Sch 8.x Bill Count'!X80*($B83+50)/100*$K$10)-(0.64*5*'Sch 8.x Bill Count'!X80)</f>
        <v>0</v>
      </c>
      <c r="J83" s="13">
        <f>(+'Sch 8.x Bill Count'!Y80*'S5.2 CRevenue (1 in)'!$K$8)+('Sch 8.x Bill Count'!Y80*($B83+50)/100*$K$10)-(0.64*5*'Sch 8.x Bill Count'!Y80)</f>
        <v>0</v>
      </c>
      <c r="K83" s="13">
        <f>(+'Sch 8.x Bill Count'!Z80*'S5.2 CRevenue (1 in)'!$K$8)+('Sch 8.x Bill Count'!Z80*($B83+50)/100*$K$10)-(0.64*5*'Sch 8.x Bill Count'!Z80)</f>
        <v>0</v>
      </c>
      <c r="L83" s="13">
        <f>(+'Sch 8.x Bill Count'!AA80*'S5.2 CRevenue (1 in)'!$K$8)+('Sch 8.x Bill Count'!AA80*($B83+50)/100*$K$10)-(0.64*5*'Sch 8.x Bill Count'!AA80)</f>
        <v>0</v>
      </c>
      <c r="M83" s="13">
        <f>(+'Sch 8.x Bill Count'!AB80*'S5.2 CRevenue (1 in)'!$K$8)+('Sch 8.x Bill Count'!AB80*($B83+50)/100*$K$10)-(0.64*5*'Sch 8.x Bill Count'!AB80)</f>
        <v>0</v>
      </c>
      <c r="N83" s="13">
        <f>(+'Sch 8.x Bill Count'!AC80*'S5.2 CRevenue (1 in)'!$K$8)+('Sch 8.x Bill Count'!AC80*($B83+50)/100*$K$10)-(0.64*5*'Sch 8.x Bill Count'!AC80)</f>
        <v>0</v>
      </c>
      <c r="O83" s="42"/>
      <c r="P83" s="42"/>
      <c r="Q83" s="42"/>
    </row>
    <row r="84" spans="1:17" x14ac:dyDescent="0.25">
      <c r="A84" s="42"/>
      <c r="B84">
        <f t="shared" si="2"/>
        <v>7000</v>
      </c>
      <c r="C84" s="13">
        <f>(+'Sch 8.x Bill Count'!R81*'S5.2 CRevenue (1 in)'!$K$8)+('Sch 8.x Bill Count'!R81*($B84+50)/100*$K$10)-(0.64*5*'Sch 8.x Bill Count'!R81)</f>
        <v>0</v>
      </c>
      <c r="D84" s="13">
        <f>(+'Sch 8.x Bill Count'!S81*'S5.2 CRevenue (1 in)'!$K$8)+('Sch 8.x Bill Count'!S81*($B84+50)/100*$K$10)-(0.64*5*'Sch 8.x Bill Count'!S81)</f>
        <v>0</v>
      </c>
      <c r="E84" s="13">
        <f>(+'Sch 8.x Bill Count'!T81*'S5.2 CRevenue (1 in)'!$K$8)+('Sch 8.x Bill Count'!T81*($B84+50)/100*$K$10)-(0.64*5*'Sch 8.x Bill Count'!T81)</f>
        <v>0</v>
      </c>
      <c r="F84" s="13">
        <f>(+'Sch 8.x Bill Count'!U81*'S5.2 CRevenue (1 in)'!$K$8)+('Sch 8.x Bill Count'!U81*($B84+50)/100*$K$10)-(0.64*5*'Sch 8.x Bill Count'!U81)</f>
        <v>0</v>
      </c>
      <c r="G84" s="13">
        <f>(+'Sch 8.x Bill Count'!V81*'S5.2 CRevenue (1 in)'!$K$8)+('Sch 8.x Bill Count'!V81*($B84+50)/100*$K$10)-(0.64*5*'Sch 8.x Bill Count'!V81)</f>
        <v>0</v>
      </c>
      <c r="H84" s="13">
        <f>(+'Sch 8.x Bill Count'!W81*'S5.2 CRevenue (1 in)'!$K$8)+('Sch 8.x Bill Count'!W81*($B84+50)/100*$K$10)-(0.64*5*'Sch 8.x Bill Count'!W81)</f>
        <v>0</v>
      </c>
      <c r="I84" s="13">
        <f>(+'Sch 8.x Bill Count'!X81*'S5.2 CRevenue (1 in)'!$K$8)+('Sch 8.x Bill Count'!X81*($B84+50)/100*$K$10)-(0.64*5*'Sch 8.x Bill Count'!X81)</f>
        <v>0</v>
      </c>
      <c r="J84" s="13">
        <f>(+'Sch 8.x Bill Count'!Y81*'S5.2 CRevenue (1 in)'!$K$8)+('Sch 8.x Bill Count'!Y81*($B84+50)/100*$K$10)-(0.64*5*'Sch 8.x Bill Count'!Y81)</f>
        <v>0</v>
      </c>
      <c r="K84" s="13">
        <f>(+'Sch 8.x Bill Count'!Z81*'S5.2 CRevenue (1 in)'!$K$8)+('Sch 8.x Bill Count'!Z81*($B84+50)/100*$K$10)-(0.64*5*'Sch 8.x Bill Count'!Z81)</f>
        <v>0</v>
      </c>
      <c r="L84" s="13">
        <f>(+'Sch 8.x Bill Count'!AA81*'S5.2 CRevenue (1 in)'!$K$8)+('Sch 8.x Bill Count'!AA81*($B84+50)/100*$K$10)-(0.64*5*'Sch 8.x Bill Count'!AA81)</f>
        <v>0</v>
      </c>
      <c r="M84" s="13">
        <f>(+'Sch 8.x Bill Count'!AB81*'S5.2 CRevenue (1 in)'!$K$8)+('Sch 8.x Bill Count'!AB81*($B84+50)/100*$K$10)-(0.64*5*'Sch 8.x Bill Count'!AB81)</f>
        <v>0</v>
      </c>
      <c r="N84" s="13">
        <f>(+'Sch 8.x Bill Count'!AC81*'S5.2 CRevenue (1 in)'!$K$8)+('Sch 8.x Bill Count'!AC81*($B84+50)/100*$K$10)-(0.64*5*'Sch 8.x Bill Count'!AC81)</f>
        <v>0</v>
      </c>
      <c r="O84" s="42"/>
      <c r="P84" s="42"/>
      <c r="Q84" s="42"/>
    </row>
    <row r="85" spans="1:17" x14ac:dyDescent="0.25">
      <c r="A85" s="42"/>
      <c r="B85">
        <f t="shared" si="2"/>
        <v>7100</v>
      </c>
      <c r="C85" s="13">
        <f>(+'Sch 8.x Bill Count'!R82*'S5.2 CRevenue (1 in)'!$K$8)+('Sch 8.x Bill Count'!R82*($B85+50)/100*$K$10)-(0.64*5*'Sch 8.x Bill Count'!R82)</f>
        <v>0</v>
      </c>
      <c r="D85" s="13">
        <f>(+'Sch 8.x Bill Count'!S82*'S5.2 CRevenue (1 in)'!$K$8)+('Sch 8.x Bill Count'!S82*($B85+50)/100*$K$10)-(0.64*5*'Sch 8.x Bill Count'!S82)</f>
        <v>0</v>
      </c>
      <c r="E85" s="13">
        <f>(+'Sch 8.x Bill Count'!T82*'S5.2 CRevenue (1 in)'!$K$8)+('Sch 8.x Bill Count'!T82*($B85+50)/100*$K$10)-(0.64*5*'Sch 8.x Bill Count'!T82)</f>
        <v>0</v>
      </c>
      <c r="F85" s="13">
        <f>(+'Sch 8.x Bill Count'!U82*'S5.2 CRevenue (1 in)'!$K$8)+('Sch 8.x Bill Count'!U82*($B85+50)/100*$K$10)-(0.64*5*'Sch 8.x Bill Count'!U82)</f>
        <v>0</v>
      </c>
      <c r="G85" s="13">
        <f>(+'Sch 8.x Bill Count'!V82*'S5.2 CRevenue (1 in)'!$K$8)+('Sch 8.x Bill Count'!V82*($B85+50)/100*$K$10)-(0.64*5*'Sch 8.x Bill Count'!V82)</f>
        <v>0</v>
      </c>
      <c r="H85" s="13">
        <f>(+'Sch 8.x Bill Count'!W82*'S5.2 CRevenue (1 in)'!$K$8)+('Sch 8.x Bill Count'!W82*($B85+50)/100*$K$10)-(0.64*5*'Sch 8.x Bill Count'!W82)</f>
        <v>0</v>
      </c>
      <c r="I85" s="13">
        <f>(+'Sch 8.x Bill Count'!X82*'S5.2 CRevenue (1 in)'!$K$8)+('Sch 8.x Bill Count'!X82*($B85+50)/100*$K$10)-(0.64*5*'Sch 8.x Bill Count'!X82)</f>
        <v>0</v>
      </c>
      <c r="J85" s="13">
        <f>(+'Sch 8.x Bill Count'!Y82*'S5.2 CRevenue (1 in)'!$K$8)+('Sch 8.x Bill Count'!Y82*($B85+50)/100*$K$10)-(0.64*5*'Sch 8.x Bill Count'!Y82)</f>
        <v>0</v>
      </c>
      <c r="K85" s="13">
        <f>(+'Sch 8.x Bill Count'!Z82*'S5.2 CRevenue (1 in)'!$K$8)+('Sch 8.x Bill Count'!Z82*($B85+50)/100*$K$10)-(0.64*5*'Sch 8.x Bill Count'!Z82)</f>
        <v>0</v>
      </c>
      <c r="L85" s="13">
        <f>(+'Sch 8.x Bill Count'!AA82*'S5.2 CRevenue (1 in)'!$K$8)+('Sch 8.x Bill Count'!AA82*($B85+50)/100*$K$10)-(0.64*5*'Sch 8.x Bill Count'!AA82)</f>
        <v>0</v>
      </c>
      <c r="M85" s="13">
        <f>(+'Sch 8.x Bill Count'!AB82*'S5.2 CRevenue (1 in)'!$K$8)+('Sch 8.x Bill Count'!AB82*($B85+50)/100*$K$10)-(0.64*5*'Sch 8.x Bill Count'!AB82)</f>
        <v>0</v>
      </c>
      <c r="N85" s="13">
        <f>(+'Sch 8.x Bill Count'!AC82*'S5.2 CRevenue (1 in)'!$K$8)+('Sch 8.x Bill Count'!AC82*($B85+50)/100*$K$10)-(0.64*5*'Sch 8.x Bill Count'!AC82)</f>
        <v>0</v>
      </c>
      <c r="O85" s="42"/>
      <c r="P85" s="42"/>
      <c r="Q85" s="42"/>
    </row>
    <row r="86" spans="1:17" x14ac:dyDescent="0.25">
      <c r="A86" s="42"/>
      <c r="B86">
        <f t="shared" si="2"/>
        <v>7200</v>
      </c>
      <c r="C86" s="13">
        <f>(+'Sch 8.x Bill Count'!R83*'S5.2 CRevenue (1 in)'!$K$8)+('Sch 8.x Bill Count'!R83*($B86+50)/100*$K$10)-(0.64*5*'Sch 8.x Bill Count'!R83)</f>
        <v>0</v>
      </c>
      <c r="D86" s="13">
        <f>(+'Sch 8.x Bill Count'!S83*'S5.2 CRevenue (1 in)'!$K$8)+('Sch 8.x Bill Count'!S83*($B86+50)/100*$K$10)-(0.64*5*'Sch 8.x Bill Count'!S83)</f>
        <v>0</v>
      </c>
      <c r="E86" s="13">
        <f>(+'Sch 8.x Bill Count'!T83*'S5.2 CRevenue (1 in)'!$K$8)+('Sch 8.x Bill Count'!T83*($B86+50)/100*$K$10)-(0.64*5*'Sch 8.x Bill Count'!T83)</f>
        <v>0</v>
      </c>
      <c r="F86" s="13">
        <f>(+'Sch 8.x Bill Count'!U83*'S5.2 CRevenue (1 in)'!$K$8)+('Sch 8.x Bill Count'!U83*($B86+50)/100*$K$10)-(0.64*5*'Sch 8.x Bill Count'!U83)</f>
        <v>0</v>
      </c>
      <c r="G86" s="13">
        <f>(+'Sch 8.x Bill Count'!V83*'S5.2 CRevenue (1 in)'!$K$8)+('Sch 8.x Bill Count'!V83*($B86+50)/100*$K$10)-(0.64*5*'Sch 8.x Bill Count'!V83)</f>
        <v>0</v>
      </c>
      <c r="H86" s="13">
        <f>(+'Sch 8.x Bill Count'!W83*'S5.2 CRevenue (1 in)'!$K$8)+('Sch 8.x Bill Count'!W83*($B86+50)/100*$K$10)-(0.64*5*'Sch 8.x Bill Count'!W83)</f>
        <v>0</v>
      </c>
      <c r="I86" s="13">
        <f>(+'Sch 8.x Bill Count'!X83*'S5.2 CRevenue (1 in)'!$K$8)+('Sch 8.x Bill Count'!X83*($B86+50)/100*$K$10)-(0.64*5*'Sch 8.x Bill Count'!X83)</f>
        <v>0</v>
      </c>
      <c r="J86" s="13">
        <f>(+'Sch 8.x Bill Count'!Y83*'S5.2 CRevenue (1 in)'!$K$8)+('Sch 8.x Bill Count'!Y83*($B86+50)/100*$K$10)-(0.64*5*'Sch 8.x Bill Count'!Y83)</f>
        <v>0</v>
      </c>
      <c r="K86" s="13">
        <f>(+'Sch 8.x Bill Count'!Z83*'S5.2 CRevenue (1 in)'!$K$8)+('Sch 8.x Bill Count'!Z83*($B86+50)/100*$K$10)-(0.64*5*'Sch 8.x Bill Count'!Z83)</f>
        <v>0</v>
      </c>
      <c r="L86" s="13">
        <f>(+'Sch 8.x Bill Count'!AA83*'S5.2 CRevenue (1 in)'!$K$8)+('Sch 8.x Bill Count'!AA83*($B86+50)/100*$K$10)-(0.64*5*'Sch 8.x Bill Count'!AA83)</f>
        <v>0</v>
      </c>
      <c r="M86" s="13">
        <f>(+'Sch 8.x Bill Count'!AB83*'S5.2 CRevenue (1 in)'!$K$8)+('Sch 8.x Bill Count'!AB83*($B86+50)/100*$K$10)-(0.64*5*'Sch 8.x Bill Count'!AB83)</f>
        <v>0</v>
      </c>
      <c r="N86" s="13">
        <f>(+'Sch 8.x Bill Count'!AC83*'S5.2 CRevenue (1 in)'!$K$8)+('Sch 8.x Bill Count'!AC83*($B86+50)/100*$K$10)-(0.64*5*'Sch 8.x Bill Count'!AC83)</f>
        <v>0</v>
      </c>
      <c r="O86" s="42"/>
      <c r="P86" s="42"/>
      <c r="Q86" s="42"/>
    </row>
    <row r="87" spans="1:17" x14ac:dyDescent="0.25">
      <c r="A87" s="42"/>
      <c r="B87">
        <f t="shared" si="2"/>
        <v>7300</v>
      </c>
      <c r="C87" s="13">
        <f>(+'Sch 8.x Bill Count'!R84*'S5.2 CRevenue (1 in)'!$K$8)+('Sch 8.x Bill Count'!R84*($B87+50)/100*$K$10)-(0.64*5*'Sch 8.x Bill Count'!R84)</f>
        <v>0</v>
      </c>
      <c r="D87" s="13">
        <f>(+'Sch 8.x Bill Count'!S84*'S5.2 CRevenue (1 in)'!$K$8)+('Sch 8.x Bill Count'!S84*($B87+50)/100*$K$10)-(0.64*5*'Sch 8.x Bill Count'!S84)</f>
        <v>0</v>
      </c>
      <c r="E87" s="13">
        <f>(+'Sch 8.x Bill Count'!T84*'S5.2 CRevenue (1 in)'!$K$8)+('Sch 8.x Bill Count'!T84*($B87+50)/100*$K$10)-(0.64*5*'Sch 8.x Bill Count'!T84)</f>
        <v>0</v>
      </c>
      <c r="F87" s="13">
        <f>(+'Sch 8.x Bill Count'!U84*'S5.2 CRevenue (1 in)'!$K$8)+('Sch 8.x Bill Count'!U84*($B87+50)/100*$K$10)-(0.64*5*'Sch 8.x Bill Count'!U84)</f>
        <v>0</v>
      </c>
      <c r="G87" s="13">
        <f>(+'Sch 8.x Bill Count'!V84*'S5.2 CRevenue (1 in)'!$K$8)+('Sch 8.x Bill Count'!V84*($B87+50)/100*$K$10)-(0.64*5*'Sch 8.x Bill Count'!V84)</f>
        <v>0</v>
      </c>
      <c r="H87" s="13">
        <f>(+'Sch 8.x Bill Count'!W84*'S5.2 CRevenue (1 in)'!$K$8)+('Sch 8.x Bill Count'!W84*($B87+50)/100*$K$10)-(0.64*5*'Sch 8.x Bill Count'!W84)</f>
        <v>0</v>
      </c>
      <c r="I87" s="13">
        <f>(+'Sch 8.x Bill Count'!X84*'S5.2 CRevenue (1 in)'!$K$8)+('Sch 8.x Bill Count'!X84*($B87+50)/100*$K$10)-(0.64*5*'Sch 8.x Bill Count'!X84)</f>
        <v>0</v>
      </c>
      <c r="J87" s="13">
        <f>(+'Sch 8.x Bill Count'!Y84*'S5.2 CRevenue (1 in)'!$K$8)+('Sch 8.x Bill Count'!Y84*($B87+50)/100*$K$10)-(0.64*5*'Sch 8.x Bill Count'!Y84)</f>
        <v>0</v>
      </c>
      <c r="K87" s="13">
        <f>(+'Sch 8.x Bill Count'!Z84*'S5.2 CRevenue (1 in)'!$K$8)+('Sch 8.x Bill Count'!Z84*($B87+50)/100*$K$10)-(0.64*5*'Sch 8.x Bill Count'!Z84)</f>
        <v>0</v>
      </c>
      <c r="L87" s="13">
        <f>(+'Sch 8.x Bill Count'!AA84*'S5.2 CRevenue (1 in)'!$K$8)+('Sch 8.x Bill Count'!AA84*($B87+50)/100*$K$10)-(0.64*5*'Sch 8.x Bill Count'!AA84)</f>
        <v>0</v>
      </c>
      <c r="M87" s="13">
        <f>(+'Sch 8.x Bill Count'!AB84*'S5.2 CRevenue (1 in)'!$K$8)+('Sch 8.x Bill Count'!AB84*($B87+50)/100*$K$10)-(0.64*5*'Sch 8.x Bill Count'!AB84)</f>
        <v>0</v>
      </c>
      <c r="N87" s="13">
        <f>(+'Sch 8.x Bill Count'!AC84*'S5.2 CRevenue (1 in)'!$K$8)+('Sch 8.x Bill Count'!AC84*($B87+50)/100*$K$10)-(0.64*5*'Sch 8.x Bill Count'!AC84)</f>
        <v>0</v>
      </c>
      <c r="O87" s="42"/>
      <c r="P87" s="42"/>
      <c r="Q87" s="42"/>
    </row>
    <row r="88" spans="1:17" x14ac:dyDescent="0.25">
      <c r="A88" s="42"/>
      <c r="B88">
        <f t="shared" si="2"/>
        <v>7400</v>
      </c>
      <c r="C88" s="13">
        <f>(+'Sch 8.x Bill Count'!R85*'S5.2 CRevenue (1 in)'!$K$8)+('Sch 8.x Bill Count'!R85*($B88+50)/100*$K$10)-(0.64*5*'Sch 8.x Bill Count'!R85)</f>
        <v>0</v>
      </c>
      <c r="D88" s="13">
        <f>(+'Sch 8.x Bill Count'!S85*'S5.2 CRevenue (1 in)'!$K$8)+('Sch 8.x Bill Count'!S85*($B88+50)/100*$K$10)-(0.64*5*'Sch 8.x Bill Count'!S85)</f>
        <v>0</v>
      </c>
      <c r="E88" s="13">
        <f>(+'Sch 8.x Bill Count'!T85*'S5.2 CRevenue (1 in)'!$K$8)+('Sch 8.x Bill Count'!T85*($B88+50)/100*$K$10)-(0.64*5*'Sch 8.x Bill Count'!T85)</f>
        <v>0</v>
      </c>
      <c r="F88" s="13">
        <f>(+'Sch 8.x Bill Count'!U85*'S5.2 CRevenue (1 in)'!$K$8)+('Sch 8.x Bill Count'!U85*($B88+50)/100*$K$10)-(0.64*5*'Sch 8.x Bill Count'!U85)</f>
        <v>0</v>
      </c>
      <c r="G88" s="13">
        <f>(+'Sch 8.x Bill Count'!V85*'S5.2 CRevenue (1 in)'!$K$8)+('Sch 8.x Bill Count'!V85*($B88+50)/100*$K$10)-(0.64*5*'Sch 8.x Bill Count'!V85)</f>
        <v>0</v>
      </c>
      <c r="H88" s="13">
        <f>(+'Sch 8.x Bill Count'!W85*'S5.2 CRevenue (1 in)'!$K$8)+('Sch 8.x Bill Count'!W85*($B88+50)/100*$K$10)-(0.64*5*'Sch 8.x Bill Count'!W85)</f>
        <v>0</v>
      </c>
      <c r="I88" s="13">
        <f>(+'Sch 8.x Bill Count'!X85*'S5.2 CRevenue (1 in)'!$K$8)+('Sch 8.x Bill Count'!X85*($B88+50)/100*$K$10)-(0.64*5*'Sch 8.x Bill Count'!X85)</f>
        <v>0</v>
      </c>
      <c r="J88" s="13">
        <f>(+'Sch 8.x Bill Count'!Y85*'S5.2 CRevenue (1 in)'!$K$8)+('Sch 8.x Bill Count'!Y85*($B88+50)/100*$K$10)-(0.64*5*'Sch 8.x Bill Count'!Y85)</f>
        <v>0</v>
      </c>
      <c r="K88" s="13">
        <f>(+'Sch 8.x Bill Count'!Z85*'S5.2 CRevenue (1 in)'!$K$8)+('Sch 8.x Bill Count'!Z85*($B88+50)/100*$K$10)-(0.64*5*'Sch 8.x Bill Count'!Z85)</f>
        <v>0</v>
      </c>
      <c r="L88" s="13">
        <f>(+'Sch 8.x Bill Count'!AA85*'S5.2 CRevenue (1 in)'!$K$8)+('Sch 8.x Bill Count'!AA85*($B88+50)/100*$K$10)-(0.64*5*'Sch 8.x Bill Count'!AA85)</f>
        <v>0</v>
      </c>
      <c r="M88" s="13">
        <f>(+'Sch 8.x Bill Count'!AB85*'S5.2 CRevenue (1 in)'!$K$8)+('Sch 8.x Bill Count'!AB85*($B88+50)/100*$K$10)-(0.64*5*'Sch 8.x Bill Count'!AB85)</f>
        <v>0</v>
      </c>
      <c r="N88" s="13">
        <f>(+'Sch 8.x Bill Count'!AC85*'S5.2 CRevenue (1 in)'!$K$8)+('Sch 8.x Bill Count'!AC85*($B88+50)/100*$K$10)-(0.64*5*'Sch 8.x Bill Count'!AC85)</f>
        <v>0</v>
      </c>
      <c r="O88" s="42"/>
      <c r="P88" s="42"/>
      <c r="Q88" s="42"/>
    </row>
    <row r="89" spans="1:17" x14ac:dyDescent="0.25">
      <c r="A89" s="42"/>
      <c r="B89">
        <f t="shared" si="2"/>
        <v>7500</v>
      </c>
      <c r="C89" s="13">
        <f>(+'Sch 8.x Bill Count'!R86*'S5.2 CRevenue (1 in)'!$K$8)+('Sch 8.x Bill Count'!R86*($B89+50)/100*$K$10)-(0.64*5*'Sch 8.x Bill Count'!R86)</f>
        <v>0</v>
      </c>
      <c r="D89" s="13">
        <f>(+'Sch 8.x Bill Count'!S86*'S5.2 CRevenue (1 in)'!$K$8)+('Sch 8.x Bill Count'!S86*($B89+50)/100*$K$10)-(0.64*5*'Sch 8.x Bill Count'!S86)</f>
        <v>0</v>
      </c>
      <c r="E89" s="13">
        <f>(+'Sch 8.x Bill Count'!T86*'S5.2 CRevenue (1 in)'!$K$8)+('Sch 8.x Bill Count'!T86*($B89+50)/100*$K$10)-(0.64*5*'Sch 8.x Bill Count'!T86)</f>
        <v>0</v>
      </c>
      <c r="F89" s="13">
        <f>(+'Sch 8.x Bill Count'!U86*'S5.2 CRevenue (1 in)'!$K$8)+('Sch 8.x Bill Count'!U86*($B89+50)/100*$K$10)-(0.64*5*'Sch 8.x Bill Count'!U86)</f>
        <v>0</v>
      </c>
      <c r="G89" s="13">
        <f>(+'Sch 8.x Bill Count'!V86*'S5.2 CRevenue (1 in)'!$K$8)+('Sch 8.x Bill Count'!V86*($B89+50)/100*$K$10)-(0.64*5*'Sch 8.x Bill Count'!V86)</f>
        <v>0</v>
      </c>
      <c r="H89" s="13">
        <f>(+'Sch 8.x Bill Count'!W86*'S5.2 CRevenue (1 in)'!$K$8)+('Sch 8.x Bill Count'!W86*($B89+50)/100*$K$10)-(0.64*5*'Sch 8.x Bill Count'!W86)</f>
        <v>0</v>
      </c>
      <c r="I89" s="13">
        <f>(+'Sch 8.x Bill Count'!X86*'S5.2 CRevenue (1 in)'!$K$8)+('Sch 8.x Bill Count'!X86*($B89+50)/100*$K$10)-(0.64*5*'Sch 8.x Bill Count'!X86)</f>
        <v>0</v>
      </c>
      <c r="J89" s="13">
        <f>(+'Sch 8.x Bill Count'!Y86*'S5.2 CRevenue (1 in)'!$K$8)+('Sch 8.x Bill Count'!Y86*($B89+50)/100*$K$10)-(0.64*5*'Sch 8.x Bill Count'!Y86)</f>
        <v>0</v>
      </c>
      <c r="K89" s="13">
        <f>(+'Sch 8.x Bill Count'!Z86*'S5.2 CRevenue (1 in)'!$K$8)+('Sch 8.x Bill Count'!Z86*($B89+50)/100*$K$10)-(0.64*5*'Sch 8.x Bill Count'!Z86)</f>
        <v>0</v>
      </c>
      <c r="L89" s="13">
        <f>(+'Sch 8.x Bill Count'!AA86*'S5.2 CRevenue (1 in)'!$K$8)+('Sch 8.x Bill Count'!AA86*($B89+50)/100*$K$10)-(0.64*5*'Sch 8.x Bill Count'!AA86)</f>
        <v>0</v>
      </c>
      <c r="M89" s="13">
        <f>(+'Sch 8.x Bill Count'!AB86*'S5.2 CRevenue (1 in)'!$K$8)+('Sch 8.x Bill Count'!AB86*($B89+50)/100*$K$10)-(0.64*5*'Sch 8.x Bill Count'!AB86)</f>
        <v>0</v>
      </c>
      <c r="N89" s="13">
        <f>(+'Sch 8.x Bill Count'!AC86*'S5.2 CRevenue (1 in)'!$K$8)+('Sch 8.x Bill Count'!AC86*($B89+50)/100*$K$10)-(0.64*5*'Sch 8.x Bill Count'!AC86)</f>
        <v>0</v>
      </c>
      <c r="O89" s="42"/>
      <c r="P89" s="42"/>
      <c r="Q89" s="42"/>
    </row>
    <row r="90" spans="1:17" x14ac:dyDescent="0.25">
      <c r="A90" s="42"/>
      <c r="B90">
        <f t="shared" si="2"/>
        <v>7600</v>
      </c>
      <c r="C90" s="13">
        <f>(+'Sch 8.x Bill Count'!R87*'S5.2 CRevenue (1 in)'!$K$8)+('Sch 8.x Bill Count'!R87*($B90+50)/100*$K$10)-(0.64*5*'Sch 8.x Bill Count'!R87)</f>
        <v>0</v>
      </c>
      <c r="D90" s="13">
        <f>(+'Sch 8.x Bill Count'!S87*'S5.2 CRevenue (1 in)'!$K$8)+('Sch 8.x Bill Count'!S87*($B90+50)/100*$K$10)-(0.64*5*'Sch 8.x Bill Count'!S87)</f>
        <v>0</v>
      </c>
      <c r="E90" s="13">
        <f>(+'Sch 8.x Bill Count'!T87*'S5.2 CRevenue (1 in)'!$K$8)+('Sch 8.x Bill Count'!T87*($B90+50)/100*$K$10)-(0.64*5*'Sch 8.x Bill Count'!T87)</f>
        <v>0</v>
      </c>
      <c r="F90" s="13">
        <f>(+'Sch 8.x Bill Count'!U87*'S5.2 CRevenue (1 in)'!$K$8)+('Sch 8.x Bill Count'!U87*($B90+50)/100*$K$10)-(0.64*5*'Sch 8.x Bill Count'!U87)</f>
        <v>0</v>
      </c>
      <c r="G90" s="13">
        <f>(+'Sch 8.x Bill Count'!V87*'S5.2 CRevenue (1 in)'!$K$8)+('Sch 8.x Bill Count'!V87*($B90+50)/100*$K$10)-(0.64*5*'Sch 8.x Bill Count'!V87)</f>
        <v>0</v>
      </c>
      <c r="H90" s="13">
        <f>(+'Sch 8.x Bill Count'!W87*'S5.2 CRevenue (1 in)'!$K$8)+('Sch 8.x Bill Count'!W87*($B90+50)/100*$K$10)-(0.64*5*'Sch 8.x Bill Count'!W87)</f>
        <v>0</v>
      </c>
      <c r="I90" s="13">
        <f>(+'Sch 8.x Bill Count'!X87*'S5.2 CRevenue (1 in)'!$K$8)+('Sch 8.x Bill Count'!X87*($B90+50)/100*$K$10)-(0.64*5*'Sch 8.x Bill Count'!X87)</f>
        <v>0</v>
      </c>
      <c r="J90" s="13">
        <f>(+'Sch 8.x Bill Count'!Y87*'S5.2 CRevenue (1 in)'!$K$8)+('Sch 8.x Bill Count'!Y87*($B90+50)/100*$K$10)-(0.64*5*'Sch 8.x Bill Count'!Y87)</f>
        <v>0</v>
      </c>
      <c r="K90" s="13">
        <f>(+'Sch 8.x Bill Count'!Z87*'S5.2 CRevenue (1 in)'!$K$8)+('Sch 8.x Bill Count'!Z87*($B90+50)/100*$K$10)-(0.64*5*'Sch 8.x Bill Count'!Z87)</f>
        <v>0</v>
      </c>
      <c r="L90" s="13">
        <f>(+'Sch 8.x Bill Count'!AA87*'S5.2 CRevenue (1 in)'!$K$8)+('Sch 8.x Bill Count'!AA87*($B90+50)/100*$K$10)-(0.64*5*'Sch 8.x Bill Count'!AA87)</f>
        <v>0</v>
      </c>
      <c r="M90" s="13">
        <f>(+'Sch 8.x Bill Count'!AB87*'S5.2 CRevenue (1 in)'!$K$8)+('Sch 8.x Bill Count'!AB87*($B90+50)/100*$K$10)-(0.64*5*'Sch 8.x Bill Count'!AB87)</f>
        <v>0</v>
      </c>
      <c r="N90" s="13">
        <f>(+'Sch 8.x Bill Count'!AC87*'S5.2 CRevenue (1 in)'!$K$8)+('Sch 8.x Bill Count'!AC87*($B90+50)/100*$K$10)-(0.64*5*'Sch 8.x Bill Count'!AC87)</f>
        <v>0</v>
      </c>
      <c r="O90" s="42"/>
      <c r="P90" s="42"/>
      <c r="Q90" s="42"/>
    </row>
    <row r="91" spans="1:17" x14ac:dyDescent="0.25">
      <c r="A91" s="42"/>
      <c r="B91">
        <f t="shared" si="2"/>
        <v>7700</v>
      </c>
      <c r="C91" s="13">
        <f>(+'Sch 8.x Bill Count'!R88*'S5.2 CRevenue (1 in)'!$K$8)+('Sch 8.x Bill Count'!R88*($B91+50)/100*$K$10)-(0.64*5*'Sch 8.x Bill Count'!R88)</f>
        <v>0</v>
      </c>
      <c r="D91" s="13">
        <f>(+'Sch 8.x Bill Count'!S88*'S5.2 CRevenue (1 in)'!$K$8)+('Sch 8.x Bill Count'!S88*($B91+50)/100*$K$10)-(0.64*5*'Sch 8.x Bill Count'!S88)</f>
        <v>0</v>
      </c>
      <c r="E91" s="13">
        <f>(+'Sch 8.x Bill Count'!T88*'S5.2 CRevenue (1 in)'!$K$8)+('Sch 8.x Bill Count'!T88*($B91+50)/100*$K$10)-(0.64*5*'Sch 8.x Bill Count'!T88)</f>
        <v>0</v>
      </c>
      <c r="F91" s="13">
        <f>(+'Sch 8.x Bill Count'!U88*'S5.2 CRevenue (1 in)'!$K$8)+('Sch 8.x Bill Count'!U88*($B91+50)/100*$K$10)-(0.64*5*'Sch 8.x Bill Count'!U88)</f>
        <v>0</v>
      </c>
      <c r="G91" s="13">
        <f>(+'Sch 8.x Bill Count'!V88*'S5.2 CRevenue (1 in)'!$K$8)+('Sch 8.x Bill Count'!V88*($B91+50)/100*$K$10)-(0.64*5*'Sch 8.x Bill Count'!V88)</f>
        <v>0</v>
      </c>
      <c r="H91" s="13">
        <f>(+'Sch 8.x Bill Count'!W88*'S5.2 CRevenue (1 in)'!$K$8)+('Sch 8.x Bill Count'!W88*($B91+50)/100*$K$10)-(0.64*5*'Sch 8.x Bill Count'!W88)</f>
        <v>0</v>
      </c>
      <c r="I91" s="13">
        <f>(+'Sch 8.x Bill Count'!X88*'S5.2 CRevenue (1 in)'!$K$8)+('Sch 8.x Bill Count'!X88*($B91+50)/100*$K$10)-(0.64*5*'Sch 8.x Bill Count'!X88)</f>
        <v>0</v>
      </c>
      <c r="J91" s="13">
        <f>(+'Sch 8.x Bill Count'!Y88*'S5.2 CRevenue (1 in)'!$K$8)+('Sch 8.x Bill Count'!Y88*($B91+50)/100*$K$10)-(0.64*5*'Sch 8.x Bill Count'!Y88)</f>
        <v>0</v>
      </c>
      <c r="K91" s="13">
        <f>(+'Sch 8.x Bill Count'!Z88*'S5.2 CRevenue (1 in)'!$K$8)+('Sch 8.x Bill Count'!Z88*($B91+50)/100*$K$10)-(0.64*5*'Sch 8.x Bill Count'!Z88)</f>
        <v>0</v>
      </c>
      <c r="L91" s="13">
        <f>(+'Sch 8.x Bill Count'!AA88*'S5.2 CRevenue (1 in)'!$K$8)+('Sch 8.x Bill Count'!AA88*($B91+50)/100*$K$10)-(0.64*5*'Sch 8.x Bill Count'!AA88)</f>
        <v>0</v>
      </c>
      <c r="M91" s="13">
        <f>(+'Sch 8.x Bill Count'!AB88*'S5.2 CRevenue (1 in)'!$K$8)+('Sch 8.x Bill Count'!AB88*($B91+50)/100*$K$10)-(0.64*5*'Sch 8.x Bill Count'!AB88)</f>
        <v>0</v>
      </c>
      <c r="N91" s="13">
        <f>(+'Sch 8.x Bill Count'!AC88*'S5.2 CRevenue (1 in)'!$K$8)+('Sch 8.x Bill Count'!AC88*($B91+50)/100*$K$10)-(0.64*5*'Sch 8.x Bill Count'!AC88)</f>
        <v>0</v>
      </c>
      <c r="O91" s="42"/>
      <c r="P91" s="42"/>
      <c r="Q91" s="42"/>
    </row>
    <row r="92" spans="1:17" x14ac:dyDescent="0.25">
      <c r="A92" s="42"/>
      <c r="B92">
        <f t="shared" si="2"/>
        <v>7800</v>
      </c>
      <c r="C92" s="13">
        <f>(+'Sch 8.x Bill Count'!R89*'S5.2 CRevenue (1 in)'!$K$8)+('Sch 8.x Bill Count'!R89*($B92+50)/100*$K$10)-(0.64*5*'Sch 8.x Bill Count'!R89)</f>
        <v>0</v>
      </c>
      <c r="D92" s="13">
        <f>(+'Sch 8.x Bill Count'!S89*'S5.2 CRevenue (1 in)'!$K$8)+('Sch 8.x Bill Count'!S89*($B92+50)/100*$K$10)-(0.64*5*'Sch 8.x Bill Count'!S89)</f>
        <v>0</v>
      </c>
      <c r="E92" s="13">
        <f>(+'Sch 8.x Bill Count'!T89*'S5.2 CRevenue (1 in)'!$K$8)+('Sch 8.x Bill Count'!T89*($B92+50)/100*$K$10)-(0.64*5*'Sch 8.x Bill Count'!T89)</f>
        <v>0</v>
      </c>
      <c r="F92" s="13">
        <f>(+'Sch 8.x Bill Count'!U89*'S5.2 CRevenue (1 in)'!$K$8)+('Sch 8.x Bill Count'!U89*($B92+50)/100*$K$10)-(0.64*5*'Sch 8.x Bill Count'!U89)</f>
        <v>0</v>
      </c>
      <c r="G92" s="13">
        <f>(+'Sch 8.x Bill Count'!V89*'S5.2 CRevenue (1 in)'!$K$8)+('Sch 8.x Bill Count'!V89*($B92+50)/100*$K$10)-(0.64*5*'Sch 8.x Bill Count'!V89)</f>
        <v>0</v>
      </c>
      <c r="H92" s="13">
        <f>(+'Sch 8.x Bill Count'!W89*'S5.2 CRevenue (1 in)'!$K$8)+('Sch 8.x Bill Count'!W89*($B92+50)/100*$K$10)-(0.64*5*'Sch 8.x Bill Count'!W89)</f>
        <v>0</v>
      </c>
      <c r="I92" s="13">
        <f>(+'Sch 8.x Bill Count'!X89*'S5.2 CRevenue (1 in)'!$K$8)+('Sch 8.x Bill Count'!X89*($B92+50)/100*$K$10)-(0.64*5*'Sch 8.x Bill Count'!X89)</f>
        <v>0</v>
      </c>
      <c r="J92" s="13">
        <f>(+'Sch 8.x Bill Count'!Y89*'S5.2 CRevenue (1 in)'!$K$8)+('Sch 8.x Bill Count'!Y89*($B92+50)/100*$K$10)-(0.64*5*'Sch 8.x Bill Count'!Y89)</f>
        <v>0</v>
      </c>
      <c r="K92" s="13">
        <f>(+'Sch 8.x Bill Count'!Z89*'S5.2 CRevenue (1 in)'!$K$8)+('Sch 8.x Bill Count'!Z89*($B92+50)/100*$K$10)-(0.64*5*'Sch 8.x Bill Count'!Z89)</f>
        <v>0</v>
      </c>
      <c r="L92" s="13">
        <f>(+'Sch 8.x Bill Count'!AA89*'S5.2 CRevenue (1 in)'!$K$8)+('Sch 8.x Bill Count'!AA89*($B92+50)/100*$K$10)-(0.64*5*'Sch 8.x Bill Count'!AA89)</f>
        <v>0</v>
      </c>
      <c r="M92" s="13">
        <f>(+'Sch 8.x Bill Count'!AB89*'S5.2 CRevenue (1 in)'!$K$8)+('Sch 8.x Bill Count'!AB89*($B92+50)/100*$K$10)-(0.64*5*'Sch 8.x Bill Count'!AB89)</f>
        <v>0</v>
      </c>
      <c r="N92" s="13">
        <f>(+'Sch 8.x Bill Count'!AC89*'S5.2 CRevenue (1 in)'!$K$8)+('Sch 8.x Bill Count'!AC89*($B92+50)/100*$K$10)-(0.64*5*'Sch 8.x Bill Count'!AC89)</f>
        <v>0</v>
      </c>
      <c r="O92" s="42"/>
      <c r="P92" s="42"/>
      <c r="Q92" s="42"/>
    </row>
    <row r="93" spans="1:17" x14ac:dyDescent="0.25">
      <c r="A93" s="42"/>
      <c r="B93">
        <f t="shared" si="2"/>
        <v>7900</v>
      </c>
      <c r="C93" s="13">
        <f>(+'Sch 8.x Bill Count'!R90*'S5.2 CRevenue (1 in)'!$K$8)+('Sch 8.x Bill Count'!R90*($B93+50)/100*$K$10)-(0.64*5*'Sch 8.x Bill Count'!R90)</f>
        <v>0</v>
      </c>
      <c r="D93" s="13">
        <f>(+'Sch 8.x Bill Count'!S90*'S5.2 CRevenue (1 in)'!$K$8)+('Sch 8.x Bill Count'!S90*($B93+50)/100*$K$10)-(0.64*5*'Sch 8.x Bill Count'!S90)</f>
        <v>0</v>
      </c>
      <c r="E93" s="13">
        <f>(+'Sch 8.x Bill Count'!T90*'S5.2 CRevenue (1 in)'!$K$8)+('Sch 8.x Bill Count'!T90*($B93+50)/100*$K$10)-(0.64*5*'Sch 8.x Bill Count'!T90)</f>
        <v>0</v>
      </c>
      <c r="F93" s="13">
        <f>(+'Sch 8.x Bill Count'!U90*'S5.2 CRevenue (1 in)'!$K$8)+('Sch 8.x Bill Count'!U90*($B93+50)/100*$K$10)-(0.64*5*'Sch 8.x Bill Count'!U90)</f>
        <v>0</v>
      </c>
      <c r="G93" s="13">
        <f>(+'Sch 8.x Bill Count'!V90*'S5.2 CRevenue (1 in)'!$K$8)+('Sch 8.x Bill Count'!V90*($B93+50)/100*$K$10)-(0.64*5*'Sch 8.x Bill Count'!V90)</f>
        <v>0</v>
      </c>
      <c r="H93" s="13">
        <f>(+'Sch 8.x Bill Count'!W90*'S5.2 CRevenue (1 in)'!$K$8)+('Sch 8.x Bill Count'!W90*($B93+50)/100*$K$10)-(0.64*5*'Sch 8.x Bill Count'!W90)</f>
        <v>0</v>
      </c>
      <c r="I93" s="13">
        <f>(+'Sch 8.x Bill Count'!X90*'S5.2 CRevenue (1 in)'!$K$8)+('Sch 8.x Bill Count'!X90*($B93+50)/100*$K$10)-(0.64*5*'Sch 8.x Bill Count'!X90)</f>
        <v>0</v>
      </c>
      <c r="J93" s="13">
        <f>(+'Sch 8.x Bill Count'!Y90*'S5.2 CRevenue (1 in)'!$K$8)+('Sch 8.x Bill Count'!Y90*($B93+50)/100*$K$10)-(0.64*5*'Sch 8.x Bill Count'!Y90)</f>
        <v>0</v>
      </c>
      <c r="K93" s="13">
        <f>(+'Sch 8.x Bill Count'!Z90*'S5.2 CRevenue (1 in)'!$K$8)+('Sch 8.x Bill Count'!Z90*($B93+50)/100*$K$10)-(0.64*5*'Sch 8.x Bill Count'!Z90)</f>
        <v>0</v>
      </c>
      <c r="L93" s="13">
        <f>(+'Sch 8.x Bill Count'!AA90*'S5.2 CRevenue (1 in)'!$K$8)+('Sch 8.x Bill Count'!AA90*($B93+50)/100*$K$10)-(0.64*5*'Sch 8.x Bill Count'!AA90)</f>
        <v>0</v>
      </c>
      <c r="M93" s="13">
        <f>(+'Sch 8.x Bill Count'!AB90*'S5.2 CRevenue (1 in)'!$K$8)+('Sch 8.x Bill Count'!AB90*($B93+50)/100*$K$10)-(0.64*5*'Sch 8.x Bill Count'!AB90)</f>
        <v>0</v>
      </c>
      <c r="N93" s="13">
        <f>(+'Sch 8.x Bill Count'!AC90*'S5.2 CRevenue (1 in)'!$K$8)+('Sch 8.x Bill Count'!AC90*($B93+50)/100*$K$10)-(0.64*5*'Sch 8.x Bill Count'!AC90)</f>
        <v>0</v>
      </c>
      <c r="O93" s="42"/>
      <c r="P93" s="42"/>
      <c r="Q93" s="42"/>
    </row>
    <row r="94" spans="1:17" x14ac:dyDescent="0.25">
      <c r="A94" s="42"/>
      <c r="B94">
        <f t="shared" si="2"/>
        <v>8000</v>
      </c>
      <c r="C94" s="13">
        <f>(+'Sch 8.x Bill Count'!R91*'S5.2 CRevenue (1 in)'!$K$8)+('Sch 8.x Bill Count'!R91*($B94+50)/100*$K$10)-(0.64*5*'Sch 8.x Bill Count'!R91)</f>
        <v>0</v>
      </c>
      <c r="D94" s="13">
        <f>(+'Sch 8.x Bill Count'!S91*'S5.2 CRevenue (1 in)'!$K$8)+('Sch 8.x Bill Count'!S91*($B94+50)/100*$K$10)-(0.64*5*'Sch 8.x Bill Count'!S91)</f>
        <v>0</v>
      </c>
      <c r="E94" s="13">
        <f>(+'Sch 8.x Bill Count'!T91*'S5.2 CRevenue (1 in)'!$K$8)+('Sch 8.x Bill Count'!T91*($B94+50)/100*$K$10)-(0.64*5*'Sch 8.x Bill Count'!T91)</f>
        <v>0</v>
      </c>
      <c r="F94" s="13">
        <f>(+'Sch 8.x Bill Count'!U91*'S5.2 CRevenue (1 in)'!$K$8)+('Sch 8.x Bill Count'!U91*($B94+50)/100*$K$10)-(0.64*5*'Sch 8.x Bill Count'!U91)</f>
        <v>0</v>
      </c>
      <c r="G94" s="13">
        <f>(+'Sch 8.x Bill Count'!V91*'S5.2 CRevenue (1 in)'!$K$8)+('Sch 8.x Bill Count'!V91*($B94+50)/100*$K$10)-(0.64*5*'Sch 8.x Bill Count'!V91)</f>
        <v>0</v>
      </c>
      <c r="H94" s="13">
        <f>(+'Sch 8.x Bill Count'!W91*'S5.2 CRevenue (1 in)'!$K$8)+('Sch 8.x Bill Count'!W91*($B94+50)/100*$K$10)-(0.64*5*'Sch 8.x Bill Count'!W91)</f>
        <v>0</v>
      </c>
      <c r="I94" s="13">
        <f>(+'Sch 8.x Bill Count'!X91*'S5.2 CRevenue (1 in)'!$K$8)+('Sch 8.x Bill Count'!X91*($B94+50)/100*$K$10)-(0.64*5*'Sch 8.x Bill Count'!X91)</f>
        <v>0</v>
      </c>
      <c r="J94" s="13">
        <f>(+'Sch 8.x Bill Count'!Y91*'S5.2 CRevenue (1 in)'!$K$8)+('Sch 8.x Bill Count'!Y91*($B94+50)/100*$K$10)-(0.64*5*'Sch 8.x Bill Count'!Y91)</f>
        <v>0</v>
      </c>
      <c r="K94" s="13">
        <f>(+'Sch 8.x Bill Count'!Z91*'S5.2 CRevenue (1 in)'!$K$8)+('Sch 8.x Bill Count'!Z91*($B94+50)/100*$K$10)-(0.64*5*'Sch 8.x Bill Count'!Z91)</f>
        <v>0</v>
      </c>
      <c r="L94" s="13">
        <f>(+'Sch 8.x Bill Count'!AA91*'S5.2 CRevenue (1 in)'!$K$8)+('Sch 8.x Bill Count'!AA91*($B94+50)/100*$K$10)-(0.64*5*'Sch 8.x Bill Count'!AA91)</f>
        <v>0</v>
      </c>
      <c r="M94" s="13">
        <f>(+'Sch 8.x Bill Count'!AB91*'S5.2 CRevenue (1 in)'!$K$8)+('Sch 8.x Bill Count'!AB91*($B94+50)/100*$K$10)-(0.64*5*'Sch 8.x Bill Count'!AB91)</f>
        <v>0</v>
      </c>
      <c r="N94" s="13">
        <f>(+'Sch 8.x Bill Count'!AC91*'S5.2 CRevenue (1 in)'!$K$8)+('Sch 8.x Bill Count'!AC91*($B94+50)/100*$K$10)-(0.64*5*'Sch 8.x Bill Count'!AC91)</f>
        <v>0</v>
      </c>
      <c r="O94" s="42"/>
      <c r="P94" s="42"/>
      <c r="Q94" s="42"/>
    </row>
    <row r="95" spans="1:17" x14ac:dyDescent="0.25">
      <c r="A95" s="42"/>
      <c r="B95">
        <f t="shared" si="2"/>
        <v>8100</v>
      </c>
      <c r="C95" s="13">
        <f>(+'Sch 8.x Bill Count'!R92*'S5.2 CRevenue (1 in)'!$K$8)+('Sch 8.x Bill Count'!R92*($B95+50)/100*$K$10)-(0.64*5*'Sch 8.x Bill Count'!R92)</f>
        <v>0</v>
      </c>
      <c r="D95" s="13">
        <f>(+'Sch 8.x Bill Count'!S92*'S5.2 CRevenue (1 in)'!$K$8)+('Sch 8.x Bill Count'!S92*($B95+50)/100*$K$10)-(0.64*5*'Sch 8.x Bill Count'!S92)</f>
        <v>0</v>
      </c>
      <c r="E95" s="13">
        <f>(+'Sch 8.x Bill Count'!T92*'S5.2 CRevenue (1 in)'!$K$8)+('Sch 8.x Bill Count'!T92*($B95+50)/100*$K$10)-(0.64*5*'Sch 8.x Bill Count'!T92)</f>
        <v>0</v>
      </c>
      <c r="F95" s="13">
        <f>(+'Sch 8.x Bill Count'!U92*'S5.2 CRevenue (1 in)'!$K$8)+('Sch 8.x Bill Count'!U92*($B95+50)/100*$K$10)-(0.64*5*'Sch 8.x Bill Count'!U92)</f>
        <v>0</v>
      </c>
      <c r="G95" s="13">
        <f>(+'Sch 8.x Bill Count'!V92*'S5.2 CRevenue (1 in)'!$K$8)+('Sch 8.x Bill Count'!V92*($B95+50)/100*$K$10)-(0.64*5*'Sch 8.x Bill Count'!V92)</f>
        <v>0</v>
      </c>
      <c r="H95" s="13">
        <f>(+'Sch 8.x Bill Count'!W92*'S5.2 CRevenue (1 in)'!$K$8)+('Sch 8.x Bill Count'!W92*($B95+50)/100*$K$10)-(0.64*5*'Sch 8.x Bill Count'!W92)</f>
        <v>0</v>
      </c>
      <c r="I95" s="13">
        <f>(+'Sch 8.x Bill Count'!X92*'S5.2 CRevenue (1 in)'!$K$8)+('Sch 8.x Bill Count'!X92*($B95+50)/100*$K$10)-(0.64*5*'Sch 8.x Bill Count'!X92)</f>
        <v>0</v>
      </c>
      <c r="J95" s="13">
        <f>(+'Sch 8.x Bill Count'!Y92*'S5.2 CRevenue (1 in)'!$K$8)+('Sch 8.x Bill Count'!Y92*($B95+50)/100*$K$10)-(0.64*5*'Sch 8.x Bill Count'!Y92)</f>
        <v>0</v>
      </c>
      <c r="K95" s="13">
        <f>(+'Sch 8.x Bill Count'!Z92*'S5.2 CRevenue (1 in)'!$K$8)+('Sch 8.x Bill Count'!Z92*($B95+50)/100*$K$10)-(0.64*5*'Sch 8.x Bill Count'!Z92)</f>
        <v>0</v>
      </c>
      <c r="L95" s="13">
        <f>(+'Sch 8.x Bill Count'!AA92*'S5.2 CRevenue (1 in)'!$K$8)+('Sch 8.x Bill Count'!AA92*($B95+50)/100*$K$10)-(0.64*5*'Sch 8.x Bill Count'!AA92)</f>
        <v>0</v>
      </c>
      <c r="M95" s="13">
        <f>(+'Sch 8.x Bill Count'!AB92*'S5.2 CRevenue (1 in)'!$K$8)+('Sch 8.x Bill Count'!AB92*($B95+50)/100*$K$10)-(0.64*5*'Sch 8.x Bill Count'!AB92)</f>
        <v>0</v>
      </c>
      <c r="N95" s="13">
        <f>(+'Sch 8.x Bill Count'!AC92*'S5.2 CRevenue (1 in)'!$K$8)+('Sch 8.x Bill Count'!AC92*($B95+50)/100*$K$10)-(0.64*5*'Sch 8.x Bill Count'!AC92)</f>
        <v>0</v>
      </c>
      <c r="O95" s="42"/>
      <c r="P95" s="42"/>
      <c r="Q95" s="42"/>
    </row>
    <row r="96" spans="1:17" x14ac:dyDescent="0.25">
      <c r="A96" s="42"/>
      <c r="B96">
        <f t="shared" si="2"/>
        <v>8200</v>
      </c>
      <c r="C96" s="13">
        <f>(+'Sch 8.x Bill Count'!R93*'S5.2 CRevenue (1 in)'!$K$8)+('Sch 8.x Bill Count'!R93*($B96+50)/100*$K$10)-(0.64*5*'Sch 8.x Bill Count'!R93)</f>
        <v>0</v>
      </c>
      <c r="D96" s="13">
        <f>(+'Sch 8.x Bill Count'!S93*'S5.2 CRevenue (1 in)'!$K$8)+('Sch 8.x Bill Count'!S93*($B96+50)/100*$K$10)-(0.64*5*'Sch 8.x Bill Count'!S93)</f>
        <v>0</v>
      </c>
      <c r="E96" s="13">
        <f>(+'Sch 8.x Bill Count'!T93*'S5.2 CRevenue (1 in)'!$K$8)+('Sch 8.x Bill Count'!T93*($B96+50)/100*$K$10)-(0.64*5*'Sch 8.x Bill Count'!T93)</f>
        <v>0</v>
      </c>
      <c r="F96" s="13">
        <f>(+'Sch 8.x Bill Count'!U93*'S5.2 CRevenue (1 in)'!$K$8)+('Sch 8.x Bill Count'!U93*($B96+50)/100*$K$10)-(0.64*5*'Sch 8.x Bill Count'!U93)</f>
        <v>0</v>
      </c>
      <c r="G96" s="13">
        <f>(+'Sch 8.x Bill Count'!V93*'S5.2 CRevenue (1 in)'!$K$8)+('Sch 8.x Bill Count'!V93*($B96+50)/100*$K$10)-(0.64*5*'Sch 8.x Bill Count'!V93)</f>
        <v>0</v>
      </c>
      <c r="H96" s="13">
        <f>(+'Sch 8.x Bill Count'!W93*'S5.2 CRevenue (1 in)'!$K$8)+('Sch 8.x Bill Count'!W93*($B96+50)/100*$K$10)-(0.64*5*'Sch 8.x Bill Count'!W93)</f>
        <v>0</v>
      </c>
      <c r="I96" s="13">
        <f>(+'Sch 8.x Bill Count'!X93*'S5.2 CRevenue (1 in)'!$K$8)+('Sch 8.x Bill Count'!X93*($B96+50)/100*$K$10)-(0.64*5*'Sch 8.x Bill Count'!X93)</f>
        <v>0</v>
      </c>
      <c r="J96" s="13">
        <f>(+'Sch 8.x Bill Count'!Y93*'S5.2 CRevenue (1 in)'!$K$8)+('Sch 8.x Bill Count'!Y93*($B96+50)/100*$K$10)-(0.64*5*'Sch 8.x Bill Count'!Y93)</f>
        <v>0</v>
      </c>
      <c r="K96" s="13">
        <f>(+'Sch 8.x Bill Count'!Z93*'S5.2 CRevenue (1 in)'!$K$8)+('Sch 8.x Bill Count'!Z93*($B96+50)/100*$K$10)-(0.64*5*'Sch 8.x Bill Count'!Z93)</f>
        <v>0</v>
      </c>
      <c r="L96" s="13">
        <f>(+'Sch 8.x Bill Count'!AA93*'S5.2 CRevenue (1 in)'!$K$8)+('Sch 8.x Bill Count'!AA93*($B96+50)/100*$K$10)-(0.64*5*'Sch 8.x Bill Count'!AA93)</f>
        <v>0</v>
      </c>
      <c r="M96" s="13">
        <f>(+'Sch 8.x Bill Count'!AB93*'S5.2 CRevenue (1 in)'!$K$8)+('Sch 8.x Bill Count'!AB93*($B96+50)/100*$K$10)-(0.64*5*'Sch 8.x Bill Count'!AB93)</f>
        <v>0</v>
      </c>
      <c r="N96" s="13">
        <f>(+'Sch 8.x Bill Count'!AC93*'S5.2 CRevenue (1 in)'!$K$8)+('Sch 8.x Bill Count'!AC93*($B96+50)/100*$K$10)-(0.64*5*'Sch 8.x Bill Count'!AC93)</f>
        <v>0</v>
      </c>
      <c r="O96" s="42"/>
      <c r="P96" s="42"/>
      <c r="Q96" s="42"/>
    </row>
    <row r="97" spans="1:17" x14ac:dyDescent="0.25">
      <c r="A97" s="42"/>
      <c r="B97">
        <f t="shared" si="2"/>
        <v>8300</v>
      </c>
      <c r="C97" s="13">
        <f>(+'Sch 8.x Bill Count'!R94*'S5.2 CRevenue (1 in)'!$K$8)+('Sch 8.x Bill Count'!R94*($B97+50)/100*$K$10)-(0.64*5*'Sch 8.x Bill Count'!R94)</f>
        <v>0</v>
      </c>
      <c r="D97" s="13">
        <f>(+'Sch 8.x Bill Count'!S94*'S5.2 CRevenue (1 in)'!$K$8)+('Sch 8.x Bill Count'!S94*($B97+50)/100*$K$10)-(0.64*5*'Sch 8.x Bill Count'!S94)</f>
        <v>0</v>
      </c>
      <c r="E97" s="13">
        <f>(+'Sch 8.x Bill Count'!T94*'S5.2 CRevenue (1 in)'!$K$8)+('Sch 8.x Bill Count'!T94*($B97+50)/100*$K$10)-(0.64*5*'Sch 8.x Bill Count'!T94)</f>
        <v>0</v>
      </c>
      <c r="F97" s="13">
        <f>(+'Sch 8.x Bill Count'!U94*'S5.2 CRevenue (1 in)'!$K$8)+('Sch 8.x Bill Count'!U94*($B97+50)/100*$K$10)-(0.64*5*'Sch 8.x Bill Count'!U94)</f>
        <v>0</v>
      </c>
      <c r="G97" s="13">
        <f>(+'Sch 8.x Bill Count'!V94*'S5.2 CRevenue (1 in)'!$K$8)+('Sch 8.x Bill Count'!V94*($B97+50)/100*$K$10)-(0.64*5*'Sch 8.x Bill Count'!V94)</f>
        <v>0</v>
      </c>
      <c r="H97" s="13">
        <f>(+'Sch 8.x Bill Count'!W94*'S5.2 CRevenue (1 in)'!$K$8)+('Sch 8.x Bill Count'!W94*($B97+50)/100*$K$10)-(0.64*5*'Sch 8.x Bill Count'!W94)</f>
        <v>0</v>
      </c>
      <c r="I97" s="13">
        <f>(+'Sch 8.x Bill Count'!X94*'S5.2 CRevenue (1 in)'!$K$8)+('Sch 8.x Bill Count'!X94*($B97+50)/100*$K$10)-(0.64*5*'Sch 8.x Bill Count'!X94)</f>
        <v>0</v>
      </c>
      <c r="J97" s="13">
        <f>(+'Sch 8.x Bill Count'!Y94*'S5.2 CRevenue (1 in)'!$K$8)+('Sch 8.x Bill Count'!Y94*($B97+50)/100*$K$10)-(0.64*5*'Sch 8.x Bill Count'!Y94)</f>
        <v>0</v>
      </c>
      <c r="K97" s="13">
        <f>(+'Sch 8.x Bill Count'!Z94*'S5.2 CRevenue (1 in)'!$K$8)+('Sch 8.x Bill Count'!Z94*($B97+50)/100*$K$10)-(0.64*5*'Sch 8.x Bill Count'!Z94)</f>
        <v>0</v>
      </c>
      <c r="L97" s="13">
        <f>(+'Sch 8.x Bill Count'!AA94*'S5.2 CRevenue (1 in)'!$K$8)+('Sch 8.x Bill Count'!AA94*($B97+50)/100*$K$10)-(0.64*5*'Sch 8.x Bill Count'!AA94)</f>
        <v>0</v>
      </c>
      <c r="M97" s="13">
        <f>(+'Sch 8.x Bill Count'!AB94*'S5.2 CRevenue (1 in)'!$K$8)+('Sch 8.x Bill Count'!AB94*($B97+50)/100*$K$10)-(0.64*5*'Sch 8.x Bill Count'!AB94)</f>
        <v>0</v>
      </c>
      <c r="N97" s="13">
        <f>(+'Sch 8.x Bill Count'!AC94*'S5.2 CRevenue (1 in)'!$K$8)+('Sch 8.x Bill Count'!AC94*($B97+50)/100*$K$10)-(0.64*5*'Sch 8.x Bill Count'!AC94)</f>
        <v>0</v>
      </c>
      <c r="O97" s="42"/>
      <c r="P97" s="42"/>
      <c r="Q97" s="42"/>
    </row>
    <row r="98" spans="1:17" x14ac:dyDescent="0.25">
      <c r="A98" s="42"/>
      <c r="B98">
        <f t="shared" si="2"/>
        <v>8400</v>
      </c>
      <c r="C98" s="13">
        <f>(+'Sch 8.x Bill Count'!R95*'S5.2 CRevenue (1 in)'!$K$8)+('Sch 8.x Bill Count'!R95*($B98+50)/100*$K$10)-(0.64*5*'Sch 8.x Bill Count'!R95)</f>
        <v>0</v>
      </c>
      <c r="D98" s="13">
        <f>(+'Sch 8.x Bill Count'!S95*'S5.2 CRevenue (1 in)'!$K$8)+('Sch 8.x Bill Count'!S95*($B98+50)/100*$K$10)-(0.64*5*'Sch 8.x Bill Count'!S95)</f>
        <v>0</v>
      </c>
      <c r="E98" s="13">
        <f>(+'Sch 8.x Bill Count'!T95*'S5.2 CRevenue (1 in)'!$K$8)+('Sch 8.x Bill Count'!T95*($B98+50)/100*$K$10)-(0.64*5*'Sch 8.x Bill Count'!T95)</f>
        <v>0</v>
      </c>
      <c r="F98" s="13">
        <f>(+'Sch 8.x Bill Count'!U95*'S5.2 CRevenue (1 in)'!$K$8)+('Sch 8.x Bill Count'!U95*($B98+50)/100*$K$10)-(0.64*5*'Sch 8.x Bill Count'!U95)</f>
        <v>0</v>
      </c>
      <c r="G98" s="13">
        <f>(+'Sch 8.x Bill Count'!V95*'S5.2 CRevenue (1 in)'!$K$8)+('Sch 8.x Bill Count'!V95*($B98+50)/100*$K$10)-(0.64*5*'Sch 8.x Bill Count'!V95)</f>
        <v>0</v>
      </c>
      <c r="H98" s="13">
        <f>(+'Sch 8.x Bill Count'!W95*'S5.2 CRevenue (1 in)'!$K$8)+('Sch 8.x Bill Count'!W95*($B98+50)/100*$K$10)-(0.64*5*'Sch 8.x Bill Count'!W95)</f>
        <v>0</v>
      </c>
      <c r="I98" s="13">
        <f>(+'Sch 8.x Bill Count'!X95*'S5.2 CRevenue (1 in)'!$K$8)+('Sch 8.x Bill Count'!X95*($B98+50)/100*$K$10)-(0.64*5*'Sch 8.x Bill Count'!X95)</f>
        <v>0</v>
      </c>
      <c r="J98" s="13">
        <f>(+'Sch 8.x Bill Count'!Y95*'S5.2 CRevenue (1 in)'!$K$8)+('Sch 8.x Bill Count'!Y95*($B98+50)/100*$K$10)-(0.64*5*'Sch 8.x Bill Count'!Y95)</f>
        <v>0</v>
      </c>
      <c r="K98" s="13">
        <f>(+'Sch 8.x Bill Count'!Z95*'S5.2 CRevenue (1 in)'!$K$8)+('Sch 8.x Bill Count'!Z95*($B98+50)/100*$K$10)-(0.64*5*'Sch 8.x Bill Count'!Z95)</f>
        <v>0</v>
      </c>
      <c r="L98" s="13">
        <f>(+'Sch 8.x Bill Count'!AA95*'S5.2 CRevenue (1 in)'!$K$8)+('Sch 8.x Bill Count'!AA95*($B98+50)/100*$K$10)-(0.64*5*'Sch 8.x Bill Count'!AA95)</f>
        <v>0</v>
      </c>
      <c r="M98" s="13">
        <f>(+'Sch 8.x Bill Count'!AB95*'S5.2 CRevenue (1 in)'!$K$8)+('Sch 8.x Bill Count'!AB95*($B98+50)/100*$K$10)-(0.64*5*'Sch 8.x Bill Count'!AB95)</f>
        <v>0</v>
      </c>
      <c r="N98" s="13">
        <f>(+'Sch 8.x Bill Count'!AC95*'S5.2 CRevenue (1 in)'!$K$8)+('Sch 8.x Bill Count'!AC95*($B98+50)/100*$K$10)-(0.64*5*'Sch 8.x Bill Count'!AC95)</f>
        <v>0</v>
      </c>
      <c r="O98" s="42"/>
      <c r="P98" s="42"/>
      <c r="Q98" s="42"/>
    </row>
    <row r="99" spans="1:17" x14ac:dyDescent="0.25">
      <c r="A99" s="42"/>
      <c r="B99">
        <f t="shared" si="2"/>
        <v>8500</v>
      </c>
      <c r="C99" s="13">
        <f>(+'Sch 8.x Bill Count'!R96*'S5.2 CRevenue (1 in)'!$K$8)+('Sch 8.x Bill Count'!R96*($B99+50)/100*$K$10)-(0.64*5*'Sch 8.x Bill Count'!R96)</f>
        <v>0</v>
      </c>
      <c r="D99" s="13">
        <f>(+'Sch 8.x Bill Count'!S96*'S5.2 CRevenue (1 in)'!$K$8)+('Sch 8.x Bill Count'!S96*($B99+50)/100*$K$10)-(0.64*5*'Sch 8.x Bill Count'!S96)</f>
        <v>0</v>
      </c>
      <c r="E99" s="13">
        <f>(+'Sch 8.x Bill Count'!T96*'S5.2 CRevenue (1 in)'!$K$8)+('Sch 8.x Bill Count'!T96*($B99+50)/100*$K$10)-(0.64*5*'Sch 8.x Bill Count'!T96)</f>
        <v>0</v>
      </c>
      <c r="F99" s="13">
        <f>(+'Sch 8.x Bill Count'!U96*'S5.2 CRevenue (1 in)'!$K$8)+('Sch 8.x Bill Count'!U96*($B99+50)/100*$K$10)-(0.64*5*'Sch 8.x Bill Count'!U96)</f>
        <v>0</v>
      </c>
      <c r="G99" s="13">
        <f>(+'Sch 8.x Bill Count'!V96*'S5.2 CRevenue (1 in)'!$K$8)+('Sch 8.x Bill Count'!V96*($B99+50)/100*$K$10)-(0.64*5*'Sch 8.x Bill Count'!V96)</f>
        <v>0</v>
      </c>
      <c r="H99" s="13">
        <f>(+'Sch 8.x Bill Count'!W96*'S5.2 CRevenue (1 in)'!$K$8)+('Sch 8.x Bill Count'!W96*($B99+50)/100*$K$10)-(0.64*5*'Sch 8.x Bill Count'!W96)</f>
        <v>0</v>
      </c>
      <c r="I99" s="13">
        <f>(+'Sch 8.x Bill Count'!X96*'S5.2 CRevenue (1 in)'!$K$8)+('Sch 8.x Bill Count'!X96*($B99+50)/100*$K$10)-(0.64*5*'Sch 8.x Bill Count'!X96)</f>
        <v>0</v>
      </c>
      <c r="J99" s="13">
        <f>(+'Sch 8.x Bill Count'!Y96*'S5.2 CRevenue (1 in)'!$K$8)+('Sch 8.x Bill Count'!Y96*($B99+50)/100*$K$10)-(0.64*5*'Sch 8.x Bill Count'!Y96)</f>
        <v>0</v>
      </c>
      <c r="K99" s="13">
        <f>(+'Sch 8.x Bill Count'!Z96*'S5.2 CRevenue (1 in)'!$K$8)+('Sch 8.x Bill Count'!Z96*($B99+50)/100*$K$10)-(0.64*5*'Sch 8.x Bill Count'!Z96)</f>
        <v>0</v>
      </c>
      <c r="L99" s="13">
        <f>(+'Sch 8.x Bill Count'!AA96*'S5.2 CRevenue (1 in)'!$K$8)+('Sch 8.x Bill Count'!AA96*($B99+50)/100*$K$10)-(0.64*5*'Sch 8.x Bill Count'!AA96)</f>
        <v>0</v>
      </c>
      <c r="M99" s="13">
        <f>(+'Sch 8.x Bill Count'!AB96*'S5.2 CRevenue (1 in)'!$K$8)+('Sch 8.x Bill Count'!AB96*($B99+50)/100*$K$10)-(0.64*5*'Sch 8.x Bill Count'!AB96)</f>
        <v>0</v>
      </c>
      <c r="N99" s="13">
        <f>(+'Sch 8.x Bill Count'!AC96*'S5.2 CRevenue (1 in)'!$K$8)+('Sch 8.x Bill Count'!AC96*($B99+50)/100*$K$10)-(0.64*5*'Sch 8.x Bill Count'!AC96)</f>
        <v>0</v>
      </c>
      <c r="O99" s="42"/>
      <c r="P99" s="42"/>
      <c r="Q99" s="42"/>
    </row>
    <row r="100" spans="1:17" x14ac:dyDescent="0.25">
      <c r="A100" s="42"/>
      <c r="B100">
        <f t="shared" si="2"/>
        <v>8600</v>
      </c>
      <c r="C100" s="13">
        <f>(+'Sch 8.x Bill Count'!R97*'S5.2 CRevenue (1 in)'!$K$8)+('Sch 8.x Bill Count'!R97*($B100+50)/100*$K$10)-(0.64*5*'Sch 8.x Bill Count'!R97)</f>
        <v>0</v>
      </c>
      <c r="D100" s="13">
        <f>(+'Sch 8.x Bill Count'!S97*'S5.2 CRevenue (1 in)'!$K$8)+('Sch 8.x Bill Count'!S97*($B100+50)/100*$K$10)-(0.64*5*'Sch 8.x Bill Count'!S97)</f>
        <v>0</v>
      </c>
      <c r="E100" s="13">
        <f>(+'Sch 8.x Bill Count'!T97*'S5.2 CRevenue (1 in)'!$K$8)+('Sch 8.x Bill Count'!T97*($B100+50)/100*$K$10)-(0.64*5*'Sch 8.x Bill Count'!T97)</f>
        <v>0</v>
      </c>
      <c r="F100" s="13">
        <f>(+'Sch 8.x Bill Count'!U97*'S5.2 CRevenue (1 in)'!$K$8)+('Sch 8.x Bill Count'!U97*($B100+50)/100*$K$10)-(0.64*5*'Sch 8.x Bill Count'!U97)</f>
        <v>0</v>
      </c>
      <c r="G100" s="13">
        <f>(+'Sch 8.x Bill Count'!V97*'S5.2 CRevenue (1 in)'!$K$8)+('Sch 8.x Bill Count'!V97*($B100+50)/100*$K$10)-(0.64*5*'Sch 8.x Bill Count'!V97)</f>
        <v>0</v>
      </c>
      <c r="H100" s="13">
        <f>(+'Sch 8.x Bill Count'!W97*'S5.2 CRevenue (1 in)'!$K$8)+('Sch 8.x Bill Count'!W97*($B100+50)/100*$K$10)-(0.64*5*'Sch 8.x Bill Count'!W97)</f>
        <v>0</v>
      </c>
      <c r="I100" s="13">
        <f>(+'Sch 8.x Bill Count'!X97*'S5.2 CRevenue (1 in)'!$K$8)+('Sch 8.x Bill Count'!X97*($B100+50)/100*$K$10)-(0.64*5*'Sch 8.x Bill Count'!X97)</f>
        <v>0</v>
      </c>
      <c r="J100" s="13">
        <f>(+'Sch 8.x Bill Count'!Y97*'S5.2 CRevenue (1 in)'!$K$8)+('Sch 8.x Bill Count'!Y97*($B100+50)/100*$K$10)-(0.64*5*'Sch 8.x Bill Count'!Y97)</f>
        <v>0</v>
      </c>
      <c r="K100" s="13">
        <f>(+'Sch 8.x Bill Count'!Z97*'S5.2 CRevenue (1 in)'!$K$8)+('Sch 8.x Bill Count'!Z97*($B100+50)/100*$K$10)-(0.64*5*'Sch 8.x Bill Count'!Z97)</f>
        <v>0</v>
      </c>
      <c r="L100" s="13">
        <f>(+'Sch 8.x Bill Count'!AA97*'S5.2 CRevenue (1 in)'!$K$8)+('Sch 8.x Bill Count'!AA97*($B100+50)/100*$K$10)-(0.64*5*'Sch 8.x Bill Count'!AA97)</f>
        <v>0</v>
      </c>
      <c r="M100" s="13">
        <f>(+'Sch 8.x Bill Count'!AB97*'S5.2 CRevenue (1 in)'!$K$8)+('Sch 8.x Bill Count'!AB97*($B100+50)/100*$K$10)-(0.64*5*'Sch 8.x Bill Count'!AB97)</f>
        <v>0</v>
      </c>
      <c r="N100" s="13">
        <f>(+'Sch 8.x Bill Count'!AC97*'S5.2 CRevenue (1 in)'!$K$8)+('Sch 8.x Bill Count'!AC97*($B100+50)/100*$K$10)-(0.64*5*'Sch 8.x Bill Count'!AC97)</f>
        <v>0</v>
      </c>
      <c r="O100" s="42"/>
      <c r="P100" s="42"/>
      <c r="Q100" s="42"/>
    </row>
    <row r="101" spans="1:17" x14ac:dyDescent="0.25">
      <c r="A101" s="42"/>
      <c r="B101">
        <f t="shared" si="2"/>
        <v>8700</v>
      </c>
      <c r="C101" s="13">
        <f>(+'Sch 8.x Bill Count'!R98*'S5.2 CRevenue (1 in)'!$K$8)+('Sch 8.x Bill Count'!R98*($B101+50)/100*$K$10)-(0.64*5*'Sch 8.x Bill Count'!R98)</f>
        <v>0</v>
      </c>
      <c r="D101" s="13">
        <f>(+'Sch 8.x Bill Count'!S98*'S5.2 CRevenue (1 in)'!$K$8)+('Sch 8.x Bill Count'!S98*($B101+50)/100*$K$10)-(0.64*5*'Sch 8.x Bill Count'!S98)</f>
        <v>0</v>
      </c>
      <c r="E101" s="13">
        <f>(+'Sch 8.x Bill Count'!T98*'S5.2 CRevenue (1 in)'!$K$8)+('Sch 8.x Bill Count'!T98*($B101+50)/100*$K$10)-(0.64*5*'Sch 8.x Bill Count'!T98)</f>
        <v>0</v>
      </c>
      <c r="F101" s="13">
        <f>(+'Sch 8.x Bill Count'!U98*'S5.2 CRevenue (1 in)'!$K$8)+('Sch 8.x Bill Count'!U98*($B101+50)/100*$K$10)-(0.64*5*'Sch 8.x Bill Count'!U98)</f>
        <v>0</v>
      </c>
      <c r="G101" s="13">
        <f>(+'Sch 8.x Bill Count'!V98*'S5.2 CRevenue (1 in)'!$K$8)+('Sch 8.x Bill Count'!V98*($B101+50)/100*$K$10)-(0.64*5*'Sch 8.x Bill Count'!V98)</f>
        <v>0</v>
      </c>
      <c r="H101" s="13">
        <f>(+'Sch 8.x Bill Count'!W98*'S5.2 CRevenue (1 in)'!$K$8)+('Sch 8.x Bill Count'!W98*($B101+50)/100*$K$10)-(0.64*5*'Sch 8.x Bill Count'!W98)</f>
        <v>0</v>
      </c>
      <c r="I101" s="13">
        <f>(+'Sch 8.x Bill Count'!X98*'S5.2 CRevenue (1 in)'!$K$8)+('Sch 8.x Bill Count'!X98*($B101+50)/100*$K$10)-(0.64*5*'Sch 8.x Bill Count'!X98)</f>
        <v>0</v>
      </c>
      <c r="J101" s="13">
        <f>(+'Sch 8.x Bill Count'!Y98*'S5.2 CRevenue (1 in)'!$K$8)+('Sch 8.x Bill Count'!Y98*($B101+50)/100*$K$10)-(0.64*5*'Sch 8.x Bill Count'!Y98)</f>
        <v>0</v>
      </c>
      <c r="K101" s="13">
        <f>(+'Sch 8.x Bill Count'!Z98*'S5.2 CRevenue (1 in)'!$K$8)+('Sch 8.x Bill Count'!Z98*($B101+50)/100*$K$10)-(0.64*5*'Sch 8.x Bill Count'!Z98)</f>
        <v>0</v>
      </c>
      <c r="L101" s="13">
        <f>(+'Sch 8.x Bill Count'!AA98*'S5.2 CRevenue (1 in)'!$K$8)+('Sch 8.x Bill Count'!AA98*($B101+50)/100*$K$10)-(0.64*5*'Sch 8.x Bill Count'!AA98)</f>
        <v>0</v>
      </c>
      <c r="M101" s="13">
        <f>(+'Sch 8.x Bill Count'!AB98*'S5.2 CRevenue (1 in)'!$K$8)+('Sch 8.x Bill Count'!AB98*($B101+50)/100*$K$10)-(0.64*5*'Sch 8.x Bill Count'!AB98)</f>
        <v>0</v>
      </c>
      <c r="N101" s="13">
        <f>(+'Sch 8.x Bill Count'!AC98*'S5.2 CRevenue (1 in)'!$K$8)+('Sch 8.x Bill Count'!AC98*($B101+50)/100*$K$10)-(0.64*5*'Sch 8.x Bill Count'!AC98)</f>
        <v>0</v>
      </c>
      <c r="O101" s="42"/>
      <c r="P101" s="42"/>
      <c r="Q101" s="42"/>
    </row>
    <row r="102" spans="1:17" x14ac:dyDescent="0.25">
      <c r="A102" s="42"/>
      <c r="B102">
        <f t="shared" si="2"/>
        <v>8800</v>
      </c>
      <c r="C102" s="13">
        <f>(+'Sch 8.x Bill Count'!R99*'S5.2 CRevenue (1 in)'!$K$8)+('Sch 8.x Bill Count'!R99*($B102+50)/100*$K$10)-(0.64*5*'Sch 8.x Bill Count'!R99)</f>
        <v>0</v>
      </c>
      <c r="D102" s="13">
        <f>(+'Sch 8.x Bill Count'!S99*'S5.2 CRevenue (1 in)'!$K$8)+('Sch 8.x Bill Count'!S99*($B102+50)/100*$K$10)-(0.64*5*'Sch 8.x Bill Count'!S99)</f>
        <v>0</v>
      </c>
      <c r="E102" s="13">
        <f>(+'Sch 8.x Bill Count'!T99*'S5.2 CRevenue (1 in)'!$K$8)+('Sch 8.x Bill Count'!T99*($B102+50)/100*$K$10)-(0.64*5*'Sch 8.x Bill Count'!T99)</f>
        <v>0</v>
      </c>
      <c r="F102" s="13">
        <f>(+'Sch 8.x Bill Count'!U99*'S5.2 CRevenue (1 in)'!$K$8)+('Sch 8.x Bill Count'!U99*($B102+50)/100*$K$10)-(0.64*5*'Sch 8.x Bill Count'!U99)</f>
        <v>0</v>
      </c>
      <c r="G102" s="13">
        <f>(+'Sch 8.x Bill Count'!V99*'S5.2 CRevenue (1 in)'!$K$8)+('Sch 8.x Bill Count'!V99*($B102+50)/100*$K$10)-(0.64*5*'Sch 8.x Bill Count'!V99)</f>
        <v>0</v>
      </c>
      <c r="H102" s="13">
        <f>(+'Sch 8.x Bill Count'!W99*'S5.2 CRevenue (1 in)'!$K$8)+('Sch 8.x Bill Count'!W99*($B102+50)/100*$K$10)-(0.64*5*'Sch 8.x Bill Count'!W99)</f>
        <v>0</v>
      </c>
      <c r="I102" s="13">
        <f>(+'Sch 8.x Bill Count'!X99*'S5.2 CRevenue (1 in)'!$K$8)+('Sch 8.x Bill Count'!X99*($B102+50)/100*$K$10)-(0.64*5*'Sch 8.x Bill Count'!X99)</f>
        <v>0</v>
      </c>
      <c r="J102" s="13">
        <f>(+'Sch 8.x Bill Count'!Y99*'S5.2 CRevenue (1 in)'!$K$8)+('Sch 8.x Bill Count'!Y99*($B102+50)/100*$K$10)-(0.64*5*'Sch 8.x Bill Count'!Y99)</f>
        <v>0</v>
      </c>
      <c r="K102" s="13">
        <f>(+'Sch 8.x Bill Count'!Z99*'S5.2 CRevenue (1 in)'!$K$8)+('Sch 8.x Bill Count'!Z99*($B102+50)/100*$K$10)-(0.64*5*'Sch 8.x Bill Count'!Z99)</f>
        <v>0</v>
      </c>
      <c r="L102" s="13">
        <f>(+'Sch 8.x Bill Count'!AA99*'S5.2 CRevenue (1 in)'!$K$8)+('Sch 8.x Bill Count'!AA99*($B102+50)/100*$K$10)-(0.64*5*'Sch 8.x Bill Count'!AA99)</f>
        <v>0</v>
      </c>
      <c r="M102" s="13">
        <f>(+'Sch 8.x Bill Count'!AB99*'S5.2 CRevenue (1 in)'!$K$8)+('Sch 8.x Bill Count'!AB99*($B102+50)/100*$K$10)-(0.64*5*'Sch 8.x Bill Count'!AB99)</f>
        <v>0</v>
      </c>
      <c r="N102" s="13">
        <f>(+'Sch 8.x Bill Count'!AC99*'S5.2 CRevenue (1 in)'!$K$8)+('Sch 8.x Bill Count'!AC99*($B102+50)/100*$K$10)-(0.64*5*'Sch 8.x Bill Count'!AC99)</f>
        <v>0</v>
      </c>
      <c r="O102" s="42"/>
      <c r="P102" s="42"/>
      <c r="Q102" s="42"/>
    </row>
    <row r="103" spans="1:17" x14ac:dyDescent="0.25">
      <c r="A103" s="42"/>
      <c r="B103">
        <f t="shared" si="2"/>
        <v>8900</v>
      </c>
      <c r="C103" s="13">
        <f>(+'Sch 8.x Bill Count'!R100*'S5.2 CRevenue (1 in)'!$K$8)+('Sch 8.x Bill Count'!R100*($B103+50)/100*$K$10)-(0.64*5*'Sch 8.x Bill Count'!R100)</f>
        <v>0</v>
      </c>
      <c r="D103" s="13">
        <f>(+'Sch 8.x Bill Count'!S100*'S5.2 CRevenue (1 in)'!$K$8)+('Sch 8.x Bill Count'!S100*($B103+50)/100*$K$10)-(0.64*5*'Sch 8.x Bill Count'!S100)</f>
        <v>0</v>
      </c>
      <c r="E103" s="13">
        <f>(+'Sch 8.x Bill Count'!T100*'S5.2 CRevenue (1 in)'!$K$8)+('Sch 8.x Bill Count'!T100*($B103+50)/100*$K$10)-(0.64*5*'Sch 8.x Bill Count'!T100)</f>
        <v>0</v>
      </c>
      <c r="F103" s="13">
        <f>(+'Sch 8.x Bill Count'!U100*'S5.2 CRevenue (1 in)'!$K$8)+('Sch 8.x Bill Count'!U100*($B103+50)/100*$K$10)-(0.64*5*'Sch 8.x Bill Count'!U100)</f>
        <v>0</v>
      </c>
      <c r="G103" s="13">
        <f>(+'Sch 8.x Bill Count'!V100*'S5.2 CRevenue (1 in)'!$K$8)+('Sch 8.x Bill Count'!V100*($B103+50)/100*$K$10)-(0.64*5*'Sch 8.x Bill Count'!V100)</f>
        <v>0</v>
      </c>
      <c r="H103" s="13">
        <f>(+'Sch 8.x Bill Count'!W100*'S5.2 CRevenue (1 in)'!$K$8)+('Sch 8.x Bill Count'!W100*($B103+50)/100*$K$10)-(0.64*5*'Sch 8.x Bill Count'!W100)</f>
        <v>0</v>
      </c>
      <c r="I103" s="13">
        <f>(+'Sch 8.x Bill Count'!X100*'S5.2 CRevenue (1 in)'!$K$8)+('Sch 8.x Bill Count'!X100*($B103+50)/100*$K$10)-(0.64*5*'Sch 8.x Bill Count'!X100)</f>
        <v>0</v>
      </c>
      <c r="J103" s="13">
        <f>(+'Sch 8.x Bill Count'!Y100*'S5.2 CRevenue (1 in)'!$K$8)+('Sch 8.x Bill Count'!Y100*($B103+50)/100*$K$10)-(0.64*5*'Sch 8.x Bill Count'!Y100)</f>
        <v>0</v>
      </c>
      <c r="K103" s="13">
        <f>(+'Sch 8.x Bill Count'!Z100*'S5.2 CRevenue (1 in)'!$K$8)+('Sch 8.x Bill Count'!Z100*($B103+50)/100*$K$10)-(0.64*5*'Sch 8.x Bill Count'!Z100)</f>
        <v>0</v>
      </c>
      <c r="L103" s="13">
        <f>(+'Sch 8.x Bill Count'!AA100*'S5.2 CRevenue (1 in)'!$K$8)+('Sch 8.x Bill Count'!AA100*($B103+50)/100*$K$10)-(0.64*5*'Sch 8.x Bill Count'!AA100)</f>
        <v>0</v>
      </c>
      <c r="M103" s="13">
        <f>(+'Sch 8.x Bill Count'!AB100*'S5.2 CRevenue (1 in)'!$K$8)+('Sch 8.x Bill Count'!AB100*($B103+50)/100*$K$10)-(0.64*5*'Sch 8.x Bill Count'!AB100)</f>
        <v>0</v>
      </c>
      <c r="N103" s="13">
        <f>(+'Sch 8.x Bill Count'!AC100*'S5.2 CRevenue (1 in)'!$K$8)+('Sch 8.x Bill Count'!AC100*($B103+50)/100*$K$10)-(0.64*5*'Sch 8.x Bill Count'!AC100)</f>
        <v>0</v>
      </c>
      <c r="O103" s="42"/>
      <c r="P103" s="42"/>
      <c r="Q103" s="42"/>
    </row>
    <row r="104" spans="1:17" x14ac:dyDescent="0.25">
      <c r="A104" s="42"/>
      <c r="B104">
        <f t="shared" si="2"/>
        <v>9000</v>
      </c>
      <c r="C104" s="13">
        <f>(+'Sch 8.x Bill Count'!R101*'S5.2 CRevenue (1 in)'!$K$8)+('Sch 8.x Bill Count'!R101*($B104+50)/100*$K$10)-(0.64*5*'Sch 8.x Bill Count'!R101)</f>
        <v>0</v>
      </c>
      <c r="D104" s="13">
        <f>(+'Sch 8.x Bill Count'!S101*'S5.2 CRevenue (1 in)'!$K$8)+('Sch 8.x Bill Count'!S101*($B104+50)/100*$K$10)-(0.64*5*'Sch 8.x Bill Count'!S101)</f>
        <v>0</v>
      </c>
      <c r="E104" s="13">
        <f>(+'Sch 8.x Bill Count'!T101*'S5.2 CRevenue (1 in)'!$K$8)+('Sch 8.x Bill Count'!T101*($B104+50)/100*$K$10)-(0.64*5*'Sch 8.x Bill Count'!T101)</f>
        <v>0</v>
      </c>
      <c r="F104" s="13">
        <f>(+'Sch 8.x Bill Count'!U101*'S5.2 CRevenue (1 in)'!$K$8)+('Sch 8.x Bill Count'!U101*($B104+50)/100*$K$10)-(0.64*5*'Sch 8.x Bill Count'!U101)</f>
        <v>0</v>
      </c>
      <c r="G104" s="13">
        <f>(+'Sch 8.x Bill Count'!V101*'S5.2 CRevenue (1 in)'!$K$8)+('Sch 8.x Bill Count'!V101*($B104+50)/100*$K$10)-(0.64*5*'Sch 8.x Bill Count'!V101)</f>
        <v>0</v>
      </c>
      <c r="H104" s="13">
        <f>(+'Sch 8.x Bill Count'!W101*'S5.2 CRevenue (1 in)'!$K$8)+('Sch 8.x Bill Count'!W101*($B104+50)/100*$K$10)-(0.64*5*'Sch 8.x Bill Count'!W101)</f>
        <v>0</v>
      </c>
      <c r="I104" s="13">
        <f>(+'Sch 8.x Bill Count'!X101*'S5.2 CRevenue (1 in)'!$K$8)+('Sch 8.x Bill Count'!X101*($B104+50)/100*$K$10)-(0.64*5*'Sch 8.x Bill Count'!X101)</f>
        <v>0</v>
      </c>
      <c r="J104" s="13">
        <f>(+'Sch 8.x Bill Count'!Y101*'S5.2 CRevenue (1 in)'!$K$8)+('Sch 8.x Bill Count'!Y101*($B104+50)/100*$K$10)-(0.64*5*'Sch 8.x Bill Count'!Y101)</f>
        <v>0</v>
      </c>
      <c r="K104" s="13">
        <f>(+'Sch 8.x Bill Count'!Z101*'S5.2 CRevenue (1 in)'!$K$8)+('Sch 8.x Bill Count'!Z101*($B104+50)/100*$K$10)-(0.64*5*'Sch 8.x Bill Count'!Z101)</f>
        <v>0</v>
      </c>
      <c r="L104" s="13">
        <f>(+'Sch 8.x Bill Count'!AA101*'S5.2 CRevenue (1 in)'!$K$8)+('Sch 8.x Bill Count'!AA101*($B104+50)/100*$K$10)-(0.64*5*'Sch 8.x Bill Count'!AA101)</f>
        <v>0</v>
      </c>
      <c r="M104" s="13">
        <f>(+'Sch 8.x Bill Count'!AB101*'S5.2 CRevenue (1 in)'!$K$8)+('Sch 8.x Bill Count'!AB101*($B104+50)/100*$K$10)-(0.64*5*'Sch 8.x Bill Count'!AB101)</f>
        <v>0</v>
      </c>
      <c r="N104" s="13">
        <f>(+'Sch 8.x Bill Count'!AC101*'S5.2 CRevenue (1 in)'!$K$8)+('Sch 8.x Bill Count'!AC101*($B104+50)/100*$K$10)-(0.64*5*'Sch 8.x Bill Count'!AC101)</f>
        <v>0</v>
      </c>
      <c r="O104" s="42"/>
      <c r="P104" s="42"/>
      <c r="Q104" s="42"/>
    </row>
    <row r="105" spans="1:17" x14ac:dyDescent="0.25">
      <c r="A105" s="42"/>
      <c r="B105">
        <f t="shared" si="2"/>
        <v>9100</v>
      </c>
      <c r="C105" s="13">
        <f>(+'Sch 8.x Bill Count'!R102*'S5.2 CRevenue (1 in)'!$K$8)+('Sch 8.x Bill Count'!R102*($B105+50)/100*$K$10)-(0.64*5*'Sch 8.x Bill Count'!R102)</f>
        <v>0</v>
      </c>
      <c r="D105" s="13">
        <f>(+'Sch 8.x Bill Count'!S102*'S5.2 CRevenue (1 in)'!$K$8)+('Sch 8.x Bill Count'!S102*($B105+50)/100*$K$10)-(0.64*5*'Sch 8.x Bill Count'!S102)</f>
        <v>0</v>
      </c>
      <c r="E105" s="13">
        <f>(+'Sch 8.x Bill Count'!T102*'S5.2 CRevenue (1 in)'!$K$8)+('Sch 8.x Bill Count'!T102*($B105+50)/100*$K$10)-(0.64*5*'Sch 8.x Bill Count'!T102)</f>
        <v>0</v>
      </c>
      <c r="F105" s="13">
        <f>(+'Sch 8.x Bill Count'!U102*'S5.2 CRevenue (1 in)'!$K$8)+('Sch 8.x Bill Count'!U102*($B105+50)/100*$K$10)-(0.64*5*'Sch 8.x Bill Count'!U102)</f>
        <v>0</v>
      </c>
      <c r="G105" s="13">
        <f>(+'Sch 8.x Bill Count'!V102*'S5.2 CRevenue (1 in)'!$K$8)+('Sch 8.x Bill Count'!V102*($B105+50)/100*$K$10)-(0.64*5*'Sch 8.x Bill Count'!V102)</f>
        <v>0</v>
      </c>
      <c r="H105" s="13">
        <f>(+'Sch 8.x Bill Count'!W102*'S5.2 CRevenue (1 in)'!$K$8)+('Sch 8.x Bill Count'!W102*($B105+50)/100*$K$10)-(0.64*5*'Sch 8.x Bill Count'!W102)</f>
        <v>0</v>
      </c>
      <c r="I105" s="13">
        <f>(+'Sch 8.x Bill Count'!X102*'S5.2 CRevenue (1 in)'!$K$8)+('Sch 8.x Bill Count'!X102*($B105+50)/100*$K$10)-(0.64*5*'Sch 8.x Bill Count'!X102)</f>
        <v>0</v>
      </c>
      <c r="J105" s="13">
        <f>(+'Sch 8.x Bill Count'!Y102*'S5.2 CRevenue (1 in)'!$K$8)+('Sch 8.x Bill Count'!Y102*($B105+50)/100*$K$10)-(0.64*5*'Sch 8.x Bill Count'!Y102)</f>
        <v>0</v>
      </c>
      <c r="K105" s="13">
        <f>(+'Sch 8.x Bill Count'!Z102*'S5.2 CRevenue (1 in)'!$K$8)+('Sch 8.x Bill Count'!Z102*($B105+50)/100*$K$10)-(0.64*5*'Sch 8.x Bill Count'!Z102)</f>
        <v>0</v>
      </c>
      <c r="L105" s="13">
        <f>(+'Sch 8.x Bill Count'!AA102*'S5.2 CRevenue (1 in)'!$K$8)+('Sch 8.x Bill Count'!AA102*($B105+50)/100*$K$10)-(0.64*5*'Sch 8.x Bill Count'!AA102)</f>
        <v>0</v>
      </c>
      <c r="M105" s="13">
        <f>(+'Sch 8.x Bill Count'!AB102*'S5.2 CRevenue (1 in)'!$K$8)+('Sch 8.x Bill Count'!AB102*($B105+50)/100*$K$10)-(0.64*5*'Sch 8.x Bill Count'!AB102)</f>
        <v>0</v>
      </c>
      <c r="N105" s="13">
        <f>(+'Sch 8.x Bill Count'!AC102*'S5.2 CRevenue (1 in)'!$K$8)+('Sch 8.x Bill Count'!AC102*($B105+50)/100*$K$10)-(0.64*5*'Sch 8.x Bill Count'!AC102)</f>
        <v>0</v>
      </c>
      <c r="O105" s="42"/>
      <c r="P105" s="42"/>
      <c r="Q105" s="42"/>
    </row>
    <row r="106" spans="1:17" x14ac:dyDescent="0.25">
      <c r="A106" s="42"/>
      <c r="B106">
        <f t="shared" si="2"/>
        <v>9200</v>
      </c>
      <c r="C106" s="13">
        <f>(+'Sch 8.x Bill Count'!R103*'S5.2 CRevenue (1 in)'!$K$8)+('Sch 8.x Bill Count'!R103*($B106+50)/100*$K$10)-(0.64*5*'Sch 8.x Bill Count'!R103)</f>
        <v>0</v>
      </c>
      <c r="D106" s="13">
        <f>(+'Sch 8.x Bill Count'!S103*'S5.2 CRevenue (1 in)'!$K$8)+('Sch 8.x Bill Count'!S103*($B106+50)/100*$K$10)-(0.64*5*'Sch 8.x Bill Count'!S103)</f>
        <v>0</v>
      </c>
      <c r="E106" s="13">
        <f>(+'Sch 8.x Bill Count'!T103*'S5.2 CRevenue (1 in)'!$K$8)+('Sch 8.x Bill Count'!T103*($B106+50)/100*$K$10)-(0.64*5*'Sch 8.x Bill Count'!T103)</f>
        <v>0</v>
      </c>
      <c r="F106" s="13">
        <f>(+'Sch 8.x Bill Count'!U103*'S5.2 CRevenue (1 in)'!$K$8)+('Sch 8.x Bill Count'!U103*($B106+50)/100*$K$10)-(0.64*5*'Sch 8.x Bill Count'!U103)</f>
        <v>0</v>
      </c>
      <c r="G106" s="13">
        <f>(+'Sch 8.x Bill Count'!V103*'S5.2 CRevenue (1 in)'!$K$8)+('Sch 8.x Bill Count'!V103*($B106+50)/100*$K$10)-(0.64*5*'Sch 8.x Bill Count'!V103)</f>
        <v>0</v>
      </c>
      <c r="H106" s="13">
        <f>(+'Sch 8.x Bill Count'!W103*'S5.2 CRevenue (1 in)'!$K$8)+('Sch 8.x Bill Count'!W103*($B106+50)/100*$K$10)-(0.64*5*'Sch 8.x Bill Count'!W103)</f>
        <v>0</v>
      </c>
      <c r="I106" s="13">
        <f>(+'Sch 8.x Bill Count'!X103*'S5.2 CRevenue (1 in)'!$K$8)+('Sch 8.x Bill Count'!X103*($B106+50)/100*$K$10)-(0.64*5*'Sch 8.x Bill Count'!X103)</f>
        <v>0</v>
      </c>
      <c r="J106" s="13">
        <f>(+'Sch 8.x Bill Count'!Y103*'S5.2 CRevenue (1 in)'!$K$8)+('Sch 8.x Bill Count'!Y103*($B106+50)/100*$K$10)-(0.64*5*'Sch 8.x Bill Count'!Y103)</f>
        <v>0</v>
      </c>
      <c r="K106" s="13">
        <f>(+'Sch 8.x Bill Count'!Z103*'S5.2 CRevenue (1 in)'!$K$8)+('Sch 8.x Bill Count'!Z103*($B106+50)/100*$K$10)-(0.64*5*'Sch 8.x Bill Count'!Z103)</f>
        <v>0</v>
      </c>
      <c r="L106" s="13">
        <f>(+'Sch 8.x Bill Count'!AA103*'S5.2 CRevenue (1 in)'!$K$8)+('Sch 8.x Bill Count'!AA103*($B106+50)/100*$K$10)-(0.64*5*'Sch 8.x Bill Count'!AA103)</f>
        <v>0</v>
      </c>
      <c r="M106" s="13">
        <f>(+'Sch 8.x Bill Count'!AB103*'S5.2 CRevenue (1 in)'!$K$8)+('Sch 8.x Bill Count'!AB103*($B106+50)/100*$K$10)-(0.64*5*'Sch 8.x Bill Count'!AB103)</f>
        <v>0</v>
      </c>
      <c r="N106" s="13">
        <f>(+'Sch 8.x Bill Count'!AC103*'S5.2 CRevenue (1 in)'!$K$8)+('Sch 8.x Bill Count'!AC103*($B106+50)/100*$K$10)-(0.64*5*'Sch 8.x Bill Count'!AC103)</f>
        <v>0</v>
      </c>
      <c r="O106" s="42"/>
      <c r="P106" s="42"/>
      <c r="Q106" s="42"/>
    </row>
    <row r="107" spans="1:17" x14ac:dyDescent="0.25">
      <c r="A107" s="42"/>
      <c r="B107">
        <f t="shared" si="2"/>
        <v>9300</v>
      </c>
      <c r="C107" s="13">
        <f>(+'Sch 8.x Bill Count'!R104*'S5.2 CRevenue (1 in)'!$K$8)+('Sch 8.x Bill Count'!R104*($B107+50)/100*$K$10)-(0.64*5*'Sch 8.x Bill Count'!R104)</f>
        <v>0</v>
      </c>
      <c r="D107" s="13">
        <f>(+'Sch 8.x Bill Count'!S104*'S5.2 CRevenue (1 in)'!$K$8)+('Sch 8.x Bill Count'!S104*($B107+50)/100*$K$10)-(0.64*5*'Sch 8.x Bill Count'!S104)</f>
        <v>0</v>
      </c>
      <c r="E107" s="13">
        <f>(+'Sch 8.x Bill Count'!T104*'S5.2 CRevenue (1 in)'!$K$8)+('Sch 8.x Bill Count'!T104*($B107+50)/100*$K$10)-(0.64*5*'Sch 8.x Bill Count'!T104)</f>
        <v>0</v>
      </c>
      <c r="F107" s="13">
        <f>(+'Sch 8.x Bill Count'!U104*'S5.2 CRevenue (1 in)'!$K$8)+('Sch 8.x Bill Count'!U104*($B107+50)/100*$K$10)-(0.64*5*'Sch 8.x Bill Count'!U104)</f>
        <v>0</v>
      </c>
      <c r="G107" s="13">
        <f>(+'Sch 8.x Bill Count'!V104*'S5.2 CRevenue (1 in)'!$K$8)+('Sch 8.x Bill Count'!V104*($B107+50)/100*$K$10)-(0.64*5*'Sch 8.x Bill Count'!V104)</f>
        <v>0</v>
      </c>
      <c r="H107" s="13">
        <f>(+'Sch 8.x Bill Count'!W104*'S5.2 CRevenue (1 in)'!$K$8)+('Sch 8.x Bill Count'!W104*($B107+50)/100*$K$10)-(0.64*5*'Sch 8.x Bill Count'!W104)</f>
        <v>0</v>
      </c>
      <c r="I107" s="13">
        <f>(+'Sch 8.x Bill Count'!X104*'S5.2 CRevenue (1 in)'!$K$8)+('Sch 8.x Bill Count'!X104*($B107+50)/100*$K$10)-(0.64*5*'Sch 8.x Bill Count'!X104)</f>
        <v>0</v>
      </c>
      <c r="J107" s="13">
        <f>(+'Sch 8.x Bill Count'!Y104*'S5.2 CRevenue (1 in)'!$K$8)+('Sch 8.x Bill Count'!Y104*($B107+50)/100*$K$10)-(0.64*5*'Sch 8.x Bill Count'!Y104)</f>
        <v>0</v>
      </c>
      <c r="K107" s="13">
        <f>(+'Sch 8.x Bill Count'!Z104*'S5.2 CRevenue (1 in)'!$K$8)+('Sch 8.x Bill Count'!Z104*($B107+50)/100*$K$10)-(0.64*5*'Sch 8.x Bill Count'!Z104)</f>
        <v>0</v>
      </c>
      <c r="L107" s="13">
        <f>(+'Sch 8.x Bill Count'!AA104*'S5.2 CRevenue (1 in)'!$K$8)+('Sch 8.x Bill Count'!AA104*($B107+50)/100*$K$10)-(0.64*5*'Sch 8.x Bill Count'!AA104)</f>
        <v>0</v>
      </c>
      <c r="M107" s="13">
        <f>(+'Sch 8.x Bill Count'!AB104*'S5.2 CRevenue (1 in)'!$K$8)+('Sch 8.x Bill Count'!AB104*($B107+50)/100*$K$10)-(0.64*5*'Sch 8.x Bill Count'!AB104)</f>
        <v>0</v>
      </c>
      <c r="N107" s="13">
        <f>(+'Sch 8.x Bill Count'!AC104*'S5.2 CRevenue (1 in)'!$K$8)+('Sch 8.x Bill Count'!AC104*($B107+50)/100*$K$10)-(0.64*5*'Sch 8.x Bill Count'!AC104)</f>
        <v>0</v>
      </c>
      <c r="O107" s="42"/>
      <c r="P107" s="42"/>
      <c r="Q107" s="42"/>
    </row>
    <row r="108" spans="1:17" x14ac:dyDescent="0.25">
      <c r="A108" s="42"/>
      <c r="B108">
        <f t="shared" si="2"/>
        <v>9400</v>
      </c>
      <c r="C108" s="13">
        <f>(+'Sch 8.x Bill Count'!R105*'S5.2 CRevenue (1 in)'!$K$8)+('Sch 8.x Bill Count'!R105*($B108+50)/100*$K$10)-(0.64*5*'Sch 8.x Bill Count'!R105)</f>
        <v>0</v>
      </c>
      <c r="D108" s="13">
        <f>(+'Sch 8.x Bill Count'!S105*'S5.2 CRevenue (1 in)'!$K$8)+('Sch 8.x Bill Count'!S105*($B108+50)/100*$K$10)-(0.64*5*'Sch 8.x Bill Count'!S105)</f>
        <v>0</v>
      </c>
      <c r="E108" s="13">
        <f>(+'Sch 8.x Bill Count'!T105*'S5.2 CRevenue (1 in)'!$K$8)+('Sch 8.x Bill Count'!T105*($B108+50)/100*$K$10)-(0.64*5*'Sch 8.x Bill Count'!T105)</f>
        <v>0</v>
      </c>
      <c r="F108" s="13">
        <f>(+'Sch 8.x Bill Count'!U105*'S5.2 CRevenue (1 in)'!$K$8)+('Sch 8.x Bill Count'!U105*($B108+50)/100*$K$10)-(0.64*5*'Sch 8.x Bill Count'!U105)</f>
        <v>0</v>
      </c>
      <c r="G108" s="13">
        <f>(+'Sch 8.x Bill Count'!V105*'S5.2 CRevenue (1 in)'!$K$8)+('Sch 8.x Bill Count'!V105*($B108+50)/100*$K$10)-(0.64*5*'Sch 8.x Bill Count'!V105)</f>
        <v>0</v>
      </c>
      <c r="H108" s="13">
        <f>(+'Sch 8.x Bill Count'!W105*'S5.2 CRevenue (1 in)'!$K$8)+('Sch 8.x Bill Count'!W105*($B108+50)/100*$K$10)-(0.64*5*'Sch 8.x Bill Count'!W105)</f>
        <v>0</v>
      </c>
      <c r="I108" s="13">
        <f>(+'Sch 8.x Bill Count'!X105*'S5.2 CRevenue (1 in)'!$K$8)+('Sch 8.x Bill Count'!X105*($B108+50)/100*$K$10)-(0.64*5*'Sch 8.x Bill Count'!X105)</f>
        <v>0</v>
      </c>
      <c r="J108" s="13">
        <f>(+'Sch 8.x Bill Count'!Y105*'S5.2 CRevenue (1 in)'!$K$8)+('Sch 8.x Bill Count'!Y105*($B108+50)/100*$K$10)-(0.64*5*'Sch 8.x Bill Count'!Y105)</f>
        <v>0</v>
      </c>
      <c r="K108" s="13">
        <f>(+'Sch 8.x Bill Count'!Z105*'S5.2 CRevenue (1 in)'!$K$8)+('Sch 8.x Bill Count'!Z105*($B108+50)/100*$K$10)-(0.64*5*'Sch 8.x Bill Count'!Z105)</f>
        <v>0</v>
      </c>
      <c r="L108" s="13">
        <f>(+'Sch 8.x Bill Count'!AA105*'S5.2 CRevenue (1 in)'!$K$8)+('Sch 8.x Bill Count'!AA105*($B108+50)/100*$K$10)-(0.64*5*'Sch 8.x Bill Count'!AA105)</f>
        <v>0</v>
      </c>
      <c r="M108" s="13">
        <f>(+'Sch 8.x Bill Count'!AB105*'S5.2 CRevenue (1 in)'!$K$8)+('Sch 8.x Bill Count'!AB105*($B108+50)/100*$K$10)-(0.64*5*'Sch 8.x Bill Count'!AB105)</f>
        <v>0</v>
      </c>
      <c r="N108" s="13">
        <f>(+'Sch 8.x Bill Count'!AC105*'S5.2 CRevenue (1 in)'!$K$8)+('Sch 8.x Bill Count'!AC105*($B108+50)/100*$K$10)-(0.64*5*'Sch 8.x Bill Count'!AC105)</f>
        <v>0</v>
      </c>
      <c r="O108" s="42"/>
      <c r="P108" s="42"/>
      <c r="Q108" s="42"/>
    </row>
    <row r="109" spans="1:17" x14ac:dyDescent="0.25">
      <c r="A109" s="42"/>
      <c r="B109">
        <f t="shared" si="2"/>
        <v>9500</v>
      </c>
      <c r="C109" s="13">
        <f>(+'Sch 8.x Bill Count'!R106*'S5.2 CRevenue (1 in)'!$K$8)+('Sch 8.x Bill Count'!R106*($B109+50)/100*$K$10)-(0.64*5*'Sch 8.x Bill Count'!R106)</f>
        <v>0</v>
      </c>
      <c r="D109" s="13">
        <f>(+'Sch 8.x Bill Count'!S106*'S5.2 CRevenue (1 in)'!$K$8)+('Sch 8.x Bill Count'!S106*($B109+50)/100*$K$10)-(0.64*5*'Sch 8.x Bill Count'!S106)</f>
        <v>0</v>
      </c>
      <c r="E109" s="13">
        <f>(+'Sch 8.x Bill Count'!T106*'S5.2 CRevenue (1 in)'!$K$8)+('Sch 8.x Bill Count'!T106*($B109+50)/100*$K$10)-(0.64*5*'Sch 8.x Bill Count'!T106)</f>
        <v>0</v>
      </c>
      <c r="F109" s="13">
        <f>(+'Sch 8.x Bill Count'!U106*'S5.2 CRevenue (1 in)'!$K$8)+('Sch 8.x Bill Count'!U106*($B109+50)/100*$K$10)-(0.64*5*'Sch 8.x Bill Count'!U106)</f>
        <v>0</v>
      </c>
      <c r="G109" s="13">
        <f>(+'Sch 8.x Bill Count'!V106*'S5.2 CRevenue (1 in)'!$K$8)+('Sch 8.x Bill Count'!V106*($B109+50)/100*$K$10)-(0.64*5*'Sch 8.x Bill Count'!V106)</f>
        <v>0</v>
      </c>
      <c r="H109" s="13">
        <f>(+'Sch 8.x Bill Count'!W106*'S5.2 CRevenue (1 in)'!$K$8)+('Sch 8.x Bill Count'!W106*($B109+50)/100*$K$10)-(0.64*5*'Sch 8.x Bill Count'!W106)</f>
        <v>0</v>
      </c>
      <c r="I109" s="13">
        <f>(+'Sch 8.x Bill Count'!X106*'S5.2 CRevenue (1 in)'!$K$8)+('Sch 8.x Bill Count'!X106*($B109+50)/100*$K$10)-(0.64*5*'Sch 8.x Bill Count'!X106)</f>
        <v>0</v>
      </c>
      <c r="J109" s="13">
        <f>(+'Sch 8.x Bill Count'!Y106*'S5.2 CRevenue (1 in)'!$K$8)+('Sch 8.x Bill Count'!Y106*($B109+50)/100*$K$10)-(0.64*5*'Sch 8.x Bill Count'!Y106)</f>
        <v>0</v>
      </c>
      <c r="K109" s="13">
        <f>(+'Sch 8.x Bill Count'!Z106*'S5.2 CRevenue (1 in)'!$K$8)+('Sch 8.x Bill Count'!Z106*($B109+50)/100*$K$10)-(0.64*5*'Sch 8.x Bill Count'!Z106)</f>
        <v>0</v>
      </c>
      <c r="L109" s="13">
        <f>(+'Sch 8.x Bill Count'!AA106*'S5.2 CRevenue (1 in)'!$K$8)+('Sch 8.x Bill Count'!AA106*($B109+50)/100*$K$10)-(0.64*5*'Sch 8.x Bill Count'!AA106)</f>
        <v>0</v>
      </c>
      <c r="M109" s="13">
        <f>(+'Sch 8.x Bill Count'!AB106*'S5.2 CRevenue (1 in)'!$K$8)+('Sch 8.x Bill Count'!AB106*($B109+50)/100*$K$10)-(0.64*5*'Sch 8.x Bill Count'!AB106)</f>
        <v>0</v>
      </c>
      <c r="N109" s="13">
        <f>(+'Sch 8.x Bill Count'!AC106*'S5.2 CRevenue (1 in)'!$K$8)+('Sch 8.x Bill Count'!AC106*($B109+50)/100*$K$10)-(0.64*5*'Sch 8.x Bill Count'!AC106)</f>
        <v>0</v>
      </c>
      <c r="O109" s="42"/>
      <c r="P109" s="42"/>
      <c r="Q109" s="42"/>
    </row>
    <row r="110" spans="1:17" x14ac:dyDescent="0.25">
      <c r="A110" s="42"/>
      <c r="B110">
        <f t="shared" si="2"/>
        <v>9600</v>
      </c>
      <c r="C110" s="13">
        <f>(+'Sch 8.x Bill Count'!R107*'S5.2 CRevenue (1 in)'!$K$8)+('Sch 8.x Bill Count'!R107*($B110+50)/100*$K$10)-(0.64*5*'Sch 8.x Bill Count'!R107)</f>
        <v>0</v>
      </c>
      <c r="D110" s="13">
        <f>(+'Sch 8.x Bill Count'!S107*'S5.2 CRevenue (1 in)'!$K$8)+('Sch 8.x Bill Count'!S107*($B110+50)/100*$K$10)-(0.64*5*'Sch 8.x Bill Count'!S107)</f>
        <v>0</v>
      </c>
      <c r="E110" s="13">
        <f>(+'Sch 8.x Bill Count'!T107*'S5.2 CRevenue (1 in)'!$K$8)+('Sch 8.x Bill Count'!T107*($B110+50)/100*$K$10)-(0.64*5*'Sch 8.x Bill Count'!T107)</f>
        <v>0</v>
      </c>
      <c r="F110" s="13">
        <f>(+'Sch 8.x Bill Count'!U107*'S5.2 CRevenue (1 in)'!$K$8)+('Sch 8.x Bill Count'!U107*($B110+50)/100*$K$10)-(0.64*5*'Sch 8.x Bill Count'!U107)</f>
        <v>0</v>
      </c>
      <c r="G110" s="13">
        <f>(+'Sch 8.x Bill Count'!V107*'S5.2 CRevenue (1 in)'!$K$8)+('Sch 8.x Bill Count'!V107*($B110+50)/100*$K$10)-(0.64*5*'Sch 8.x Bill Count'!V107)</f>
        <v>0</v>
      </c>
      <c r="H110" s="13">
        <f>(+'Sch 8.x Bill Count'!W107*'S5.2 CRevenue (1 in)'!$K$8)+('Sch 8.x Bill Count'!W107*($B110+50)/100*$K$10)-(0.64*5*'Sch 8.x Bill Count'!W107)</f>
        <v>0</v>
      </c>
      <c r="I110" s="13">
        <f>(+'Sch 8.x Bill Count'!X107*'S5.2 CRevenue (1 in)'!$K$8)+('Sch 8.x Bill Count'!X107*($B110+50)/100*$K$10)-(0.64*5*'Sch 8.x Bill Count'!X107)</f>
        <v>0</v>
      </c>
      <c r="J110" s="13">
        <f>(+'Sch 8.x Bill Count'!Y107*'S5.2 CRevenue (1 in)'!$K$8)+('Sch 8.x Bill Count'!Y107*($B110+50)/100*$K$10)-(0.64*5*'Sch 8.x Bill Count'!Y107)</f>
        <v>0</v>
      </c>
      <c r="K110" s="13">
        <f>(+'Sch 8.x Bill Count'!Z107*'S5.2 CRevenue (1 in)'!$K$8)+('Sch 8.x Bill Count'!Z107*($B110+50)/100*$K$10)-(0.64*5*'Sch 8.x Bill Count'!Z107)</f>
        <v>0</v>
      </c>
      <c r="L110" s="13">
        <f>(+'Sch 8.x Bill Count'!AA107*'S5.2 CRevenue (1 in)'!$K$8)+('Sch 8.x Bill Count'!AA107*($B110+50)/100*$K$10)-(0.64*5*'Sch 8.x Bill Count'!AA107)</f>
        <v>0</v>
      </c>
      <c r="M110" s="13">
        <f>(+'Sch 8.x Bill Count'!AB107*'S5.2 CRevenue (1 in)'!$K$8)+('Sch 8.x Bill Count'!AB107*($B110+50)/100*$K$10)-(0.64*5*'Sch 8.x Bill Count'!AB107)</f>
        <v>0</v>
      </c>
      <c r="N110" s="13">
        <f>(+'Sch 8.x Bill Count'!AC107*'S5.2 CRevenue (1 in)'!$K$8)+('Sch 8.x Bill Count'!AC107*($B110+50)/100*$K$10)-(0.64*5*'Sch 8.x Bill Count'!AC107)</f>
        <v>0</v>
      </c>
      <c r="O110" s="42"/>
      <c r="P110" s="42"/>
      <c r="Q110" s="42"/>
    </row>
    <row r="111" spans="1:17" x14ac:dyDescent="0.25">
      <c r="A111" s="42"/>
      <c r="B111">
        <f t="shared" si="2"/>
        <v>9700</v>
      </c>
      <c r="C111" s="13">
        <f>(+'Sch 8.x Bill Count'!R108*'S5.2 CRevenue (1 in)'!$K$8)+('Sch 8.x Bill Count'!R108*($B111+50)/100*$K$10)-(0.64*5*'Sch 8.x Bill Count'!R108)</f>
        <v>0</v>
      </c>
      <c r="D111" s="13">
        <f>(+'Sch 8.x Bill Count'!S108*'S5.2 CRevenue (1 in)'!$K$8)+('Sch 8.x Bill Count'!S108*($B111+50)/100*$K$10)-(0.64*5*'Sch 8.x Bill Count'!S108)</f>
        <v>0</v>
      </c>
      <c r="E111" s="13">
        <f>(+'Sch 8.x Bill Count'!T108*'S5.2 CRevenue (1 in)'!$K$8)+('Sch 8.x Bill Count'!T108*($B111+50)/100*$K$10)-(0.64*5*'Sch 8.x Bill Count'!T108)</f>
        <v>0</v>
      </c>
      <c r="F111" s="13">
        <f>(+'Sch 8.x Bill Count'!U108*'S5.2 CRevenue (1 in)'!$K$8)+('Sch 8.x Bill Count'!U108*($B111+50)/100*$K$10)-(0.64*5*'Sch 8.x Bill Count'!U108)</f>
        <v>0</v>
      </c>
      <c r="G111" s="13">
        <f>(+'Sch 8.x Bill Count'!V108*'S5.2 CRevenue (1 in)'!$K$8)+('Sch 8.x Bill Count'!V108*($B111+50)/100*$K$10)-(0.64*5*'Sch 8.x Bill Count'!V108)</f>
        <v>0</v>
      </c>
      <c r="H111" s="13">
        <f>(+'Sch 8.x Bill Count'!W108*'S5.2 CRevenue (1 in)'!$K$8)+('Sch 8.x Bill Count'!W108*($B111+50)/100*$K$10)-(0.64*5*'Sch 8.x Bill Count'!W108)</f>
        <v>0</v>
      </c>
      <c r="I111" s="13">
        <f>(+'Sch 8.x Bill Count'!X108*'S5.2 CRevenue (1 in)'!$K$8)+('Sch 8.x Bill Count'!X108*($B111+50)/100*$K$10)-(0.64*5*'Sch 8.x Bill Count'!X108)</f>
        <v>0</v>
      </c>
      <c r="J111" s="13">
        <f>(+'Sch 8.x Bill Count'!Y108*'S5.2 CRevenue (1 in)'!$K$8)+('Sch 8.x Bill Count'!Y108*($B111+50)/100*$K$10)-(0.64*5*'Sch 8.x Bill Count'!Y108)</f>
        <v>0</v>
      </c>
      <c r="K111" s="13">
        <f>(+'Sch 8.x Bill Count'!Z108*'S5.2 CRevenue (1 in)'!$K$8)+('Sch 8.x Bill Count'!Z108*($B111+50)/100*$K$10)-(0.64*5*'Sch 8.x Bill Count'!Z108)</f>
        <v>0</v>
      </c>
      <c r="L111" s="13">
        <f>(+'Sch 8.x Bill Count'!AA108*'S5.2 CRevenue (1 in)'!$K$8)+('Sch 8.x Bill Count'!AA108*($B111+50)/100*$K$10)-(0.64*5*'Sch 8.x Bill Count'!AA108)</f>
        <v>0</v>
      </c>
      <c r="M111" s="13">
        <f>(+'Sch 8.x Bill Count'!AB108*'S5.2 CRevenue (1 in)'!$K$8)+('Sch 8.x Bill Count'!AB108*($B111+50)/100*$K$10)-(0.64*5*'Sch 8.x Bill Count'!AB108)</f>
        <v>0</v>
      </c>
      <c r="N111" s="13">
        <f>(+'Sch 8.x Bill Count'!AC108*'S5.2 CRevenue (1 in)'!$K$8)+('Sch 8.x Bill Count'!AC108*($B111+50)/100*$K$10)-(0.64*5*'Sch 8.x Bill Count'!AC108)</f>
        <v>0</v>
      </c>
      <c r="O111" s="42"/>
      <c r="P111" s="42"/>
      <c r="Q111" s="42"/>
    </row>
    <row r="112" spans="1:17" x14ac:dyDescent="0.25">
      <c r="A112" s="42"/>
      <c r="B112">
        <f t="shared" si="2"/>
        <v>9800</v>
      </c>
      <c r="C112" s="13">
        <f>(+'Sch 8.x Bill Count'!R109*'S5.2 CRevenue (1 in)'!$K$8)+('Sch 8.x Bill Count'!R109*($B112+50)/100*$K$10)-(0.64*5*'Sch 8.x Bill Count'!R109)</f>
        <v>0</v>
      </c>
      <c r="D112" s="13">
        <f>(+'Sch 8.x Bill Count'!S109*'S5.2 CRevenue (1 in)'!$K$8)+('Sch 8.x Bill Count'!S109*($B112+50)/100*$K$10)-(0.64*5*'Sch 8.x Bill Count'!S109)</f>
        <v>0</v>
      </c>
      <c r="E112" s="13">
        <f>(+'Sch 8.x Bill Count'!T109*'S5.2 CRevenue (1 in)'!$K$8)+('Sch 8.x Bill Count'!T109*($B112+50)/100*$K$10)-(0.64*5*'Sch 8.x Bill Count'!T109)</f>
        <v>0</v>
      </c>
      <c r="F112" s="13">
        <f>(+'Sch 8.x Bill Count'!U109*'S5.2 CRevenue (1 in)'!$K$8)+('Sch 8.x Bill Count'!U109*($B112+50)/100*$K$10)-(0.64*5*'Sch 8.x Bill Count'!U109)</f>
        <v>0</v>
      </c>
      <c r="G112" s="13">
        <f>(+'Sch 8.x Bill Count'!V109*'S5.2 CRevenue (1 in)'!$K$8)+('Sch 8.x Bill Count'!V109*($B112+50)/100*$K$10)-(0.64*5*'Sch 8.x Bill Count'!V109)</f>
        <v>0</v>
      </c>
      <c r="H112" s="13">
        <f>(+'Sch 8.x Bill Count'!W109*'S5.2 CRevenue (1 in)'!$K$8)+('Sch 8.x Bill Count'!W109*($B112+50)/100*$K$10)-(0.64*5*'Sch 8.x Bill Count'!W109)</f>
        <v>0</v>
      </c>
      <c r="I112" s="13">
        <f>(+'Sch 8.x Bill Count'!X109*'S5.2 CRevenue (1 in)'!$K$8)+('Sch 8.x Bill Count'!X109*($B112+50)/100*$K$10)-(0.64*5*'Sch 8.x Bill Count'!X109)</f>
        <v>0</v>
      </c>
      <c r="J112" s="13">
        <f>(+'Sch 8.x Bill Count'!Y109*'S5.2 CRevenue (1 in)'!$K$8)+('Sch 8.x Bill Count'!Y109*($B112+50)/100*$K$10)-(0.64*5*'Sch 8.x Bill Count'!Y109)</f>
        <v>0</v>
      </c>
      <c r="K112" s="13">
        <f>(+'Sch 8.x Bill Count'!Z109*'S5.2 CRevenue (1 in)'!$K$8)+('Sch 8.x Bill Count'!Z109*($B112+50)/100*$K$10)-(0.64*5*'Sch 8.x Bill Count'!Z109)</f>
        <v>0</v>
      </c>
      <c r="L112" s="13">
        <f>(+'Sch 8.x Bill Count'!AA109*'S5.2 CRevenue (1 in)'!$K$8)+('Sch 8.x Bill Count'!AA109*($B112+50)/100*$K$10)-(0.64*5*'Sch 8.x Bill Count'!AA109)</f>
        <v>0</v>
      </c>
      <c r="M112" s="13">
        <f>(+'Sch 8.x Bill Count'!AB109*'S5.2 CRevenue (1 in)'!$K$8)+('Sch 8.x Bill Count'!AB109*($B112+50)/100*$K$10)-(0.64*5*'Sch 8.x Bill Count'!AB109)</f>
        <v>0</v>
      </c>
      <c r="N112" s="13">
        <f>(+'Sch 8.x Bill Count'!AC109*'S5.2 CRevenue (1 in)'!$K$8)+('Sch 8.x Bill Count'!AC109*($B112+50)/100*$K$10)-(0.64*5*'Sch 8.x Bill Count'!AC109)</f>
        <v>0</v>
      </c>
      <c r="O112" s="42"/>
      <c r="P112" s="42"/>
      <c r="Q112" s="42"/>
    </row>
    <row r="113" spans="1:17" x14ac:dyDescent="0.25">
      <c r="A113" s="42"/>
      <c r="B113">
        <f t="shared" si="2"/>
        <v>9900</v>
      </c>
      <c r="C113" s="13">
        <f>(+'Sch 8.x Bill Count'!R110*'S5.2 CRevenue (1 in)'!$K$8)+('Sch 8.x Bill Count'!R110*($B113+50)/100*$K$10)-(0.64*5*'Sch 8.x Bill Count'!R110)</f>
        <v>0</v>
      </c>
      <c r="D113" s="13">
        <f>(+'Sch 8.x Bill Count'!S110*'S5.2 CRevenue (1 in)'!$K$8)+('Sch 8.x Bill Count'!S110*($B113+50)/100*$K$10)-(0.64*5*'Sch 8.x Bill Count'!S110)</f>
        <v>0</v>
      </c>
      <c r="E113" s="13">
        <f>(+'Sch 8.x Bill Count'!T110*'S5.2 CRevenue (1 in)'!$K$8)+('Sch 8.x Bill Count'!T110*($B113+50)/100*$K$10)-(0.64*5*'Sch 8.x Bill Count'!T110)</f>
        <v>0</v>
      </c>
      <c r="F113" s="13">
        <f>(+'Sch 8.x Bill Count'!U110*'S5.2 CRevenue (1 in)'!$K$8)+('Sch 8.x Bill Count'!U110*($B113+50)/100*$K$10)-(0.64*5*'Sch 8.x Bill Count'!U110)</f>
        <v>0</v>
      </c>
      <c r="G113" s="13">
        <f>(+'Sch 8.x Bill Count'!V110*'S5.2 CRevenue (1 in)'!$K$8)+('Sch 8.x Bill Count'!V110*($B113+50)/100*$K$10)-(0.64*5*'Sch 8.x Bill Count'!V110)</f>
        <v>0</v>
      </c>
      <c r="H113" s="13">
        <f>(+'Sch 8.x Bill Count'!W110*'S5.2 CRevenue (1 in)'!$K$8)+('Sch 8.x Bill Count'!W110*($B113+50)/100*$K$10)-(0.64*5*'Sch 8.x Bill Count'!W110)</f>
        <v>0</v>
      </c>
      <c r="I113" s="13">
        <f>(+'Sch 8.x Bill Count'!X110*'S5.2 CRevenue (1 in)'!$K$8)+('Sch 8.x Bill Count'!X110*($B113+50)/100*$K$10)-(0.64*5*'Sch 8.x Bill Count'!X110)</f>
        <v>0</v>
      </c>
      <c r="J113" s="13">
        <f>(+'Sch 8.x Bill Count'!Y110*'S5.2 CRevenue (1 in)'!$K$8)+('Sch 8.x Bill Count'!Y110*($B113+50)/100*$K$10)-(0.64*5*'Sch 8.x Bill Count'!Y110)</f>
        <v>0</v>
      </c>
      <c r="K113" s="13">
        <f>(+'Sch 8.x Bill Count'!Z110*'S5.2 CRevenue (1 in)'!$K$8)+('Sch 8.x Bill Count'!Z110*($B113+50)/100*$K$10)-(0.64*5*'Sch 8.x Bill Count'!Z110)</f>
        <v>0</v>
      </c>
      <c r="L113" s="13">
        <f>(+'Sch 8.x Bill Count'!AA110*'S5.2 CRevenue (1 in)'!$K$8)+('Sch 8.x Bill Count'!AA110*($B113+50)/100*$K$10)-(0.64*5*'Sch 8.x Bill Count'!AA110)</f>
        <v>0</v>
      </c>
      <c r="M113" s="13">
        <f>(+'Sch 8.x Bill Count'!AB110*'S5.2 CRevenue (1 in)'!$K$8)+('Sch 8.x Bill Count'!AB110*($B113+50)/100*$K$10)-(0.64*5*'Sch 8.x Bill Count'!AB110)</f>
        <v>0</v>
      </c>
      <c r="N113" s="13">
        <f>(+'Sch 8.x Bill Count'!AC110*'S5.2 CRevenue (1 in)'!$K$8)+('Sch 8.x Bill Count'!AC110*($B113+50)/100*$K$10)-(0.64*5*'Sch 8.x Bill Count'!AC110)</f>
        <v>0</v>
      </c>
      <c r="O113" s="42"/>
      <c r="P113" s="42"/>
      <c r="Q113" s="42"/>
    </row>
    <row r="114" spans="1:17" x14ac:dyDescent="0.25">
      <c r="A114" s="42"/>
      <c r="B114">
        <f t="shared" si="2"/>
        <v>10000</v>
      </c>
      <c r="C114" s="13">
        <f>(+'Sch 8.x Bill Count'!R111*'S5.2 CRevenue (1 in)'!$K$8)+('Sch 8.x Bill Count'!R111*($B114+50)/100*$K$10)-(0.64*5*'Sch 8.x Bill Count'!R111)</f>
        <v>0</v>
      </c>
      <c r="D114" s="13">
        <f>(+'Sch 8.x Bill Count'!S111*'S5.2 CRevenue (1 in)'!$K$8)+('Sch 8.x Bill Count'!S111*($B114+50)/100*$K$10)-(0.64*5*'Sch 8.x Bill Count'!S111)</f>
        <v>0</v>
      </c>
      <c r="E114" s="13">
        <f>(+'Sch 8.x Bill Count'!T111*'S5.2 CRevenue (1 in)'!$K$8)+('Sch 8.x Bill Count'!T111*($B114+50)/100*$K$10)-(0.64*5*'Sch 8.x Bill Count'!T111)</f>
        <v>0</v>
      </c>
      <c r="F114" s="13">
        <f>(+'Sch 8.x Bill Count'!U111*'S5.2 CRevenue (1 in)'!$K$8)+('Sch 8.x Bill Count'!U111*($B114+50)/100*$K$10)-(0.64*5*'Sch 8.x Bill Count'!U111)</f>
        <v>0</v>
      </c>
      <c r="G114" s="13">
        <f>(+'Sch 8.x Bill Count'!V111*'S5.2 CRevenue (1 in)'!$K$8)+('Sch 8.x Bill Count'!V111*($B114+50)/100*$K$10)-(0.64*5*'Sch 8.x Bill Count'!V111)</f>
        <v>0</v>
      </c>
      <c r="H114" s="13">
        <f>(+'Sch 8.x Bill Count'!W111*'S5.2 CRevenue (1 in)'!$K$8)+('Sch 8.x Bill Count'!W111*($B114+50)/100*$K$10)-(0.64*5*'Sch 8.x Bill Count'!W111)</f>
        <v>0</v>
      </c>
      <c r="I114" s="13">
        <f>(+'Sch 8.x Bill Count'!X111*'S5.2 CRevenue (1 in)'!$K$8)+('Sch 8.x Bill Count'!X111*($B114+50)/100*$K$10)-(0.64*5*'Sch 8.x Bill Count'!X111)</f>
        <v>0</v>
      </c>
      <c r="J114" s="13">
        <f>(+'Sch 8.x Bill Count'!Y111*'S5.2 CRevenue (1 in)'!$K$8)+('Sch 8.x Bill Count'!Y111*($B114+50)/100*$K$10)-(0.64*5*'Sch 8.x Bill Count'!Y111)</f>
        <v>0</v>
      </c>
      <c r="K114" s="13">
        <f>(+'Sch 8.x Bill Count'!Z111*'S5.2 CRevenue (1 in)'!$K$8)+('Sch 8.x Bill Count'!Z111*($B114+50)/100*$K$10)-(0.64*5*'Sch 8.x Bill Count'!Z111)</f>
        <v>0</v>
      </c>
      <c r="L114" s="13">
        <f>(+'Sch 8.x Bill Count'!AA111*'S5.2 CRevenue (1 in)'!$K$8)+('Sch 8.x Bill Count'!AA111*($B114+50)/100*$K$10)-(0.64*5*'Sch 8.x Bill Count'!AA111)</f>
        <v>0</v>
      </c>
      <c r="M114" s="13">
        <f>(+'Sch 8.x Bill Count'!AB111*'S5.2 CRevenue (1 in)'!$K$8)+('Sch 8.x Bill Count'!AB111*($B114+50)/100*$K$10)-(0.64*5*'Sch 8.x Bill Count'!AB111)</f>
        <v>0</v>
      </c>
      <c r="N114" s="13">
        <f>(+'Sch 8.x Bill Count'!AC111*'S5.2 CRevenue (1 in)'!$K$8)+('Sch 8.x Bill Count'!AC111*($B114+50)/100*$K$10)-(0.64*5*'Sch 8.x Bill Count'!AC111)</f>
        <v>0</v>
      </c>
      <c r="O114" s="42"/>
      <c r="P114" s="42"/>
      <c r="Q114" s="42"/>
    </row>
    <row r="115" spans="1:17" x14ac:dyDescent="0.25">
      <c r="A115" s="42"/>
      <c r="B115">
        <f t="shared" si="2"/>
        <v>10100</v>
      </c>
      <c r="C115" s="13">
        <f>(+'Sch 8.x Bill Count'!R112*'S5.2 CRevenue (1 in)'!$K$8)+('Sch 8.x Bill Count'!R112*($B115+50)/100*$K$10)-(0.64*5*'Sch 8.x Bill Count'!R112)</f>
        <v>0</v>
      </c>
      <c r="D115" s="13">
        <f>(+'Sch 8.x Bill Count'!S112*'S5.2 CRevenue (1 in)'!$K$8)+('Sch 8.x Bill Count'!S112*($B115+50)/100*$K$10)-(0.64*5*'Sch 8.x Bill Count'!S112)</f>
        <v>0</v>
      </c>
      <c r="E115" s="13">
        <f>(+'Sch 8.x Bill Count'!T112*'S5.2 CRevenue (1 in)'!$K$8)+('Sch 8.x Bill Count'!T112*($B115+50)/100*$K$10)-(0.64*5*'Sch 8.x Bill Count'!T112)</f>
        <v>0</v>
      </c>
      <c r="F115" s="13">
        <f>(+'Sch 8.x Bill Count'!U112*'S5.2 CRevenue (1 in)'!$K$8)+('Sch 8.x Bill Count'!U112*($B115+50)/100*$K$10)-(0.64*5*'Sch 8.x Bill Count'!U112)</f>
        <v>0</v>
      </c>
      <c r="G115" s="13">
        <f>(+'Sch 8.x Bill Count'!V112*'S5.2 CRevenue (1 in)'!$K$8)+('Sch 8.x Bill Count'!V112*($B115+50)/100*$K$10)-(0.64*5*'Sch 8.x Bill Count'!V112)</f>
        <v>0</v>
      </c>
      <c r="H115" s="13">
        <f>(+'Sch 8.x Bill Count'!W112*'S5.2 CRevenue (1 in)'!$K$8)+('Sch 8.x Bill Count'!W112*($B115+50)/100*$K$10)-(0.64*5*'Sch 8.x Bill Count'!W112)</f>
        <v>0</v>
      </c>
      <c r="I115" s="13">
        <f>(+'Sch 8.x Bill Count'!X112*'S5.2 CRevenue (1 in)'!$K$8)+('Sch 8.x Bill Count'!X112*($B115+50)/100*$K$10)-(0.64*5*'Sch 8.x Bill Count'!X112)</f>
        <v>0</v>
      </c>
      <c r="J115" s="13">
        <f>(+'Sch 8.x Bill Count'!Y112*'S5.2 CRevenue (1 in)'!$K$8)+('Sch 8.x Bill Count'!Y112*($B115+50)/100*$K$10)-(0.64*5*'Sch 8.x Bill Count'!Y112)</f>
        <v>0</v>
      </c>
      <c r="K115" s="13">
        <f>(+'Sch 8.x Bill Count'!Z112*'S5.2 CRevenue (1 in)'!$K$8)+('Sch 8.x Bill Count'!Z112*($B115+50)/100*$K$10)-(0.64*5*'Sch 8.x Bill Count'!Z112)</f>
        <v>0</v>
      </c>
      <c r="L115" s="13">
        <f>(+'Sch 8.x Bill Count'!AA112*'S5.2 CRevenue (1 in)'!$K$8)+('Sch 8.x Bill Count'!AA112*($B115+50)/100*$K$10)-(0.64*5*'Sch 8.x Bill Count'!AA112)</f>
        <v>0</v>
      </c>
      <c r="M115" s="13">
        <f>(+'Sch 8.x Bill Count'!AB112*'S5.2 CRevenue (1 in)'!$K$8)+('Sch 8.x Bill Count'!AB112*($B115+50)/100*$K$10)-(0.64*5*'Sch 8.x Bill Count'!AB112)</f>
        <v>0</v>
      </c>
      <c r="N115" s="13">
        <f>(+'Sch 8.x Bill Count'!AC112*'S5.2 CRevenue (1 in)'!$K$8)+('Sch 8.x Bill Count'!AC112*($B115+50)/100*$K$10)-(0.64*5*'Sch 8.x Bill Count'!AC112)</f>
        <v>0</v>
      </c>
      <c r="O115" s="42"/>
      <c r="P115" s="42"/>
      <c r="Q115" s="42"/>
    </row>
    <row r="116" spans="1:17" x14ac:dyDescent="0.25">
      <c r="A116" s="42"/>
      <c r="B116">
        <f t="shared" si="2"/>
        <v>10200</v>
      </c>
      <c r="C116" s="13">
        <f>(+'Sch 8.x Bill Count'!R113*'S5.2 CRevenue (1 in)'!$K$8)+('Sch 8.x Bill Count'!R113*($B116+50)/100*$K$10)-(0.64*5*'Sch 8.x Bill Count'!R113)</f>
        <v>0</v>
      </c>
      <c r="D116" s="13">
        <f>(+'Sch 8.x Bill Count'!S113*'S5.2 CRevenue (1 in)'!$K$8)+('Sch 8.x Bill Count'!S113*($B116+50)/100*$K$10)-(0.64*5*'Sch 8.x Bill Count'!S113)</f>
        <v>0</v>
      </c>
      <c r="E116" s="13">
        <f>(+'Sch 8.x Bill Count'!T113*'S5.2 CRevenue (1 in)'!$K$8)+('Sch 8.x Bill Count'!T113*($B116+50)/100*$K$10)-(0.64*5*'Sch 8.x Bill Count'!T113)</f>
        <v>0</v>
      </c>
      <c r="F116" s="13">
        <f>(+'Sch 8.x Bill Count'!U113*'S5.2 CRevenue (1 in)'!$K$8)+('Sch 8.x Bill Count'!U113*($B116+50)/100*$K$10)-(0.64*5*'Sch 8.x Bill Count'!U113)</f>
        <v>0</v>
      </c>
      <c r="G116" s="13">
        <f>(+'Sch 8.x Bill Count'!V113*'S5.2 CRevenue (1 in)'!$K$8)+('Sch 8.x Bill Count'!V113*($B116+50)/100*$K$10)-(0.64*5*'Sch 8.x Bill Count'!V113)</f>
        <v>0</v>
      </c>
      <c r="H116" s="13">
        <f>(+'Sch 8.x Bill Count'!W113*'S5.2 CRevenue (1 in)'!$K$8)+('Sch 8.x Bill Count'!W113*($B116+50)/100*$K$10)-(0.64*5*'Sch 8.x Bill Count'!W113)</f>
        <v>0</v>
      </c>
      <c r="I116" s="13">
        <f>(+'Sch 8.x Bill Count'!X113*'S5.2 CRevenue (1 in)'!$K$8)+('Sch 8.x Bill Count'!X113*($B116+50)/100*$K$10)-(0.64*5*'Sch 8.x Bill Count'!X113)</f>
        <v>0</v>
      </c>
      <c r="J116" s="13">
        <f>(+'Sch 8.x Bill Count'!Y113*'S5.2 CRevenue (1 in)'!$K$8)+('Sch 8.x Bill Count'!Y113*($B116+50)/100*$K$10)-(0.64*5*'Sch 8.x Bill Count'!Y113)</f>
        <v>0</v>
      </c>
      <c r="K116" s="13">
        <f>(+'Sch 8.x Bill Count'!Z113*'S5.2 CRevenue (1 in)'!$K$8)+('Sch 8.x Bill Count'!Z113*($B116+50)/100*$K$10)-(0.64*5*'Sch 8.x Bill Count'!Z113)</f>
        <v>0</v>
      </c>
      <c r="L116" s="13">
        <f>(+'Sch 8.x Bill Count'!AA113*'S5.2 CRevenue (1 in)'!$K$8)+('Sch 8.x Bill Count'!AA113*($B116+50)/100*$K$10)-(0.64*5*'Sch 8.x Bill Count'!AA113)</f>
        <v>0</v>
      </c>
      <c r="M116" s="13">
        <f>(+'Sch 8.x Bill Count'!AB113*'S5.2 CRevenue (1 in)'!$K$8)+('Sch 8.x Bill Count'!AB113*($B116+50)/100*$K$10)-(0.64*5*'Sch 8.x Bill Count'!AB113)</f>
        <v>0</v>
      </c>
      <c r="N116" s="13">
        <f>(+'Sch 8.x Bill Count'!AC113*'S5.2 CRevenue (1 in)'!$K$8)+('Sch 8.x Bill Count'!AC113*($B116+50)/100*$K$10)-(0.64*5*'Sch 8.x Bill Count'!AC113)</f>
        <v>0</v>
      </c>
      <c r="O116" s="42"/>
      <c r="P116" s="42"/>
      <c r="Q116" s="42"/>
    </row>
    <row r="117" spans="1:17" x14ac:dyDescent="0.25">
      <c r="A117" s="42"/>
      <c r="B117">
        <f t="shared" si="2"/>
        <v>10300</v>
      </c>
      <c r="C117" s="13">
        <f>(+'Sch 8.x Bill Count'!R114*'S5.2 CRevenue (1 in)'!$K$8)+('Sch 8.x Bill Count'!R114*($B117+50)/100*$K$10)-(0.64*5*'Sch 8.x Bill Count'!R114)</f>
        <v>0</v>
      </c>
      <c r="D117" s="13">
        <f>(+'Sch 8.x Bill Count'!S114*'S5.2 CRevenue (1 in)'!$K$8)+('Sch 8.x Bill Count'!S114*($B117+50)/100*$K$10)-(0.64*5*'Sch 8.x Bill Count'!S114)</f>
        <v>0</v>
      </c>
      <c r="E117" s="13">
        <f>(+'Sch 8.x Bill Count'!T114*'S5.2 CRevenue (1 in)'!$K$8)+('Sch 8.x Bill Count'!T114*($B117+50)/100*$K$10)-(0.64*5*'Sch 8.x Bill Count'!T114)</f>
        <v>0</v>
      </c>
      <c r="F117" s="13">
        <f>(+'Sch 8.x Bill Count'!U114*'S5.2 CRevenue (1 in)'!$K$8)+('Sch 8.x Bill Count'!U114*($B117+50)/100*$K$10)-(0.64*5*'Sch 8.x Bill Count'!U114)</f>
        <v>0</v>
      </c>
      <c r="G117" s="13">
        <f>(+'Sch 8.x Bill Count'!V114*'S5.2 CRevenue (1 in)'!$K$8)+('Sch 8.x Bill Count'!V114*($B117+50)/100*$K$10)-(0.64*5*'Sch 8.x Bill Count'!V114)</f>
        <v>0</v>
      </c>
      <c r="H117" s="13">
        <f>(+'Sch 8.x Bill Count'!W114*'S5.2 CRevenue (1 in)'!$K$8)+('Sch 8.x Bill Count'!W114*($B117+50)/100*$K$10)-(0.64*5*'Sch 8.x Bill Count'!W114)</f>
        <v>0</v>
      </c>
      <c r="I117" s="13">
        <f>(+'Sch 8.x Bill Count'!X114*'S5.2 CRevenue (1 in)'!$K$8)+('Sch 8.x Bill Count'!X114*($B117+50)/100*$K$10)-(0.64*5*'Sch 8.x Bill Count'!X114)</f>
        <v>0</v>
      </c>
      <c r="J117" s="13">
        <f>(+'Sch 8.x Bill Count'!Y114*'S5.2 CRevenue (1 in)'!$K$8)+('Sch 8.x Bill Count'!Y114*($B117+50)/100*$K$10)-(0.64*5*'Sch 8.x Bill Count'!Y114)</f>
        <v>0</v>
      </c>
      <c r="K117" s="13">
        <f>(+'Sch 8.x Bill Count'!Z114*'S5.2 CRevenue (1 in)'!$K$8)+('Sch 8.x Bill Count'!Z114*($B117+50)/100*$K$10)-(0.64*5*'Sch 8.x Bill Count'!Z114)</f>
        <v>0</v>
      </c>
      <c r="L117" s="13">
        <f>(+'Sch 8.x Bill Count'!AA114*'S5.2 CRevenue (1 in)'!$K$8)+('Sch 8.x Bill Count'!AA114*($B117+50)/100*$K$10)-(0.64*5*'Sch 8.x Bill Count'!AA114)</f>
        <v>0</v>
      </c>
      <c r="M117" s="13">
        <f>(+'Sch 8.x Bill Count'!AB114*'S5.2 CRevenue (1 in)'!$K$8)+('Sch 8.x Bill Count'!AB114*($B117+50)/100*$K$10)-(0.64*5*'Sch 8.x Bill Count'!AB114)</f>
        <v>0</v>
      </c>
      <c r="N117" s="13">
        <f>(+'Sch 8.x Bill Count'!AC114*'S5.2 CRevenue (1 in)'!$K$8)+('Sch 8.x Bill Count'!AC114*($B117+50)/100*$K$10)-(0.64*5*'Sch 8.x Bill Count'!AC114)</f>
        <v>0</v>
      </c>
      <c r="O117" s="42"/>
      <c r="P117" s="42"/>
      <c r="Q117" s="42"/>
    </row>
    <row r="118" spans="1:17" x14ac:dyDescent="0.25">
      <c r="A118" s="42"/>
      <c r="B118">
        <f t="shared" si="2"/>
        <v>10400</v>
      </c>
      <c r="C118" s="13">
        <f>(+'Sch 8.x Bill Count'!R115*'S5.2 CRevenue (1 in)'!$K$8)+('Sch 8.x Bill Count'!R115*($B118+50)/100*$K$10)-(0.64*5*'Sch 8.x Bill Count'!R115)</f>
        <v>0</v>
      </c>
      <c r="D118" s="13">
        <f>(+'Sch 8.x Bill Count'!S115*'S5.2 CRevenue (1 in)'!$K$8)+('Sch 8.x Bill Count'!S115*($B118+50)/100*$K$10)-(0.64*5*'Sch 8.x Bill Count'!S115)</f>
        <v>0</v>
      </c>
      <c r="E118" s="13">
        <f>(+'Sch 8.x Bill Count'!T115*'S5.2 CRevenue (1 in)'!$K$8)+('Sch 8.x Bill Count'!T115*($B118+50)/100*$K$10)-(0.64*5*'Sch 8.x Bill Count'!T115)</f>
        <v>0</v>
      </c>
      <c r="F118" s="13">
        <f>(+'Sch 8.x Bill Count'!U115*'S5.2 CRevenue (1 in)'!$K$8)+('Sch 8.x Bill Count'!U115*($B118+50)/100*$K$10)-(0.64*5*'Sch 8.x Bill Count'!U115)</f>
        <v>0</v>
      </c>
      <c r="G118" s="13">
        <f>(+'Sch 8.x Bill Count'!V115*'S5.2 CRevenue (1 in)'!$K$8)+('Sch 8.x Bill Count'!V115*($B118+50)/100*$K$10)-(0.64*5*'Sch 8.x Bill Count'!V115)</f>
        <v>0</v>
      </c>
      <c r="H118" s="13">
        <f>(+'Sch 8.x Bill Count'!W115*'S5.2 CRevenue (1 in)'!$K$8)+('Sch 8.x Bill Count'!W115*($B118+50)/100*$K$10)-(0.64*5*'Sch 8.x Bill Count'!W115)</f>
        <v>0</v>
      </c>
      <c r="I118" s="13">
        <f>(+'Sch 8.x Bill Count'!X115*'S5.2 CRevenue (1 in)'!$K$8)+('Sch 8.x Bill Count'!X115*($B118+50)/100*$K$10)-(0.64*5*'Sch 8.x Bill Count'!X115)</f>
        <v>0</v>
      </c>
      <c r="J118" s="13">
        <f>(+'Sch 8.x Bill Count'!Y115*'S5.2 CRevenue (1 in)'!$K$8)+('Sch 8.x Bill Count'!Y115*($B118+50)/100*$K$10)-(0.64*5*'Sch 8.x Bill Count'!Y115)</f>
        <v>0</v>
      </c>
      <c r="K118" s="13">
        <f>(+'Sch 8.x Bill Count'!Z115*'S5.2 CRevenue (1 in)'!$K$8)+('Sch 8.x Bill Count'!Z115*($B118+50)/100*$K$10)-(0.64*5*'Sch 8.x Bill Count'!Z115)</f>
        <v>0</v>
      </c>
      <c r="L118" s="13">
        <f>(+'Sch 8.x Bill Count'!AA115*'S5.2 CRevenue (1 in)'!$K$8)+('Sch 8.x Bill Count'!AA115*($B118+50)/100*$K$10)-(0.64*5*'Sch 8.x Bill Count'!AA115)</f>
        <v>0</v>
      </c>
      <c r="M118" s="13">
        <f>(+'Sch 8.x Bill Count'!AB115*'S5.2 CRevenue (1 in)'!$K$8)+('Sch 8.x Bill Count'!AB115*($B118+50)/100*$K$10)-(0.64*5*'Sch 8.x Bill Count'!AB115)</f>
        <v>0</v>
      </c>
      <c r="N118" s="13">
        <f>(+'Sch 8.x Bill Count'!AC115*'S5.2 CRevenue (1 in)'!$K$8)+('Sch 8.x Bill Count'!AC115*($B118+50)/100*$K$10)-(0.64*5*'Sch 8.x Bill Count'!AC115)</f>
        <v>0</v>
      </c>
      <c r="O118" s="42"/>
      <c r="P118" s="42"/>
      <c r="Q118" s="42"/>
    </row>
    <row r="119" spans="1:17" x14ac:dyDescent="0.25">
      <c r="A119" s="42"/>
      <c r="B119">
        <f t="shared" si="2"/>
        <v>10500</v>
      </c>
      <c r="C119" s="13">
        <f>(+'Sch 8.x Bill Count'!R116*'S5.2 CRevenue (1 in)'!$K$8)+('Sch 8.x Bill Count'!R116*($B119+50)/100*$K$10)-(0.64*5*'Sch 8.x Bill Count'!R116)</f>
        <v>0</v>
      </c>
      <c r="D119" s="13">
        <f>(+'Sch 8.x Bill Count'!S116*'S5.2 CRevenue (1 in)'!$K$8)+('Sch 8.x Bill Count'!S116*($B119+50)/100*$K$10)-(0.64*5*'Sch 8.x Bill Count'!S116)</f>
        <v>0</v>
      </c>
      <c r="E119" s="13">
        <f>(+'Sch 8.x Bill Count'!T116*'S5.2 CRevenue (1 in)'!$K$8)+('Sch 8.x Bill Count'!T116*($B119+50)/100*$K$10)-(0.64*5*'Sch 8.x Bill Count'!T116)</f>
        <v>0</v>
      </c>
      <c r="F119" s="13">
        <f>(+'Sch 8.x Bill Count'!U116*'S5.2 CRevenue (1 in)'!$K$8)+('Sch 8.x Bill Count'!U116*($B119+50)/100*$K$10)-(0.64*5*'Sch 8.x Bill Count'!U116)</f>
        <v>0</v>
      </c>
      <c r="G119" s="13">
        <f>(+'Sch 8.x Bill Count'!V116*'S5.2 CRevenue (1 in)'!$K$8)+('Sch 8.x Bill Count'!V116*($B119+50)/100*$K$10)-(0.64*5*'Sch 8.x Bill Count'!V116)</f>
        <v>0</v>
      </c>
      <c r="H119" s="13">
        <f>(+'Sch 8.x Bill Count'!W116*'S5.2 CRevenue (1 in)'!$K$8)+('Sch 8.x Bill Count'!W116*($B119+50)/100*$K$10)-(0.64*5*'Sch 8.x Bill Count'!W116)</f>
        <v>0</v>
      </c>
      <c r="I119" s="13">
        <f>(+'Sch 8.x Bill Count'!X116*'S5.2 CRevenue (1 in)'!$K$8)+('Sch 8.x Bill Count'!X116*($B119+50)/100*$K$10)-(0.64*5*'Sch 8.x Bill Count'!X116)</f>
        <v>0</v>
      </c>
      <c r="J119" s="13">
        <f>(+'Sch 8.x Bill Count'!Y116*'S5.2 CRevenue (1 in)'!$K$8)+('Sch 8.x Bill Count'!Y116*($B119+50)/100*$K$10)-(0.64*5*'Sch 8.x Bill Count'!Y116)</f>
        <v>0</v>
      </c>
      <c r="K119" s="13">
        <f>(+'Sch 8.x Bill Count'!Z116*'S5.2 CRevenue (1 in)'!$K$8)+('Sch 8.x Bill Count'!Z116*($B119+50)/100*$K$10)-(0.64*5*'Sch 8.x Bill Count'!Z116)</f>
        <v>0</v>
      </c>
      <c r="L119" s="13">
        <f>(+'Sch 8.x Bill Count'!AA116*'S5.2 CRevenue (1 in)'!$K$8)+('Sch 8.x Bill Count'!AA116*($B119+50)/100*$K$10)-(0.64*5*'Sch 8.x Bill Count'!AA116)</f>
        <v>0</v>
      </c>
      <c r="M119" s="13">
        <f>(+'Sch 8.x Bill Count'!AB116*'S5.2 CRevenue (1 in)'!$K$8)+('Sch 8.x Bill Count'!AB116*($B119+50)/100*$K$10)-(0.64*5*'Sch 8.x Bill Count'!AB116)</f>
        <v>0</v>
      </c>
      <c r="N119" s="13">
        <f>(+'Sch 8.x Bill Count'!AC116*'S5.2 CRevenue (1 in)'!$K$8)+('Sch 8.x Bill Count'!AC116*($B119+50)/100*$K$10)-(0.64*5*'Sch 8.x Bill Count'!AC116)</f>
        <v>0</v>
      </c>
      <c r="O119" s="42"/>
      <c r="P119" s="42"/>
      <c r="Q119" s="42"/>
    </row>
    <row r="120" spans="1:17" x14ac:dyDescent="0.25">
      <c r="A120" s="42"/>
      <c r="B120">
        <f t="shared" si="2"/>
        <v>10600</v>
      </c>
      <c r="C120" s="13">
        <f>(+'Sch 8.x Bill Count'!R117*'S5.2 CRevenue (1 in)'!$K$8)+('Sch 8.x Bill Count'!R117*($B120+50)/100*$K$10)-(0.64*5*'Sch 8.x Bill Count'!R117)</f>
        <v>0</v>
      </c>
      <c r="D120" s="13">
        <f>(+'Sch 8.x Bill Count'!S117*'S5.2 CRevenue (1 in)'!$K$8)+('Sch 8.x Bill Count'!S117*($B120+50)/100*$K$10)-(0.64*5*'Sch 8.x Bill Count'!S117)</f>
        <v>0</v>
      </c>
      <c r="E120" s="13">
        <f>(+'Sch 8.x Bill Count'!T117*'S5.2 CRevenue (1 in)'!$K$8)+('Sch 8.x Bill Count'!T117*($B120+50)/100*$K$10)-(0.64*5*'Sch 8.x Bill Count'!T117)</f>
        <v>0</v>
      </c>
      <c r="F120" s="13">
        <f>(+'Sch 8.x Bill Count'!U117*'S5.2 CRevenue (1 in)'!$K$8)+('Sch 8.x Bill Count'!U117*($B120+50)/100*$K$10)-(0.64*5*'Sch 8.x Bill Count'!U117)</f>
        <v>0</v>
      </c>
      <c r="G120" s="13">
        <f>(+'Sch 8.x Bill Count'!V117*'S5.2 CRevenue (1 in)'!$K$8)+('Sch 8.x Bill Count'!V117*($B120+50)/100*$K$10)-(0.64*5*'Sch 8.x Bill Count'!V117)</f>
        <v>0</v>
      </c>
      <c r="H120" s="13">
        <f>(+'Sch 8.x Bill Count'!W117*'S5.2 CRevenue (1 in)'!$K$8)+('Sch 8.x Bill Count'!W117*($B120+50)/100*$K$10)-(0.64*5*'Sch 8.x Bill Count'!W117)</f>
        <v>0</v>
      </c>
      <c r="I120" s="13">
        <f>(+'Sch 8.x Bill Count'!X117*'S5.2 CRevenue (1 in)'!$K$8)+('Sch 8.x Bill Count'!X117*($B120+50)/100*$K$10)-(0.64*5*'Sch 8.x Bill Count'!X117)</f>
        <v>0</v>
      </c>
      <c r="J120" s="13">
        <f>(+'Sch 8.x Bill Count'!Y117*'S5.2 CRevenue (1 in)'!$K$8)+('Sch 8.x Bill Count'!Y117*($B120+50)/100*$K$10)-(0.64*5*'Sch 8.x Bill Count'!Y117)</f>
        <v>0</v>
      </c>
      <c r="K120" s="13">
        <f>(+'Sch 8.x Bill Count'!Z117*'S5.2 CRevenue (1 in)'!$K$8)+('Sch 8.x Bill Count'!Z117*($B120+50)/100*$K$10)-(0.64*5*'Sch 8.x Bill Count'!Z117)</f>
        <v>0</v>
      </c>
      <c r="L120" s="13">
        <f>(+'Sch 8.x Bill Count'!AA117*'S5.2 CRevenue (1 in)'!$K$8)+('Sch 8.x Bill Count'!AA117*($B120+50)/100*$K$10)-(0.64*5*'Sch 8.x Bill Count'!AA117)</f>
        <v>0</v>
      </c>
      <c r="M120" s="13">
        <f>(+'Sch 8.x Bill Count'!AB117*'S5.2 CRevenue (1 in)'!$K$8)+('Sch 8.x Bill Count'!AB117*($B120+50)/100*$K$10)-(0.64*5*'Sch 8.x Bill Count'!AB117)</f>
        <v>0</v>
      </c>
      <c r="N120" s="13">
        <f>(+'Sch 8.x Bill Count'!AC117*'S5.2 CRevenue (1 in)'!$K$8)+('Sch 8.x Bill Count'!AC117*($B120+50)/100*$K$10)-(0.64*5*'Sch 8.x Bill Count'!AC117)</f>
        <v>0</v>
      </c>
      <c r="O120" s="42"/>
      <c r="P120" s="42"/>
      <c r="Q120" s="42"/>
    </row>
    <row r="121" spans="1:17" x14ac:dyDescent="0.25">
      <c r="A121" s="42"/>
      <c r="B121">
        <f t="shared" si="2"/>
        <v>10700</v>
      </c>
      <c r="C121" s="13">
        <f>(+'Sch 8.x Bill Count'!R118*'S5.2 CRevenue (1 in)'!$K$8)+('Sch 8.x Bill Count'!R118*($B121+50)/100*$K$10)-(0.64*5*'Sch 8.x Bill Count'!R118)</f>
        <v>0</v>
      </c>
      <c r="D121" s="13">
        <f>(+'Sch 8.x Bill Count'!S118*'S5.2 CRevenue (1 in)'!$K$8)+('Sch 8.x Bill Count'!S118*($B121+50)/100*$K$10)-(0.64*5*'Sch 8.x Bill Count'!S118)</f>
        <v>0</v>
      </c>
      <c r="E121" s="13">
        <f>(+'Sch 8.x Bill Count'!T118*'S5.2 CRevenue (1 in)'!$K$8)+('Sch 8.x Bill Count'!T118*($B121+50)/100*$K$10)-(0.64*5*'Sch 8.x Bill Count'!T118)</f>
        <v>0</v>
      </c>
      <c r="F121" s="13">
        <f>(+'Sch 8.x Bill Count'!U118*'S5.2 CRevenue (1 in)'!$K$8)+('Sch 8.x Bill Count'!U118*($B121+50)/100*$K$10)-(0.64*5*'Sch 8.x Bill Count'!U118)</f>
        <v>0</v>
      </c>
      <c r="G121" s="13">
        <f>(+'Sch 8.x Bill Count'!V118*'S5.2 CRevenue (1 in)'!$K$8)+('Sch 8.x Bill Count'!V118*($B121+50)/100*$K$10)-(0.64*5*'Sch 8.x Bill Count'!V118)</f>
        <v>0</v>
      </c>
      <c r="H121" s="13">
        <f>(+'Sch 8.x Bill Count'!W118*'S5.2 CRevenue (1 in)'!$K$8)+('Sch 8.x Bill Count'!W118*($B121+50)/100*$K$10)-(0.64*5*'Sch 8.x Bill Count'!W118)</f>
        <v>0</v>
      </c>
      <c r="I121" s="13">
        <f>(+'Sch 8.x Bill Count'!X118*'S5.2 CRevenue (1 in)'!$K$8)+('Sch 8.x Bill Count'!X118*($B121+50)/100*$K$10)-(0.64*5*'Sch 8.x Bill Count'!X118)</f>
        <v>0</v>
      </c>
      <c r="J121" s="13">
        <f>(+'Sch 8.x Bill Count'!Y118*'S5.2 CRevenue (1 in)'!$K$8)+('Sch 8.x Bill Count'!Y118*($B121+50)/100*$K$10)-(0.64*5*'Sch 8.x Bill Count'!Y118)</f>
        <v>0</v>
      </c>
      <c r="K121" s="13">
        <f>(+'Sch 8.x Bill Count'!Z118*'S5.2 CRevenue (1 in)'!$K$8)+('Sch 8.x Bill Count'!Z118*($B121+50)/100*$K$10)-(0.64*5*'Sch 8.x Bill Count'!Z118)</f>
        <v>0</v>
      </c>
      <c r="L121" s="13">
        <f>(+'Sch 8.x Bill Count'!AA118*'S5.2 CRevenue (1 in)'!$K$8)+('Sch 8.x Bill Count'!AA118*($B121+50)/100*$K$10)-(0.64*5*'Sch 8.x Bill Count'!AA118)</f>
        <v>0</v>
      </c>
      <c r="M121" s="13">
        <f>(+'Sch 8.x Bill Count'!AB118*'S5.2 CRevenue (1 in)'!$K$8)+('Sch 8.x Bill Count'!AB118*($B121+50)/100*$K$10)-(0.64*5*'Sch 8.x Bill Count'!AB118)</f>
        <v>0</v>
      </c>
      <c r="N121" s="13">
        <f>(+'Sch 8.x Bill Count'!AC118*'S5.2 CRevenue (1 in)'!$K$8)+('Sch 8.x Bill Count'!AC118*($B121+50)/100*$K$10)-(0.64*5*'Sch 8.x Bill Count'!AC118)</f>
        <v>0</v>
      </c>
      <c r="O121" s="42"/>
      <c r="P121" s="42"/>
      <c r="Q121" s="42"/>
    </row>
    <row r="122" spans="1:17" x14ac:dyDescent="0.25">
      <c r="A122" s="42"/>
      <c r="B122">
        <f t="shared" si="2"/>
        <v>10800</v>
      </c>
      <c r="C122" s="13">
        <f>(+'Sch 8.x Bill Count'!R119*'S5.2 CRevenue (1 in)'!$K$8)+('Sch 8.x Bill Count'!R119*($B122+50)/100*$K$10)-(0.64*5*'Sch 8.x Bill Count'!R119)</f>
        <v>0</v>
      </c>
      <c r="D122" s="13">
        <f>(+'Sch 8.x Bill Count'!S119*'S5.2 CRevenue (1 in)'!$K$8)+('Sch 8.x Bill Count'!S119*($B122+50)/100*$K$10)-(0.64*5*'Sch 8.x Bill Count'!S119)</f>
        <v>0</v>
      </c>
      <c r="E122" s="13">
        <f>(+'Sch 8.x Bill Count'!T119*'S5.2 CRevenue (1 in)'!$K$8)+('Sch 8.x Bill Count'!T119*($B122+50)/100*$K$10)-(0.64*5*'Sch 8.x Bill Count'!T119)</f>
        <v>0</v>
      </c>
      <c r="F122" s="13">
        <f>(+'Sch 8.x Bill Count'!U119*'S5.2 CRevenue (1 in)'!$K$8)+('Sch 8.x Bill Count'!U119*($B122+50)/100*$K$10)-(0.64*5*'Sch 8.x Bill Count'!U119)</f>
        <v>0</v>
      </c>
      <c r="G122" s="13">
        <f>(+'Sch 8.x Bill Count'!V119*'S5.2 CRevenue (1 in)'!$K$8)+('Sch 8.x Bill Count'!V119*($B122+50)/100*$K$10)-(0.64*5*'Sch 8.x Bill Count'!V119)</f>
        <v>0</v>
      </c>
      <c r="H122" s="13">
        <f>(+'Sch 8.x Bill Count'!W119*'S5.2 CRevenue (1 in)'!$K$8)+('Sch 8.x Bill Count'!W119*($B122+50)/100*$K$10)-(0.64*5*'Sch 8.x Bill Count'!W119)</f>
        <v>0</v>
      </c>
      <c r="I122" s="13">
        <f>(+'Sch 8.x Bill Count'!X119*'S5.2 CRevenue (1 in)'!$K$8)+('Sch 8.x Bill Count'!X119*($B122+50)/100*$K$10)-(0.64*5*'Sch 8.x Bill Count'!X119)</f>
        <v>0</v>
      </c>
      <c r="J122" s="13">
        <f>(+'Sch 8.x Bill Count'!Y119*'S5.2 CRevenue (1 in)'!$K$8)+('Sch 8.x Bill Count'!Y119*($B122+50)/100*$K$10)-(0.64*5*'Sch 8.x Bill Count'!Y119)</f>
        <v>0</v>
      </c>
      <c r="K122" s="13">
        <f>(+'Sch 8.x Bill Count'!Z119*'S5.2 CRevenue (1 in)'!$K$8)+('Sch 8.x Bill Count'!Z119*($B122+50)/100*$K$10)-(0.64*5*'Sch 8.x Bill Count'!Z119)</f>
        <v>0</v>
      </c>
      <c r="L122" s="13">
        <f>(+'Sch 8.x Bill Count'!AA119*'S5.2 CRevenue (1 in)'!$K$8)+('Sch 8.x Bill Count'!AA119*($B122+50)/100*$K$10)-(0.64*5*'Sch 8.x Bill Count'!AA119)</f>
        <v>0</v>
      </c>
      <c r="M122" s="13">
        <f>(+'Sch 8.x Bill Count'!AB119*'S5.2 CRevenue (1 in)'!$K$8)+('Sch 8.x Bill Count'!AB119*($B122+50)/100*$K$10)-(0.64*5*'Sch 8.x Bill Count'!AB119)</f>
        <v>0</v>
      </c>
      <c r="N122" s="13">
        <f>(+'Sch 8.x Bill Count'!AC119*'S5.2 CRevenue (1 in)'!$K$8)+('Sch 8.x Bill Count'!AC119*($B122+50)/100*$K$10)-(0.64*5*'Sch 8.x Bill Count'!AC119)</f>
        <v>0</v>
      </c>
      <c r="O122" s="42"/>
      <c r="P122" s="42"/>
      <c r="Q122" s="42"/>
    </row>
    <row r="123" spans="1:17" x14ac:dyDescent="0.25">
      <c r="A123" s="42"/>
      <c r="B123">
        <f t="shared" si="2"/>
        <v>10900</v>
      </c>
      <c r="C123" s="13">
        <f>(+'Sch 8.x Bill Count'!R120*'S5.2 CRevenue (1 in)'!$K$8)+('Sch 8.x Bill Count'!R120*($B123+50)/100*$K$10)-(0.64*5*'Sch 8.x Bill Count'!R120)</f>
        <v>0</v>
      </c>
      <c r="D123" s="13">
        <f>(+'Sch 8.x Bill Count'!S120*'S5.2 CRevenue (1 in)'!$K$8)+('Sch 8.x Bill Count'!S120*($B123+50)/100*$K$10)-(0.64*5*'Sch 8.x Bill Count'!S120)</f>
        <v>0</v>
      </c>
      <c r="E123" s="13">
        <f>(+'Sch 8.x Bill Count'!T120*'S5.2 CRevenue (1 in)'!$K$8)+('Sch 8.x Bill Count'!T120*($B123+50)/100*$K$10)-(0.64*5*'Sch 8.x Bill Count'!T120)</f>
        <v>0</v>
      </c>
      <c r="F123" s="13">
        <f>(+'Sch 8.x Bill Count'!U120*'S5.2 CRevenue (1 in)'!$K$8)+('Sch 8.x Bill Count'!U120*($B123+50)/100*$K$10)-(0.64*5*'Sch 8.x Bill Count'!U120)</f>
        <v>0</v>
      </c>
      <c r="G123" s="13">
        <f>(+'Sch 8.x Bill Count'!V120*'S5.2 CRevenue (1 in)'!$K$8)+('Sch 8.x Bill Count'!V120*($B123+50)/100*$K$10)-(0.64*5*'Sch 8.x Bill Count'!V120)</f>
        <v>0</v>
      </c>
      <c r="H123" s="13">
        <f>(+'Sch 8.x Bill Count'!W120*'S5.2 CRevenue (1 in)'!$K$8)+('Sch 8.x Bill Count'!W120*($B123+50)/100*$K$10)-(0.64*5*'Sch 8.x Bill Count'!W120)</f>
        <v>0</v>
      </c>
      <c r="I123" s="13">
        <f>(+'Sch 8.x Bill Count'!X120*'S5.2 CRevenue (1 in)'!$K$8)+('Sch 8.x Bill Count'!X120*($B123+50)/100*$K$10)-(0.64*5*'Sch 8.x Bill Count'!X120)</f>
        <v>0</v>
      </c>
      <c r="J123" s="13">
        <f>(+'Sch 8.x Bill Count'!Y120*'S5.2 CRevenue (1 in)'!$K$8)+('Sch 8.x Bill Count'!Y120*($B123+50)/100*$K$10)-(0.64*5*'Sch 8.x Bill Count'!Y120)</f>
        <v>0</v>
      </c>
      <c r="K123" s="13">
        <f>(+'Sch 8.x Bill Count'!Z120*'S5.2 CRevenue (1 in)'!$K$8)+('Sch 8.x Bill Count'!Z120*($B123+50)/100*$K$10)-(0.64*5*'Sch 8.x Bill Count'!Z120)</f>
        <v>0</v>
      </c>
      <c r="L123" s="13">
        <f>(+'Sch 8.x Bill Count'!AA120*'S5.2 CRevenue (1 in)'!$K$8)+('Sch 8.x Bill Count'!AA120*($B123+50)/100*$K$10)-(0.64*5*'Sch 8.x Bill Count'!AA120)</f>
        <v>0</v>
      </c>
      <c r="M123" s="13">
        <f>(+'Sch 8.x Bill Count'!AB120*'S5.2 CRevenue (1 in)'!$K$8)+('Sch 8.x Bill Count'!AB120*($B123+50)/100*$K$10)-(0.64*5*'Sch 8.x Bill Count'!AB120)</f>
        <v>0</v>
      </c>
      <c r="N123" s="13">
        <f>(+'Sch 8.x Bill Count'!AC120*'S5.2 CRevenue (1 in)'!$K$8)+('Sch 8.x Bill Count'!AC120*($B123+50)/100*$K$10)-(0.64*5*'Sch 8.x Bill Count'!AC120)</f>
        <v>0</v>
      </c>
      <c r="O123" s="42"/>
      <c r="P123" s="42"/>
      <c r="Q123" s="42"/>
    </row>
    <row r="124" spans="1:17" x14ac:dyDescent="0.25">
      <c r="A124" s="42"/>
      <c r="B124">
        <f t="shared" si="2"/>
        <v>11000</v>
      </c>
      <c r="C124" s="13">
        <f>(+'Sch 8.x Bill Count'!R121*'S5.2 CRevenue (1 in)'!$K$8)+('Sch 8.x Bill Count'!R121*($B124+50)/100*$K$10)-(0.64*5*'Sch 8.x Bill Count'!R121)</f>
        <v>0</v>
      </c>
      <c r="D124" s="13">
        <f>(+'Sch 8.x Bill Count'!S121*'S5.2 CRevenue (1 in)'!$K$8)+('Sch 8.x Bill Count'!S121*($B124+50)/100*$K$10)-(0.64*5*'Sch 8.x Bill Count'!S121)</f>
        <v>0</v>
      </c>
      <c r="E124" s="13">
        <f>(+'Sch 8.x Bill Count'!T121*'S5.2 CRevenue (1 in)'!$K$8)+('Sch 8.x Bill Count'!T121*($B124+50)/100*$K$10)-(0.64*5*'Sch 8.x Bill Count'!T121)</f>
        <v>0</v>
      </c>
      <c r="F124" s="13">
        <f>(+'Sch 8.x Bill Count'!U121*'S5.2 CRevenue (1 in)'!$K$8)+('Sch 8.x Bill Count'!U121*($B124+50)/100*$K$10)-(0.64*5*'Sch 8.x Bill Count'!U121)</f>
        <v>0</v>
      </c>
      <c r="G124" s="13">
        <f>(+'Sch 8.x Bill Count'!V121*'S5.2 CRevenue (1 in)'!$K$8)+('Sch 8.x Bill Count'!V121*($B124+50)/100*$K$10)-(0.64*5*'Sch 8.x Bill Count'!V121)</f>
        <v>0</v>
      </c>
      <c r="H124" s="13">
        <f>(+'Sch 8.x Bill Count'!W121*'S5.2 CRevenue (1 in)'!$K$8)+('Sch 8.x Bill Count'!W121*($B124+50)/100*$K$10)-(0.64*5*'Sch 8.x Bill Count'!W121)</f>
        <v>0</v>
      </c>
      <c r="I124" s="13">
        <f>(+'Sch 8.x Bill Count'!X121*'S5.2 CRevenue (1 in)'!$K$8)+('Sch 8.x Bill Count'!X121*($B124+50)/100*$K$10)-(0.64*5*'Sch 8.x Bill Count'!X121)</f>
        <v>0</v>
      </c>
      <c r="J124" s="13">
        <f>(+'Sch 8.x Bill Count'!Y121*'S5.2 CRevenue (1 in)'!$K$8)+('Sch 8.x Bill Count'!Y121*($B124+50)/100*$K$10)-(0.64*5*'Sch 8.x Bill Count'!Y121)</f>
        <v>0</v>
      </c>
      <c r="K124" s="13">
        <f>(+'Sch 8.x Bill Count'!Z121*'S5.2 CRevenue (1 in)'!$K$8)+('Sch 8.x Bill Count'!Z121*($B124+50)/100*$K$10)-(0.64*5*'Sch 8.x Bill Count'!Z121)</f>
        <v>0</v>
      </c>
      <c r="L124" s="13">
        <f>(+'Sch 8.x Bill Count'!AA121*'S5.2 CRevenue (1 in)'!$K$8)+('Sch 8.x Bill Count'!AA121*($B124+50)/100*$K$10)-(0.64*5*'Sch 8.x Bill Count'!AA121)</f>
        <v>0</v>
      </c>
      <c r="M124" s="13">
        <f>(+'Sch 8.x Bill Count'!AB121*'S5.2 CRevenue (1 in)'!$K$8)+('Sch 8.x Bill Count'!AB121*($B124+50)/100*$K$10)-(0.64*5*'Sch 8.x Bill Count'!AB121)</f>
        <v>0</v>
      </c>
      <c r="N124" s="13">
        <f>(+'Sch 8.x Bill Count'!AC121*'S5.2 CRevenue (1 in)'!$K$8)+('Sch 8.x Bill Count'!AC121*($B124+50)/100*$K$10)-(0.64*5*'Sch 8.x Bill Count'!AC121)</f>
        <v>0</v>
      </c>
      <c r="O124" s="42"/>
      <c r="P124" s="42"/>
      <c r="Q124" s="42"/>
    </row>
    <row r="125" spans="1:17" x14ac:dyDescent="0.25">
      <c r="A125" s="42"/>
      <c r="B125" s="42"/>
      <c r="C125" s="42"/>
      <c r="D125" s="42"/>
      <c r="E125" s="42"/>
      <c r="F125" s="42"/>
      <c r="G125" s="42"/>
      <c r="H125" s="42"/>
      <c r="I125" s="42"/>
      <c r="J125" s="42"/>
      <c r="K125" s="42"/>
      <c r="L125" s="42"/>
      <c r="M125" s="42"/>
      <c r="N125" s="42"/>
      <c r="O125" s="42"/>
      <c r="P125" s="42"/>
      <c r="Q125" s="42"/>
    </row>
    <row r="126" spans="1:17" x14ac:dyDescent="0.25">
      <c r="A126" s="42"/>
      <c r="B126" s="42"/>
      <c r="C126" s="42"/>
      <c r="D126" s="42"/>
      <c r="E126" s="42"/>
      <c r="F126" s="42"/>
      <c r="G126" s="42"/>
      <c r="H126" s="42"/>
      <c r="I126" s="42"/>
      <c r="J126" s="42"/>
      <c r="K126" s="42"/>
      <c r="L126" s="42"/>
      <c r="M126" s="42"/>
      <c r="N126" s="42"/>
      <c r="O126" s="42"/>
      <c r="P126" s="42"/>
      <c r="Q126" s="42"/>
    </row>
    <row r="127" spans="1:17" x14ac:dyDescent="0.25">
      <c r="A127" s="42"/>
      <c r="B127" s="42"/>
      <c r="C127" s="42"/>
      <c r="D127" s="42"/>
      <c r="E127" s="42"/>
      <c r="F127" s="42"/>
      <c r="G127" s="42"/>
      <c r="H127" s="42"/>
      <c r="I127" s="42"/>
      <c r="J127" s="42"/>
      <c r="K127" s="42"/>
      <c r="L127" s="42"/>
      <c r="M127" s="42"/>
      <c r="N127" s="42"/>
      <c r="O127" s="42"/>
      <c r="P127" s="42"/>
      <c r="Q127" s="42"/>
    </row>
    <row r="128" spans="1:17" x14ac:dyDescent="0.25">
      <c r="A128" s="42"/>
      <c r="B128" s="42"/>
      <c r="C128" s="42"/>
      <c r="D128" s="42"/>
      <c r="E128" s="42"/>
      <c r="F128" s="42"/>
      <c r="G128" s="42"/>
      <c r="H128" s="42"/>
      <c r="I128" s="42"/>
      <c r="J128" s="42"/>
      <c r="K128" s="42"/>
      <c r="L128" s="42"/>
      <c r="M128" s="42"/>
      <c r="N128" s="42"/>
      <c r="O128" s="42"/>
      <c r="P128" s="42"/>
      <c r="Q128" s="42"/>
    </row>
    <row r="129" spans="1:17" x14ac:dyDescent="0.25">
      <c r="A129" s="42"/>
      <c r="B129" s="42"/>
      <c r="C129" s="42"/>
      <c r="D129" s="42"/>
      <c r="E129" s="42"/>
      <c r="F129" s="42"/>
      <c r="G129" s="42"/>
      <c r="H129" s="42"/>
      <c r="I129" s="42"/>
      <c r="J129" s="42"/>
      <c r="K129" s="42"/>
      <c r="L129" s="42"/>
      <c r="M129" s="42"/>
      <c r="N129" s="42"/>
      <c r="O129" s="42"/>
      <c r="P129" s="42"/>
      <c r="Q129" s="42"/>
    </row>
    <row r="130" spans="1:17" x14ac:dyDescent="0.25">
      <c r="A130" s="42"/>
      <c r="B130" s="42"/>
      <c r="C130" s="42"/>
      <c r="D130" s="42"/>
      <c r="E130" s="42"/>
      <c r="F130" s="42"/>
      <c r="G130" s="42"/>
      <c r="H130" s="42"/>
      <c r="I130" s="42"/>
      <c r="J130" s="42"/>
      <c r="K130" s="42"/>
      <c r="L130" s="42"/>
      <c r="M130" s="42"/>
      <c r="N130" s="42"/>
      <c r="O130" s="42"/>
      <c r="P130" s="42"/>
      <c r="Q130" s="42"/>
    </row>
    <row r="131" spans="1:17" x14ac:dyDescent="0.25">
      <c r="A131" s="42"/>
      <c r="B131" s="42"/>
      <c r="C131" s="42"/>
      <c r="D131" s="42"/>
      <c r="E131" s="42"/>
      <c r="F131" s="42"/>
      <c r="G131" s="42"/>
      <c r="H131" s="42"/>
      <c r="I131" s="42"/>
      <c r="J131" s="42"/>
      <c r="K131" s="42"/>
      <c r="L131" s="42"/>
      <c r="M131" s="42"/>
      <c r="N131" s="42"/>
      <c r="O131" s="42"/>
      <c r="P131" s="42"/>
      <c r="Q131" s="42"/>
    </row>
    <row r="132" spans="1:17" x14ac:dyDescent="0.25">
      <c r="A132" s="42"/>
      <c r="B132" s="42"/>
      <c r="C132" s="42"/>
      <c r="D132" s="42"/>
      <c r="E132" s="42"/>
      <c r="F132" s="42"/>
      <c r="G132" s="42"/>
      <c r="H132" s="42"/>
      <c r="I132" s="42"/>
      <c r="J132" s="42"/>
      <c r="K132" s="42"/>
      <c r="L132" s="42"/>
      <c r="M132" s="42"/>
      <c r="N132" s="42"/>
      <c r="O132" s="42"/>
      <c r="P132" s="42"/>
      <c r="Q132" s="42"/>
    </row>
    <row r="133" spans="1:17" x14ac:dyDescent="0.25">
      <c r="A133" s="42"/>
      <c r="B133" s="42"/>
      <c r="C133" s="42"/>
      <c r="D133" s="42"/>
      <c r="E133" s="42"/>
      <c r="F133" s="42"/>
      <c r="G133" s="42"/>
      <c r="H133" s="42"/>
      <c r="I133" s="42"/>
      <c r="J133" s="42"/>
      <c r="K133" s="42"/>
      <c r="L133" s="42"/>
      <c r="M133" s="42"/>
      <c r="N133" s="42"/>
      <c r="O133" s="42"/>
      <c r="P133" s="42"/>
      <c r="Q133" s="42"/>
    </row>
    <row r="134" spans="1:17" x14ac:dyDescent="0.25">
      <c r="A134" s="42"/>
      <c r="B134" s="42"/>
      <c r="C134" s="42"/>
      <c r="D134" s="42"/>
      <c r="E134" s="42"/>
      <c r="F134" s="42"/>
      <c r="G134" s="42"/>
      <c r="H134" s="42"/>
      <c r="I134" s="42"/>
      <c r="J134" s="42"/>
      <c r="K134" s="42"/>
      <c r="L134" s="42"/>
      <c r="M134" s="42"/>
      <c r="N134" s="42"/>
      <c r="O134" s="42"/>
      <c r="P134" s="42"/>
      <c r="Q134" s="42"/>
    </row>
  </sheetData>
  <pageMargins left="0.25" right="0.25" top="0.75" bottom="0.75" header="0.3" footer="0.3"/>
  <pageSetup scale="67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6DCA97-9CB8-4537-821E-3A516FD2A681}">
  <sheetPr>
    <pageSetUpPr fitToPage="1"/>
  </sheetPr>
  <dimension ref="A1:O774"/>
  <sheetViews>
    <sheetView showGridLines="0" workbookViewId="0">
      <selection activeCell="M4" sqref="M4:M5"/>
    </sheetView>
  </sheetViews>
  <sheetFormatPr defaultColWidth="8.85546875" defaultRowHeight="15" x14ac:dyDescent="0.25"/>
  <cols>
    <col min="1" max="1" width="2" style="49" bestFit="1" customWidth="1"/>
    <col min="2" max="2" width="2" style="49" customWidth="1"/>
    <col min="3" max="3" width="8.85546875" style="49"/>
    <col min="4" max="4" width="12.85546875" style="49" customWidth="1"/>
    <col min="5" max="5" width="22.42578125" style="49" customWidth="1"/>
    <col min="6" max="6" width="11.42578125" style="49" bestFit="1" customWidth="1"/>
    <col min="7" max="7" width="6.85546875" style="50" customWidth="1"/>
    <col min="8" max="8" width="14.28515625" style="49" customWidth="1"/>
    <col min="9" max="9" width="12.5703125" style="49" bestFit="1" customWidth="1"/>
    <col min="10" max="10" width="12.28515625" style="49" customWidth="1"/>
    <col min="11" max="11" width="13.28515625" style="49" customWidth="1"/>
    <col min="12" max="12" width="13.140625" style="49" customWidth="1"/>
    <col min="13" max="16384" width="8.85546875" style="49"/>
  </cols>
  <sheetData>
    <row r="1" spans="1:15" x14ac:dyDescent="0.25">
      <c r="A1" s="110"/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</row>
    <row r="2" spans="1:15" x14ac:dyDescent="0.25">
      <c r="A2" s="110"/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</row>
    <row r="3" spans="1:15" x14ac:dyDescent="0.25">
      <c r="A3" s="110"/>
      <c r="B3" s="110"/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</row>
    <row r="4" spans="1:15" ht="15.75" x14ac:dyDescent="0.25">
      <c r="A4" s="110"/>
      <c r="B4" s="110"/>
      <c r="D4" s="48" t="s">
        <v>2</v>
      </c>
      <c r="M4" s="170" t="s">
        <v>0</v>
      </c>
      <c r="N4" s="110"/>
    </row>
    <row r="5" spans="1:15" ht="15.75" x14ac:dyDescent="0.25">
      <c r="A5" s="110"/>
      <c r="B5" s="110"/>
      <c r="D5" s="48" t="s">
        <v>3</v>
      </c>
      <c r="M5" s="170" t="s">
        <v>1</v>
      </c>
      <c r="N5" s="110"/>
    </row>
    <row r="6" spans="1:15" ht="15.75" x14ac:dyDescent="0.25">
      <c r="A6" s="110"/>
      <c r="B6" s="110"/>
      <c r="D6" s="54" t="s">
        <v>93</v>
      </c>
      <c r="E6" s="48"/>
      <c r="N6" s="110"/>
    </row>
    <row r="7" spans="1:15" x14ac:dyDescent="0.25">
      <c r="A7" s="110"/>
      <c r="B7" s="110"/>
      <c r="N7" s="110"/>
    </row>
    <row r="8" spans="1:15" x14ac:dyDescent="0.25">
      <c r="A8" s="110"/>
      <c r="B8" s="110"/>
      <c r="G8" s="49"/>
      <c r="L8" s="18" t="s">
        <v>75</v>
      </c>
      <c r="N8" s="110"/>
      <c r="O8" s="49" t="s">
        <v>94</v>
      </c>
    </row>
    <row r="9" spans="1:15" x14ac:dyDescent="0.25">
      <c r="A9" s="110"/>
      <c r="B9" s="110"/>
      <c r="G9" s="49"/>
      <c r="H9" s="116">
        <f>+'Sch 5.0a Rates'!I34</f>
        <v>343</v>
      </c>
      <c r="I9" s="53" t="s">
        <v>95</v>
      </c>
      <c r="L9" s="107">
        <f>+L690</f>
        <v>468326.76158952678</v>
      </c>
      <c r="N9" s="110"/>
      <c r="O9" s="109">
        <f>+CBase/6</f>
        <v>57.166666666666664</v>
      </c>
    </row>
    <row r="10" spans="1:15" x14ac:dyDescent="0.25">
      <c r="A10" s="110"/>
      <c r="B10" s="110"/>
      <c r="G10" s="49"/>
      <c r="H10" s="116">
        <f>+'Sch 5.0a Rates'!I35</f>
        <v>408.24</v>
      </c>
      <c r="I10" s="57" t="s">
        <v>96</v>
      </c>
      <c r="L10" s="108">
        <v>2023</v>
      </c>
      <c r="N10" s="110"/>
      <c r="O10" s="49">
        <f>+CAcreage/6</f>
        <v>68.040000000000006</v>
      </c>
    </row>
    <row r="11" spans="1:15" x14ac:dyDescent="0.25">
      <c r="A11" s="110"/>
      <c r="B11" s="110"/>
      <c r="N11" s="110"/>
    </row>
    <row r="12" spans="1:15" x14ac:dyDescent="0.25">
      <c r="A12" s="110"/>
      <c r="B12" s="110"/>
      <c r="D12" s="58" t="s">
        <v>97</v>
      </c>
      <c r="E12" s="59" t="s">
        <v>98</v>
      </c>
      <c r="F12" s="59" t="s">
        <v>99</v>
      </c>
      <c r="G12" s="60" t="s">
        <v>100</v>
      </c>
      <c r="H12" s="59" t="s">
        <v>101</v>
      </c>
      <c r="I12" s="60" t="s">
        <v>102</v>
      </c>
      <c r="J12" s="59" t="s">
        <v>103</v>
      </c>
      <c r="K12" s="59" t="s">
        <v>104</v>
      </c>
      <c r="L12" s="61" t="s">
        <v>105</v>
      </c>
      <c r="N12" s="110"/>
    </row>
    <row r="13" spans="1:15" ht="18" customHeight="1" x14ac:dyDescent="0.25">
      <c r="A13" s="110"/>
      <c r="B13" s="110"/>
      <c r="D13" s="62" t="s">
        <v>106</v>
      </c>
      <c r="E13" s="63" t="s">
        <v>107</v>
      </c>
      <c r="F13" s="64">
        <v>35281</v>
      </c>
      <c r="G13" s="65">
        <v>1</v>
      </c>
      <c r="H13" s="66">
        <f t="shared" ref="H13:H50" si="0">+I13</f>
        <v>0.80994031221303953</v>
      </c>
      <c r="I13" s="66">
        <f t="shared" ref="I13:I44" si="1">SUM(F13/43560)</f>
        <v>0.80994031221303953</v>
      </c>
      <c r="J13" s="67">
        <f t="shared" ref="J13:J76" si="2">+CBase</f>
        <v>343</v>
      </c>
      <c r="K13" s="67">
        <f t="shared" ref="K13" si="3">+I13*CAcreage</f>
        <v>330.65003305785126</v>
      </c>
      <c r="L13" s="68">
        <f t="shared" ref="L13" si="4">+K13+J13</f>
        <v>673.65003305785126</v>
      </c>
      <c r="N13" s="110"/>
    </row>
    <row r="14" spans="1:15" x14ac:dyDescent="0.25">
      <c r="A14" s="110"/>
      <c r="B14" s="110"/>
      <c r="D14" s="69" t="s">
        <v>108</v>
      </c>
      <c r="E14" s="70" t="s">
        <v>107</v>
      </c>
      <c r="F14" s="71">
        <v>33205</v>
      </c>
      <c r="G14" s="72">
        <v>1</v>
      </c>
      <c r="H14" s="73">
        <f t="shared" si="0"/>
        <v>0.76228191000918277</v>
      </c>
      <c r="I14" s="73">
        <f t="shared" si="1"/>
        <v>0.76228191000918277</v>
      </c>
      <c r="J14" s="74">
        <f t="shared" si="2"/>
        <v>343</v>
      </c>
      <c r="K14" s="74">
        <f t="shared" ref="K14:K76" si="5">+I14*CAcreage</f>
        <v>311.19396694214879</v>
      </c>
      <c r="L14" s="75">
        <f>+K14+J14</f>
        <v>654.19396694214879</v>
      </c>
      <c r="N14" s="110"/>
    </row>
    <row r="15" spans="1:15" x14ac:dyDescent="0.25">
      <c r="A15" s="110"/>
      <c r="B15" s="110"/>
      <c r="D15" s="76" t="s">
        <v>109</v>
      </c>
      <c r="E15" s="77" t="s">
        <v>107</v>
      </c>
      <c r="F15" s="78">
        <v>37574</v>
      </c>
      <c r="G15" s="79">
        <v>1</v>
      </c>
      <c r="H15" s="66">
        <f t="shared" si="0"/>
        <v>0.86258034894398528</v>
      </c>
      <c r="I15" s="66">
        <f t="shared" si="1"/>
        <v>0.86258034894398528</v>
      </c>
      <c r="J15" s="67">
        <f t="shared" si="2"/>
        <v>343</v>
      </c>
      <c r="K15" s="67">
        <f t="shared" si="5"/>
        <v>352.13980165289257</v>
      </c>
      <c r="L15" s="68">
        <f t="shared" ref="L15:L78" si="6">+K15+J15</f>
        <v>695.13980165289263</v>
      </c>
      <c r="N15" s="110"/>
    </row>
    <row r="16" spans="1:15" x14ac:dyDescent="0.25">
      <c r="A16" s="110"/>
      <c r="B16" s="110"/>
      <c r="D16" s="69" t="s">
        <v>110</v>
      </c>
      <c r="E16" s="70" t="s">
        <v>107</v>
      </c>
      <c r="F16" s="71">
        <v>36510</v>
      </c>
      <c r="G16" s="72">
        <v>1</v>
      </c>
      <c r="H16" s="73">
        <f t="shared" si="0"/>
        <v>0.83815426997245179</v>
      </c>
      <c r="I16" s="73">
        <f t="shared" si="1"/>
        <v>0.83815426997245179</v>
      </c>
      <c r="J16" s="74">
        <f t="shared" si="2"/>
        <v>343</v>
      </c>
      <c r="K16" s="74">
        <f t="shared" si="5"/>
        <v>342.16809917355374</v>
      </c>
      <c r="L16" s="75">
        <f t="shared" si="6"/>
        <v>685.16809917355374</v>
      </c>
      <c r="N16" s="110"/>
    </row>
    <row r="17" spans="1:14" x14ac:dyDescent="0.25">
      <c r="A17" s="110"/>
      <c r="B17" s="110"/>
      <c r="D17" s="76" t="s">
        <v>111</v>
      </c>
      <c r="E17" s="77" t="s">
        <v>107</v>
      </c>
      <c r="F17" s="78">
        <v>36006</v>
      </c>
      <c r="G17" s="79">
        <v>1</v>
      </c>
      <c r="H17" s="66">
        <f t="shared" si="0"/>
        <v>0.82658402203856751</v>
      </c>
      <c r="I17" s="66">
        <f t="shared" si="1"/>
        <v>0.82658402203856751</v>
      </c>
      <c r="J17" s="67">
        <f t="shared" si="2"/>
        <v>343</v>
      </c>
      <c r="K17" s="67">
        <f t="shared" si="5"/>
        <v>337.44466115702483</v>
      </c>
      <c r="L17" s="68">
        <f t="shared" si="6"/>
        <v>680.44466115702483</v>
      </c>
      <c r="N17" s="110"/>
    </row>
    <row r="18" spans="1:14" x14ac:dyDescent="0.25">
      <c r="A18" s="110"/>
      <c r="B18" s="110"/>
      <c r="D18" s="69" t="s">
        <v>112</v>
      </c>
      <c r="E18" s="70" t="s">
        <v>107</v>
      </c>
      <c r="F18" s="71">
        <v>38867</v>
      </c>
      <c r="G18" s="72">
        <v>1</v>
      </c>
      <c r="H18" s="73">
        <f t="shared" si="0"/>
        <v>0.89226354453627177</v>
      </c>
      <c r="I18" s="73">
        <f t="shared" si="1"/>
        <v>0.89226354453627177</v>
      </c>
      <c r="J18" s="74">
        <f t="shared" si="2"/>
        <v>343</v>
      </c>
      <c r="K18" s="74">
        <f t="shared" si="5"/>
        <v>364.25766942148761</v>
      </c>
      <c r="L18" s="75">
        <f t="shared" si="6"/>
        <v>707.25766942148766</v>
      </c>
      <c r="N18" s="110"/>
    </row>
    <row r="19" spans="1:14" x14ac:dyDescent="0.25">
      <c r="A19" s="110"/>
      <c r="B19" s="110"/>
      <c r="D19" s="76" t="s">
        <v>113</v>
      </c>
      <c r="E19" s="77" t="s">
        <v>107</v>
      </c>
      <c r="F19" s="78">
        <v>34376</v>
      </c>
      <c r="G19" s="79">
        <v>1</v>
      </c>
      <c r="H19" s="66">
        <f t="shared" si="0"/>
        <v>0.78916437098255277</v>
      </c>
      <c r="I19" s="66">
        <f t="shared" si="1"/>
        <v>0.78916437098255277</v>
      </c>
      <c r="J19" s="67">
        <f t="shared" si="2"/>
        <v>343</v>
      </c>
      <c r="K19" s="67">
        <f t="shared" si="5"/>
        <v>322.16846280991734</v>
      </c>
      <c r="L19" s="68">
        <f t="shared" si="6"/>
        <v>665.1684628099174</v>
      </c>
      <c r="N19" s="110"/>
    </row>
    <row r="20" spans="1:14" x14ac:dyDescent="0.25">
      <c r="A20" s="110"/>
      <c r="B20" s="110"/>
      <c r="D20" s="69" t="s">
        <v>114</v>
      </c>
      <c r="E20" s="70" t="s">
        <v>107</v>
      </c>
      <c r="F20" s="71">
        <v>31113</v>
      </c>
      <c r="G20" s="72">
        <v>1</v>
      </c>
      <c r="H20" s="73">
        <f t="shared" si="0"/>
        <v>0.71425619834710741</v>
      </c>
      <c r="I20" s="73">
        <f t="shared" si="1"/>
        <v>0.71425619834710741</v>
      </c>
      <c r="J20" s="74">
        <f t="shared" si="2"/>
        <v>343</v>
      </c>
      <c r="K20" s="74">
        <f t="shared" si="5"/>
        <v>291.58795041322315</v>
      </c>
      <c r="L20" s="75">
        <f t="shared" si="6"/>
        <v>634.5879504132231</v>
      </c>
      <c r="N20" s="110"/>
    </row>
    <row r="21" spans="1:14" x14ac:dyDescent="0.25">
      <c r="A21" s="110"/>
      <c r="B21" s="110"/>
      <c r="D21" s="76" t="s">
        <v>115</v>
      </c>
      <c r="E21" s="77" t="s">
        <v>107</v>
      </c>
      <c r="F21" s="78">
        <v>26028</v>
      </c>
      <c r="G21" s="79">
        <v>1</v>
      </c>
      <c r="H21" s="66">
        <f t="shared" si="0"/>
        <v>0.59752066115702485</v>
      </c>
      <c r="I21" s="66">
        <f t="shared" si="1"/>
        <v>0.59752066115702485</v>
      </c>
      <c r="J21" s="67">
        <f t="shared" si="2"/>
        <v>343</v>
      </c>
      <c r="K21" s="67">
        <f t="shared" si="5"/>
        <v>243.93183471074383</v>
      </c>
      <c r="L21" s="68">
        <f t="shared" si="6"/>
        <v>586.93183471074383</v>
      </c>
      <c r="N21" s="110"/>
    </row>
    <row r="22" spans="1:14" x14ac:dyDescent="0.25">
      <c r="A22" s="110"/>
      <c r="B22" s="110"/>
      <c r="D22" s="69" t="s">
        <v>116</v>
      </c>
      <c r="E22" s="70" t="s">
        <v>107</v>
      </c>
      <c r="F22" s="71">
        <v>26178</v>
      </c>
      <c r="G22" s="72">
        <v>1</v>
      </c>
      <c r="H22" s="73">
        <f t="shared" si="0"/>
        <v>0.60096418732782364</v>
      </c>
      <c r="I22" s="73">
        <f t="shared" si="1"/>
        <v>0.60096418732782364</v>
      </c>
      <c r="J22" s="74">
        <f t="shared" si="2"/>
        <v>343</v>
      </c>
      <c r="K22" s="74">
        <f t="shared" si="5"/>
        <v>245.33761983471072</v>
      </c>
      <c r="L22" s="75">
        <f t="shared" si="6"/>
        <v>588.33761983471072</v>
      </c>
      <c r="N22" s="110"/>
    </row>
    <row r="23" spans="1:14" x14ac:dyDescent="0.25">
      <c r="A23" s="110"/>
      <c r="B23" s="110"/>
      <c r="D23" s="76" t="s">
        <v>117</v>
      </c>
      <c r="E23" s="77" t="s">
        <v>107</v>
      </c>
      <c r="F23" s="78">
        <v>26750</v>
      </c>
      <c r="G23" s="79">
        <v>1</v>
      </c>
      <c r="H23" s="66">
        <f t="shared" si="0"/>
        <v>0.61409550045913686</v>
      </c>
      <c r="I23" s="66">
        <f t="shared" si="1"/>
        <v>0.61409550045913686</v>
      </c>
      <c r="J23" s="67">
        <f t="shared" si="2"/>
        <v>343</v>
      </c>
      <c r="K23" s="67">
        <f t="shared" si="5"/>
        <v>250.69834710743802</v>
      </c>
      <c r="L23" s="68">
        <f t="shared" si="6"/>
        <v>593.69834710743805</v>
      </c>
      <c r="N23" s="110"/>
    </row>
    <row r="24" spans="1:14" x14ac:dyDescent="0.25">
      <c r="A24" s="110"/>
      <c r="B24" s="110"/>
      <c r="D24" s="69" t="s">
        <v>118</v>
      </c>
      <c r="E24" s="70" t="s">
        <v>107</v>
      </c>
      <c r="F24" s="71">
        <v>28716</v>
      </c>
      <c r="G24" s="72">
        <v>1</v>
      </c>
      <c r="H24" s="73">
        <f t="shared" si="0"/>
        <v>0.65922865013774101</v>
      </c>
      <c r="I24" s="73">
        <f t="shared" si="1"/>
        <v>0.65922865013774101</v>
      </c>
      <c r="J24" s="74">
        <f t="shared" si="2"/>
        <v>343</v>
      </c>
      <c r="K24" s="74">
        <f t="shared" si="5"/>
        <v>269.1235041322314</v>
      </c>
      <c r="L24" s="75">
        <f t="shared" si="6"/>
        <v>612.12350413223135</v>
      </c>
      <c r="N24" s="110"/>
    </row>
    <row r="25" spans="1:14" x14ac:dyDescent="0.25">
      <c r="A25" s="110"/>
      <c r="B25" s="110"/>
      <c r="D25" s="76" t="s">
        <v>119</v>
      </c>
      <c r="E25" s="77" t="s">
        <v>107</v>
      </c>
      <c r="F25" s="78">
        <v>42305</v>
      </c>
      <c r="G25" s="79">
        <v>1</v>
      </c>
      <c r="H25" s="66">
        <f t="shared" si="0"/>
        <v>0.97118916437098257</v>
      </c>
      <c r="I25" s="66">
        <f t="shared" si="1"/>
        <v>0.97118916437098257</v>
      </c>
      <c r="J25" s="67">
        <f t="shared" si="2"/>
        <v>343</v>
      </c>
      <c r="K25" s="67">
        <f t="shared" si="5"/>
        <v>396.47826446280993</v>
      </c>
      <c r="L25" s="68">
        <f t="shared" si="6"/>
        <v>739.47826446280988</v>
      </c>
      <c r="N25" s="110"/>
    </row>
    <row r="26" spans="1:14" x14ac:dyDescent="0.25">
      <c r="A26" s="110"/>
      <c r="B26" s="110"/>
      <c r="D26" s="69" t="s">
        <v>120</v>
      </c>
      <c r="E26" s="70" t="s">
        <v>107</v>
      </c>
      <c r="F26" s="71">
        <v>37869</v>
      </c>
      <c r="G26" s="72">
        <v>1</v>
      </c>
      <c r="H26" s="73">
        <f t="shared" si="0"/>
        <v>0.86935261707988976</v>
      </c>
      <c r="I26" s="73">
        <f t="shared" si="1"/>
        <v>0.86935261707988976</v>
      </c>
      <c r="J26" s="74">
        <f t="shared" si="2"/>
        <v>343</v>
      </c>
      <c r="K26" s="74">
        <f t="shared" si="5"/>
        <v>354.9045123966942</v>
      </c>
      <c r="L26" s="75">
        <f t="shared" si="6"/>
        <v>697.90451239669414</v>
      </c>
      <c r="N26" s="110"/>
    </row>
    <row r="27" spans="1:14" x14ac:dyDescent="0.25">
      <c r="A27" s="110"/>
      <c r="B27" s="110"/>
      <c r="D27" s="76" t="s">
        <v>121</v>
      </c>
      <c r="E27" s="77" t="s">
        <v>107</v>
      </c>
      <c r="F27" s="78">
        <v>40987</v>
      </c>
      <c r="G27" s="79">
        <v>1</v>
      </c>
      <c r="H27" s="66">
        <f t="shared" si="0"/>
        <v>0.94093204775022954</v>
      </c>
      <c r="I27" s="66">
        <f t="shared" si="1"/>
        <v>0.94093204775022954</v>
      </c>
      <c r="J27" s="67">
        <f t="shared" si="2"/>
        <v>343</v>
      </c>
      <c r="K27" s="67">
        <f t="shared" si="5"/>
        <v>384.12609917355371</v>
      </c>
      <c r="L27" s="68">
        <f t="shared" si="6"/>
        <v>727.12609917355371</v>
      </c>
      <c r="N27" s="110"/>
    </row>
    <row r="28" spans="1:14" x14ac:dyDescent="0.25">
      <c r="A28" s="110"/>
      <c r="B28" s="110"/>
      <c r="D28" s="69" t="s">
        <v>122</v>
      </c>
      <c r="E28" s="70" t="s">
        <v>107</v>
      </c>
      <c r="F28" s="71">
        <v>36401</v>
      </c>
      <c r="G28" s="72">
        <v>1</v>
      </c>
      <c r="H28" s="73">
        <f t="shared" si="0"/>
        <v>0.83565197428833793</v>
      </c>
      <c r="I28" s="73">
        <f t="shared" si="1"/>
        <v>0.83565197428833793</v>
      </c>
      <c r="J28" s="74">
        <f t="shared" si="2"/>
        <v>343</v>
      </c>
      <c r="K28" s="74">
        <f t="shared" si="5"/>
        <v>341.14656198347109</v>
      </c>
      <c r="L28" s="75">
        <f t="shared" si="6"/>
        <v>684.14656198347109</v>
      </c>
      <c r="N28" s="110"/>
    </row>
    <row r="29" spans="1:14" x14ac:dyDescent="0.25">
      <c r="A29" s="110"/>
      <c r="B29" s="110"/>
      <c r="D29" s="76" t="s">
        <v>123</v>
      </c>
      <c r="E29" s="77" t="s">
        <v>107</v>
      </c>
      <c r="F29" s="78">
        <v>40512</v>
      </c>
      <c r="G29" s="79">
        <v>1</v>
      </c>
      <c r="H29" s="66">
        <f t="shared" si="0"/>
        <v>0.93002754820936639</v>
      </c>
      <c r="I29" s="66">
        <f t="shared" si="1"/>
        <v>0.93002754820936639</v>
      </c>
      <c r="J29" s="67">
        <f t="shared" si="2"/>
        <v>343</v>
      </c>
      <c r="K29" s="67">
        <f t="shared" si="5"/>
        <v>379.67444628099173</v>
      </c>
      <c r="L29" s="68">
        <f t="shared" si="6"/>
        <v>722.67444628099179</v>
      </c>
      <c r="N29" s="110"/>
    </row>
    <row r="30" spans="1:14" x14ac:dyDescent="0.25">
      <c r="A30" s="110"/>
      <c r="B30" s="110"/>
      <c r="D30" s="69" t="s">
        <v>124</v>
      </c>
      <c r="E30" s="70" t="s">
        <v>107</v>
      </c>
      <c r="F30" s="71">
        <v>50901</v>
      </c>
      <c r="G30" s="72">
        <v>1</v>
      </c>
      <c r="H30" s="73">
        <f t="shared" si="0"/>
        <v>1.1685261707988981</v>
      </c>
      <c r="I30" s="73">
        <f t="shared" si="1"/>
        <v>1.1685261707988981</v>
      </c>
      <c r="J30" s="74">
        <f t="shared" si="2"/>
        <v>343</v>
      </c>
      <c r="K30" s="74">
        <f t="shared" si="5"/>
        <v>477.03912396694216</v>
      </c>
      <c r="L30" s="75">
        <f t="shared" si="6"/>
        <v>820.03912396694216</v>
      </c>
      <c r="N30" s="110"/>
    </row>
    <row r="31" spans="1:14" x14ac:dyDescent="0.25">
      <c r="A31" s="110"/>
      <c r="B31" s="110"/>
      <c r="D31" s="76" t="s">
        <v>125</v>
      </c>
      <c r="E31" s="77" t="s">
        <v>107</v>
      </c>
      <c r="F31" s="78">
        <v>48138</v>
      </c>
      <c r="G31" s="79">
        <v>1</v>
      </c>
      <c r="H31" s="66">
        <f t="shared" si="0"/>
        <v>1.1050964187327823</v>
      </c>
      <c r="I31" s="66">
        <f t="shared" si="1"/>
        <v>1.1050964187327823</v>
      </c>
      <c r="J31" s="67">
        <f t="shared" si="2"/>
        <v>343</v>
      </c>
      <c r="K31" s="67">
        <f t="shared" si="5"/>
        <v>451.14456198347108</v>
      </c>
      <c r="L31" s="68">
        <f t="shared" si="6"/>
        <v>794.14456198347102</v>
      </c>
      <c r="N31" s="110"/>
    </row>
    <row r="32" spans="1:14" x14ac:dyDescent="0.25">
      <c r="A32" s="110"/>
      <c r="B32" s="110"/>
      <c r="D32" s="69" t="s">
        <v>126</v>
      </c>
      <c r="E32" s="70" t="s">
        <v>107</v>
      </c>
      <c r="F32" s="71">
        <v>36874</v>
      </c>
      <c r="G32" s="72">
        <v>1</v>
      </c>
      <c r="H32" s="73">
        <f t="shared" si="0"/>
        <v>0.84651056014692383</v>
      </c>
      <c r="I32" s="73">
        <f t="shared" si="1"/>
        <v>0.84651056014692383</v>
      </c>
      <c r="J32" s="74">
        <f t="shared" si="2"/>
        <v>343</v>
      </c>
      <c r="K32" s="74">
        <f t="shared" si="5"/>
        <v>345.57947107438019</v>
      </c>
      <c r="L32" s="75">
        <f t="shared" si="6"/>
        <v>688.57947107438019</v>
      </c>
      <c r="N32" s="110"/>
    </row>
    <row r="33" spans="1:14" x14ac:dyDescent="0.25">
      <c r="A33" s="110"/>
      <c r="B33" s="110"/>
      <c r="D33" s="76" t="s">
        <v>127</v>
      </c>
      <c r="E33" s="77" t="s">
        <v>107</v>
      </c>
      <c r="F33" s="78">
        <v>180068</v>
      </c>
      <c r="G33" s="79">
        <v>1</v>
      </c>
      <c r="H33" s="66">
        <f t="shared" si="0"/>
        <v>4.1337924701561066</v>
      </c>
      <c r="I33" s="66">
        <f t="shared" si="1"/>
        <v>4.1337924701561066</v>
      </c>
      <c r="J33" s="67">
        <f t="shared" si="2"/>
        <v>343</v>
      </c>
      <c r="K33" s="67">
        <f t="shared" si="5"/>
        <v>1687.5794380165289</v>
      </c>
      <c r="L33" s="68">
        <f t="shared" si="6"/>
        <v>2030.5794380165289</v>
      </c>
      <c r="N33" s="110"/>
    </row>
    <row r="34" spans="1:14" x14ac:dyDescent="0.25">
      <c r="A34" s="110"/>
      <c r="B34" s="110"/>
      <c r="D34" s="69" t="s">
        <v>128</v>
      </c>
      <c r="E34" s="70" t="s">
        <v>107</v>
      </c>
      <c r="F34" s="71">
        <v>34368</v>
      </c>
      <c r="G34" s="72">
        <v>1</v>
      </c>
      <c r="H34" s="73">
        <f t="shared" si="0"/>
        <v>0.78898071625344357</v>
      </c>
      <c r="I34" s="73">
        <f t="shared" si="1"/>
        <v>0.78898071625344357</v>
      </c>
      <c r="J34" s="74">
        <f t="shared" si="2"/>
        <v>343</v>
      </c>
      <c r="K34" s="74">
        <f t="shared" si="5"/>
        <v>322.09348760330579</v>
      </c>
      <c r="L34" s="75">
        <f t="shared" si="6"/>
        <v>665.09348760330579</v>
      </c>
      <c r="N34" s="110"/>
    </row>
    <row r="35" spans="1:14" x14ac:dyDescent="0.25">
      <c r="A35" s="110"/>
      <c r="B35" s="110"/>
      <c r="D35" s="76" t="s">
        <v>129</v>
      </c>
      <c r="E35" s="77" t="s">
        <v>107</v>
      </c>
      <c r="F35" s="78">
        <v>51929</v>
      </c>
      <c r="G35" s="79">
        <v>1</v>
      </c>
      <c r="H35" s="66">
        <f t="shared" si="0"/>
        <v>1.1921258034894398</v>
      </c>
      <c r="I35" s="66">
        <f t="shared" si="1"/>
        <v>1.1921258034894398</v>
      </c>
      <c r="J35" s="67">
        <f t="shared" si="2"/>
        <v>343</v>
      </c>
      <c r="K35" s="67">
        <f t="shared" si="5"/>
        <v>486.67343801652891</v>
      </c>
      <c r="L35" s="68">
        <f t="shared" si="6"/>
        <v>829.67343801652896</v>
      </c>
      <c r="N35" s="110"/>
    </row>
    <row r="36" spans="1:14" x14ac:dyDescent="0.25">
      <c r="A36" s="110"/>
      <c r="B36" s="110"/>
      <c r="D36" s="69" t="s">
        <v>130</v>
      </c>
      <c r="E36" s="70" t="s">
        <v>107</v>
      </c>
      <c r="F36" s="71">
        <v>59131</v>
      </c>
      <c r="G36" s="72">
        <v>1</v>
      </c>
      <c r="H36" s="73">
        <f t="shared" si="0"/>
        <v>1.3574609733700642</v>
      </c>
      <c r="I36" s="73">
        <f t="shared" si="1"/>
        <v>1.3574609733700642</v>
      </c>
      <c r="J36" s="74">
        <f t="shared" si="2"/>
        <v>343</v>
      </c>
      <c r="K36" s="74">
        <f t="shared" si="5"/>
        <v>554.16986776859505</v>
      </c>
      <c r="L36" s="75">
        <f t="shared" si="6"/>
        <v>897.16986776859505</v>
      </c>
      <c r="N36" s="110"/>
    </row>
    <row r="37" spans="1:14" x14ac:dyDescent="0.25">
      <c r="A37" s="110"/>
      <c r="B37" s="110"/>
      <c r="D37" s="76" t="s">
        <v>131</v>
      </c>
      <c r="E37" s="77" t="s">
        <v>107</v>
      </c>
      <c r="F37" s="78">
        <v>68455</v>
      </c>
      <c r="G37" s="79">
        <v>1</v>
      </c>
      <c r="H37" s="66">
        <f t="shared" si="0"/>
        <v>1.5715105601469237</v>
      </c>
      <c r="I37" s="66">
        <f t="shared" si="1"/>
        <v>1.5715105601469237</v>
      </c>
      <c r="J37" s="67">
        <f t="shared" si="2"/>
        <v>343</v>
      </c>
      <c r="K37" s="67">
        <f t="shared" si="5"/>
        <v>641.55347107438013</v>
      </c>
      <c r="L37" s="68">
        <f t="shared" si="6"/>
        <v>984.55347107438013</v>
      </c>
      <c r="N37" s="110"/>
    </row>
    <row r="38" spans="1:14" x14ac:dyDescent="0.25">
      <c r="A38" s="110"/>
      <c r="B38" s="110"/>
      <c r="D38" s="69" t="s">
        <v>132</v>
      </c>
      <c r="E38" s="70" t="s">
        <v>107</v>
      </c>
      <c r="F38" s="71">
        <v>69117</v>
      </c>
      <c r="G38" s="72">
        <v>1</v>
      </c>
      <c r="H38" s="73">
        <f t="shared" si="0"/>
        <v>1.5867079889807163</v>
      </c>
      <c r="I38" s="73">
        <f t="shared" si="1"/>
        <v>1.5867079889807163</v>
      </c>
      <c r="J38" s="74">
        <f t="shared" si="2"/>
        <v>343</v>
      </c>
      <c r="K38" s="74">
        <f t="shared" si="5"/>
        <v>647.75766942148766</v>
      </c>
      <c r="L38" s="75">
        <f t="shared" si="6"/>
        <v>990.75766942148766</v>
      </c>
      <c r="N38" s="110"/>
    </row>
    <row r="39" spans="1:14" x14ac:dyDescent="0.25">
      <c r="A39" s="110"/>
      <c r="B39" s="110"/>
      <c r="D39" s="76" t="s">
        <v>133</v>
      </c>
      <c r="E39" s="77" t="s">
        <v>107</v>
      </c>
      <c r="F39" s="78">
        <v>64069</v>
      </c>
      <c r="G39" s="79">
        <v>1</v>
      </c>
      <c r="H39" s="66">
        <f t="shared" si="0"/>
        <v>1.4708218549127641</v>
      </c>
      <c r="I39" s="66">
        <f t="shared" si="1"/>
        <v>1.4708218549127641</v>
      </c>
      <c r="J39" s="67">
        <f t="shared" si="2"/>
        <v>343</v>
      </c>
      <c r="K39" s="67">
        <f t="shared" si="5"/>
        <v>600.44831404958677</v>
      </c>
      <c r="L39" s="68">
        <f t="shared" si="6"/>
        <v>943.44831404958677</v>
      </c>
      <c r="N39" s="110"/>
    </row>
    <row r="40" spans="1:14" x14ac:dyDescent="0.25">
      <c r="A40" s="110"/>
      <c r="B40" s="110"/>
      <c r="D40" s="69" t="s">
        <v>134</v>
      </c>
      <c r="E40" s="70" t="s">
        <v>107</v>
      </c>
      <c r="F40" s="71">
        <v>64601</v>
      </c>
      <c r="G40" s="72">
        <v>1</v>
      </c>
      <c r="H40" s="73">
        <f t="shared" si="0"/>
        <v>1.4830348943985308</v>
      </c>
      <c r="I40" s="73">
        <f t="shared" si="1"/>
        <v>1.4830348943985308</v>
      </c>
      <c r="J40" s="74">
        <f t="shared" si="2"/>
        <v>343</v>
      </c>
      <c r="K40" s="74">
        <f t="shared" si="5"/>
        <v>605.43416528925616</v>
      </c>
      <c r="L40" s="75">
        <f t="shared" si="6"/>
        <v>948.43416528925616</v>
      </c>
      <c r="N40" s="110"/>
    </row>
    <row r="41" spans="1:14" x14ac:dyDescent="0.25">
      <c r="A41" s="110"/>
      <c r="B41" s="110"/>
      <c r="D41" s="76" t="s">
        <v>135</v>
      </c>
      <c r="E41" s="77" t="s">
        <v>107</v>
      </c>
      <c r="F41" s="78">
        <v>68040</v>
      </c>
      <c r="G41" s="79">
        <v>1</v>
      </c>
      <c r="H41" s="66">
        <f t="shared" si="0"/>
        <v>1.5619834710743801</v>
      </c>
      <c r="I41" s="66">
        <f t="shared" si="1"/>
        <v>1.5619834710743801</v>
      </c>
      <c r="J41" s="67">
        <f t="shared" si="2"/>
        <v>343</v>
      </c>
      <c r="K41" s="67">
        <f t="shared" si="5"/>
        <v>637.66413223140489</v>
      </c>
      <c r="L41" s="68">
        <f t="shared" si="6"/>
        <v>980.66413223140489</v>
      </c>
      <c r="N41" s="110"/>
    </row>
    <row r="42" spans="1:14" x14ac:dyDescent="0.25">
      <c r="A42" s="110"/>
      <c r="B42" s="110"/>
      <c r="D42" s="69" t="s">
        <v>136</v>
      </c>
      <c r="E42" s="70" t="s">
        <v>107</v>
      </c>
      <c r="F42" s="71">
        <v>60181</v>
      </c>
      <c r="G42" s="72">
        <v>1</v>
      </c>
      <c r="H42" s="73">
        <f t="shared" si="0"/>
        <v>1.3815656565656567</v>
      </c>
      <c r="I42" s="73">
        <f t="shared" si="1"/>
        <v>1.3815656565656567</v>
      </c>
      <c r="J42" s="74">
        <f t="shared" si="2"/>
        <v>343</v>
      </c>
      <c r="K42" s="74">
        <f t="shared" si="5"/>
        <v>564.01036363636365</v>
      </c>
      <c r="L42" s="75">
        <f t="shared" si="6"/>
        <v>907.01036363636365</v>
      </c>
      <c r="N42" s="110"/>
    </row>
    <row r="43" spans="1:14" x14ac:dyDescent="0.25">
      <c r="A43" s="110"/>
      <c r="B43" s="110"/>
      <c r="D43" s="76" t="s">
        <v>137</v>
      </c>
      <c r="E43" s="77" t="s">
        <v>107</v>
      </c>
      <c r="F43" s="78">
        <v>57065</v>
      </c>
      <c r="G43" s="79">
        <v>1</v>
      </c>
      <c r="H43" s="66">
        <f t="shared" si="0"/>
        <v>1.310032139577594</v>
      </c>
      <c r="I43" s="66">
        <f t="shared" si="1"/>
        <v>1.310032139577594</v>
      </c>
      <c r="J43" s="67">
        <f t="shared" si="2"/>
        <v>343</v>
      </c>
      <c r="K43" s="67">
        <f t="shared" si="5"/>
        <v>534.80752066115701</v>
      </c>
      <c r="L43" s="68">
        <f t="shared" si="6"/>
        <v>877.80752066115701</v>
      </c>
      <c r="N43" s="110"/>
    </row>
    <row r="44" spans="1:14" x14ac:dyDescent="0.25">
      <c r="A44" s="110"/>
      <c r="B44" s="110"/>
      <c r="D44" s="69" t="s">
        <v>138</v>
      </c>
      <c r="E44" s="70" t="s">
        <v>107</v>
      </c>
      <c r="F44" s="71">
        <v>54485</v>
      </c>
      <c r="G44" s="72">
        <v>1</v>
      </c>
      <c r="H44" s="73">
        <f t="shared" si="0"/>
        <v>1.250803489439853</v>
      </c>
      <c r="I44" s="73">
        <f t="shared" si="1"/>
        <v>1.250803489439853</v>
      </c>
      <c r="J44" s="74">
        <f t="shared" si="2"/>
        <v>343</v>
      </c>
      <c r="K44" s="74">
        <f t="shared" si="5"/>
        <v>510.62801652892557</v>
      </c>
      <c r="L44" s="75">
        <f t="shared" si="6"/>
        <v>853.62801652892563</v>
      </c>
      <c r="N44" s="110"/>
    </row>
    <row r="45" spans="1:14" x14ac:dyDescent="0.25">
      <c r="A45" s="110"/>
      <c r="B45" s="110"/>
      <c r="D45" s="76" t="s">
        <v>139</v>
      </c>
      <c r="E45" s="77" t="s">
        <v>107</v>
      </c>
      <c r="F45" s="78">
        <v>51975</v>
      </c>
      <c r="G45" s="79">
        <v>1</v>
      </c>
      <c r="H45" s="66">
        <f t="shared" si="0"/>
        <v>1.1931818181818181</v>
      </c>
      <c r="I45" s="66">
        <f t="shared" ref="I45:I76" si="7">SUM(F45/43560)</f>
        <v>1.1931818181818181</v>
      </c>
      <c r="J45" s="67">
        <f t="shared" si="2"/>
        <v>343</v>
      </c>
      <c r="K45" s="67">
        <f t="shared" si="5"/>
        <v>487.10454545454542</v>
      </c>
      <c r="L45" s="68">
        <f t="shared" si="6"/>
        <v>830.10454545454536</v>
      </c>
      <c r="N45" s="110"/>
    </row>
    <row r="46" spans="1:14" x14ac:dyDescent="0.25">
      <c r="A46" s="110"/>
      <c r="B46" s="110"/>
      <c r="D46" s="69" t="s">
        <v>140</v>
      </c>
      <c r="E46" s="70" t="s">
        <v>107</v>
      </c>
      <c r="F46" s="71">
        <v>48054</v>
      </c>
      <c r="G46" s="72">
        <v>1</v>
      </c>
      <c r="H46" s="73">
        <f t="shared" si="0"/>
        <v>1.103168044077135</v>
      </c>
      <c r="I46" s="73">
        <f t="shared" si="7"/>
        <v>1.103168044077135</v>
      </c>
      <c r="J46" s="74">
        <f t="shared" si="2"/>
        <v>343</v>
      </c>
      <c r="K46" s="74">
        <f t="shared" si="5"/>
        <v>450.35732231404961</v>
      </c>
      <c r="L46" s="75">
        <f t="shared" si="6"/>
        <v>793.35732231404961</v>
      </c>
      <c r="N46" s="110"/>
    </row>
    <row r="47" spans="1:14" x14ac:dyDescent="0.25">
      <c r="A47" s="110"/>
      <c r="B47" s="110"/>
      <c r="D47" s="76" t="s">
        <v>141</v>
      </c>
      <c r="E47" s="77" t="s">
        <v>107</v>
      </c>
      <c r="F47" s="78">
        <v>45335</v>
      </c>
      <c r="G47" s="79">
        <v>1</v>
      </c>
      <c r="H47" s="66">
        <f t="shared" si="0"/>
        <v>1.0407483930211203</v>
      </c>
      <c r="I47" s="66">
        <f t="shared" si="7"/>
        <v>1.0407483930211203</v>
      </c>
      <c r="J47" s="67">
        <f t="shared" si="2"/>
        <v>343</v>
      </c>
      <c r="K47" s="67">
        <f t="shared" si="5"/>
        <v>424.87512396694217</v>
      </c>
      <c r="L47" s="68">
        <f t="shared" si="6"/>
        <v>767.87512396694217</v>
      </c>
      <c r="N47" s="110"/>
    </row>
    <row r="48" spans="1:14" x14ac:dyDescent="0.25">
      <c r="A48" s="110"/>
      <c r="B48" s="110"/>
      <c r="D48" s="69" t="s">
        <v>142</v>
      </c>
      <c r="E48" s="70" t="s">
        <v>107</v>
      </c>
      <c r="F48" s="71">
        <v>56619</v>
      </c>
      <c r="G48" s="72">
        <v>1</v>
      </c>
      <c r="H48" s="73">
        <f t="shared" si="0"/>
        <v>1.2997933884297521</v>
      </c>
      <c r="I48" s="73">
        <f t="shared" si="7"/>
        <v>1.2997933884297521</v>
      </c>
      <c r="J48" s="74">
        <f t="shared" si="2"/>
        <v>343</v>
      </c>
      <c r="K48" s="74">
        <f t="shared" si="5"/>
        <v>530.62765289256197</v>
      </c>
      <c r="L48" s="75">
        <f t="shared" si="6"/>
        <v>873.62765289256197</v>
      </c>
      <c r="N48" s="110"/>
    </row>
    <row r="49" spans="1:14" x14ac:dyDescent="0.25">
      <c r="A49" s="110"/>
      <c r="B49" s="110"/>
      <c r="D49" s="76" t="s">
        <v>143</v>
      </c>
      <c r="E49" s="77" t="s">
        <v>107</v>
      </c>
      <c r="F49" s="78">
        <v>76967</v>
      </c>
      <c r="G49" s="79">
        <v>1</v>
      </c>
      <c r="H49" s="66">
        <f t="shared" si="0"/>
        <v>1.766919191919192</v>
      </c>
      <c r="I49" s="66">
        <f t="shared" si="7"/>
        <v>1.766919191919192</v>
      </c>
      <c r="J49" s="67">
        <f t="shared" si="2"/>
        <v>343</v>
      </c>
      <c r="K49" s="67">
        <f t="shared" si="5"/>
        <v>721.327090909091</v>
      </c>
      <c r="L49" s="68">
        <f t="shared" si="6"/>
        <v>1064.3270909090911</v>
      </c>
      <c r="N49" s="110"/>
    </row>
    <row r="50" spans="1:14" x14ac:dyDescent="0.25">
      <c r="A50" s="110"/>
      <c r="B50" s="110"/>
      <c r="D50" s="69" t="s">
        <v>144</v>
      </c>
      <c r="E50" s="70" t="s">
        <v>107</v>
      </c>
      <c r="F50" s="71">
        <v>87974</v>
      </c>
      <c r="G50" s="72">
        <v>1</v>
      </c>
      <c r="H50" s="73">
        <f t="shared" si="0"/>
        <v>2.0196051423324151</v>
      </c>
      <c r="I50" s="73">
        <f t="shared" si="7"/>
        <v>2.0196051423324151</v>
      </c>
      <c r="J50" s="74">
        <f t="shared" si="2"/>
        <v>343</v>
      </c>
      <c r="K50" s="74">
        <f t="shared" si="5"/>
        <v>824.4836033057851</v>
      </c>
      <c r="L50" s="75">
        <f t="shared" si="6"/>
        <v>1167.483603305785</v>
      </c>
      <c r="N50" s="110"/>
    </row>
    <row r="51" spans="1:14" x14ac:dyDescent="0.25">
      <c r="A51" s="110"/>
      <c r="B51" s="110"/>
      <c r="D51" s="76" t="s">
        <v>145</v>
      </c>
      <c r="E51" s="77" t="s">
        <v>146</v>
      </c>
      <c r="F51" s="78">
        <v>39414</v>
      </c>
      <c r="G51" s="79">
        <v>1</v>
      </c>
      <c r="H51" s="66">
        <f>+I51</f>
        <v>0.90482093663911844</v>
      </c>
      <c r="I51" s="66">
        <f t="shared" si="7"/>
        <v>0.90482093663911844</v>
      </c>
      <c r="J51" s="67">
        <f t="shared" si="2"/>
        <v>343</v>
      </c>
      <c r="K51" s="67">
        <f t="shared" si="5"/>
        <v>369.38409917355375</v>
      </c>
      <c r="L51" s="68">
        <f t="shared" si="6"/>
        <v>712.38409917355375</v>
      </c>
      <c r="N51" s="110"/>
    </row>
    <row r="52" spans="1:14" x14ac:dyDescent="0.25">
      <c r="A52" s="110"/>
      <c r="B52" s="110"/>
      <c r="D52" s="69" t="s">
        <v>108</v>
      </c>
      <c r="E52" s="70" t="s">
        <v>146</v>
      </c>
      <c r="F52" s="71">
        <v>39407</v>
      </c>
      <c r="G52" s="72">
        <v>1</v>
      </c>
      <c r="H52" s="73">
        <f t="shared" ref="H52:H79" si="8">+I52</f>
        <v>0.90466023875114787</v>
      </c>
      <c r="I52" s="73">
        <f t="shared" si="7"/>
        <v>0.90466023875114787</v>
      </c>
      <c r="J52" s="74">
        <f t="shared" si="2"/>
        <v>343</v>
      </c>
      <c r="K52" s="74">
        <f t="shared" si="5"/>
        <v>369.3184958677686</v>
      </c>
      <c r="L52" s="75">
        <f t="shared" si="6"/>
        <v>712.31849586776866</v>
      </c>
      <c r="N52" s="110"/>
    </row>
    <row r="53" spans="1:14" x14ac:dyDescent="0.25">
      <c r="A53" s="110"/>
      <c r="B53" s="110"/>
      <c r="D53" s="76" t="s">
        <v>109</v>
      </c>
      <c r="E53" s="77" t="s">
        <v>146</v>
      </c>
      <c r="F53" s="78">
        <v>39400</v>
      </c>
      <c r="G53" s="79">
        <v>1</v>
      </c>
      <c r="H53" s="66">
        <f t="shared" si="8"/>
        <v>0.90449954086317719</v>
      </c>
      <c r="I53" s="66">
        <f t="shared" si="7"/>
        <v>0.90449954086317719</v>
      </c>
      <c r="J53" s="67">
        <f t="shared" si="2"/>
        <v>343</v>
      </c>
      <c r="K53" s="67">
        <f t="shared" si="5"/>
        <v>369.25289256198346</v>
      </c>
      <c r="L53" s="68">
        <f t="shared" si="6"/>
        <v>712.25289256198346</v>
      </c>
      <c r="N53" s="110"/>
    </row>
    <row r="54" spans="1:14" x14ac:dyDescent="0.25">
      <c r="A54" s="110"/>
      <c r="B54" s="110"/>
      <c r="D54" s="69" t="s">
        <v>110</v>
      </c>
      <c r="E54" s="70" t="s">
        <v>146</v>
      </c>
      <c r="F54" s="71">
        <v>39393</v>
      </c>
      <c r="G54" s="72">
        <v>1</v>
      </c>
      <c r="H54" s="73">
        <f t="shared" si="8"/>
        <v>0.90433884297520661</v>
      </c>
      <c r="I54" s="73">
        <f t="shared" si="7"/>
        <v>0.90433884297520661</v>
      </c>
      <c r="J54" s="74">
        <f t="shared" si="2"/>
        <v>343</v>
      </c>
      <c r="K54" s="74">
        <f t="shared" si="5"/>
        <v>369.18728925619837</v>
      </c>
      <c r="L54" s="75">
        <f t="shared" si="6"/>
        <v>712.18728925619837</v>
      </c>
      <c r="N54" s="110"/>
    </row>
    <row r="55" spans="1:14" x14ac:dyDescent="0.25">
      <c r="A55" s="110"/>
      <c r="B55" s="110"/>
      <c r="D55" s="76" t="s">
        <v>111</v>
      </c>
      <c r="E55" s="77" t="s">
        <v>146</v>
      </c>
      <c r="F55" s="78">
        <v>39375</v>
      </c>
      <c r="G55" s="79">
        <v>1</v>
      </c>
      <c r="H55" s="66">
        <f t="shared" si="8"/>
        <v>0.90392561983471076</v>
      </c>
      <c r="I55" s="66">
        <f t="shared" si="7"/>
        <v>0.90392561983471076</v>
      </c>
      <c r="J55" s="67">
        <f t="shared" si="2"/>
        <v>343</v>
      </c>
      <c r="K55" s="67">
        <f t="shared" si="5"/>
        <v>369.01859504132233</v>
      </c>
      <c r="L55" s="68">
        <f t="shared" si="6"/>
        <v>712.01859504132233</v>
      </c>
      <c r="N55" s="110"/>
    </row>
    <row r="56" spans="1:14" x14ac:dyDescent="0.25">
      <c r="A56" s="110"/>
      <c r="B56" s="110"/>
      <c r="D56" s="69" t="s">
        <v>112</v>
      </c>
      <c r="E56" s="70" t="s">
        <v>146</v>
      </c>
      <c r="F56" s="71">
        <v>38869</v>
      </c>
      <c r="G56" s="72">
        <v>1</v>
      </c>
      <c r="H56" s="73">
        <f t="shared" si="8"/>
        <v>0.89230945821854912</v>
      </c>
      <c r="I56" s="73">
        <f t="shared" si="7"/>
        <v>0.89230945821854912</v>
      </c>
      <c r="J56" s="74">
        <f t="shared" si="2"/>
        <v>343</v>
      </c>
      <c r="K56" s="74">
        <f t="shared" si="5"/>
        <v>364.27641322314048</v>
      </c>
      <c r="L56" s="75">
        <f t="shared" si="6"/>
        <v>707.27641322314048</v>
      </c>
      <c r="N56" s="110"/>
    </row>
    <row r="57" spans="1:14" x14ac:dyDescent="0.25">
      <c r="A57" s="110"/>
      <c r="B57" s="110"/>
      <c r="D57" s="76" t="s">
        <v>113</v>
      </c>
      <c r="E57" s="77" t="s">
        <v>146</v>
      </c>
      <c r="F57" s="78">
        <v>37734</v>
      </c>
      <c r="G57" s="79">
        <v>1</v>
      </c>
      <c r="H57" s="66">
        <f t="shared" si="8"/>
        <v>0.86625344352617084</v>
      </c>
      <c r="I57" s="66">
        <f t="shared" si="7"/>
        <v>0.86625344352617084</v>
      </c>
      <c r="J57" s="67">
        <f t="shared" si="2"/>
        <v>343</v>
      </c>
      <c r="K57" s="67">
        <f t="shared" si="5"/>
        <v>353.63930578512401</v>
      </c>
      <c r="L57" s="68">
        <f t="shared" si="6"/>
        <v>696.63930578512395</v>
      </c>
      <c r="N57" s="110"/>
    </row>
    <row r="58" spans="1:14" x14ac:dyDescent="0.25">
      <c r="A58" s="110"/>
      <c r="B58" s="110"/>
      <c r="D58" s="69" t="s">
        <v>114</v>
      </c>
      <c r="E58" s="70" t="s">
        <v>146</v>
      </c>
      <c r="F58" s="71">
        <v>37428</v>
      </c>
      <c r="G58" s="72">
        <v>1</v>
      </c>
      <c r="H58" s="73">
        <f t="shared" si="8"/>
        <v>0.85922865013774108</v>
      </c>
      <c r="I58" s="73">
        <f t="shared" si="7"/>
        <v>0.85922865013774108</v>
      </c>
      <c r="J58" s="74">
        <f t="shared" si="2"/>
        <v>343</v>
      </c>
      <c r="K58" s="74">
        <f t="shared" si="5"/>
        <v>350.77150413223143</v>
      </c>
      <c r="L58" s="75">
        <f t="shared" si="6"/>
        <v>693.77150413223148</v>
      </c>
      <c r="N58" s="110"/>
    </row>
    <row r="59" spans="1:14" x14ac:dyDescent="0.25">
      <c r="A59" s="110"/>
      <c r="B59" s="110"/>
      <c r="D59" s="76" t="s">
        <v>115</v>
      </c>
      <c r="E59" s="77" t="s">
        <v>146</v>
      </c>
      <c r="F59" s="78">
        <v>37426</v>
      </c>
      <c r="G59" s="79">
        <v>1</v>
      </c>
      <c r="H59" s="66">
        <f t="shared" si="8"/>
        <v>0.85918273645546372</v>
      </c>
      <c r="I59" s="66">
        <f t="shared" si="7"/>
        <v>0.85918273645546372</v>
      </c>
      <c r="J59" s="67">
        <f t="shared" si="2"/>
        <v>343</v>
      </c>
      <c r="K59" s="67">
        <f t="shared" si="5"/>
        <v>350.7527603305785</v>
      </c>
      <c r="L59" s="68">
        <f t="shared" si="6"/>
        <v>693.75276033057844</v>
      </c>
      <c r="N59" s="110"/>
    </row>
    <row r="60" spans="1:14" x14ac:dyDescent="0.25">
      <c r="A60" s="110"/>
      <c r="B60" s="110"/>
      <c r="D60" s="69" t="s">
        <v>116</v>
      </c>
      <c r="E60" s="70" t="s">
        <v>146</v>
      </c>
      <c r="F60" s="71">
        <v>37402</v>
      </c>
      <c r="G60" s="72">
        <v>1</v>
      </c>
      <c r="H60" s="73">
        <f t="shared" si="8"/>
        <v>0.85863177226813592</v>
      </c>
      <c r="I60" s="73">
        <f t="shared" si="7"/>
        <v>0.85863177226813592</v>
      </c>
      <c r="J60" s="74">
        <f t="shared" si="2"/>
        <v>343</v>
      </c>
      <c r="K60" s="74">
        <f t="shared" si="5"/>
        <v>350.52783471074383</v>
      </c>
      <c r="L60" s="75">
        <f t="shared" si="6"/>
        <v>693.52783471074383</v>
      </c>
      <c r="N60" s="110"/>
    </row>
    <row r="61" spans="1:14" x14ac:dyDescent="0.25">
      <c r="A61" s="110"/>
      <c r="B61" s="110"/>
      <c r="D61" s="76" t="s">
        <v>117</v>
      </c>
      <c r="E61" s="77" t="s">
        <v>146</v>
      </c>
      <c r="F61" s="78">
        <v>37354</v>
      </c>
      <c r="G61" s="79">
        <v>1</v>
      </c>
      <c r="H61" s="66">
        <f t="shared" si="8"/>
        <v>0.8575298438934803</v>
      </c>
      <c r="I61" s="66">
        <f t="shared" si="7"/>
        <v>0.8575298438934803</v>
      </c>
      <c r="J61" s="67">
        <f t="shared" si="2"/>
        <v>343</v>
      </c>
      <c r="K61" s="67">
        <f t="shared" si="5"/>
        <v>350.07798347107439</v>
      </c>
      <c r="L61" s="68">
        <f t="shared" si="6"/>
        <v>693.07798347107439</v>
      </c>
      <c r="N61" s="110"/>
    </row>
    <row r="62" spans="1:14" x14ac:dyDescent="0.25">
      <c r="A62" s="110"/>
      <c r="B62" s="110"/>
      <c r="D62" s="69" t="s">
        <v>118</v>
      </c>
      <c r="E62" s="70" t="s">
        <v>146</v>
      </c>
      <c r="F62" s="71">
        <v>37568</v>
      </c>
      <c r="G62" s="72">
        <v>1</v>
      </c>
      <c r="H62" s="73">
        <f t="shared" si="8"/>
        <v>0.86244260789715332</v>
      </c>
      <c r="I62" s="73">
        <f t="shared" si="7"/>
        <v>0.86244260789715332</v>
      </c>
      <c r="J62" s="74">
        <f t="shared" si="2"/>
        <v>343</v>
      </c>
      <c r="K62" s="74">
        <f t="shared" si="5"/>
        <v>352.08357024793389</v>
      </c>
      <c r="L62" s="75">
        <f t="shared" si="6"/>
        <v>695.08357024793395</v>
      </c>
      <c r="N62" s="110"/>
    </row>
    <row r="63" spans="1:14" x14ac:dyDescent="0.25">
      <c r="A63" s="110"/>
      <c r="B63" s="110"/>
      <c r="D63" s="76" t="s">
        <v>119</v>
      </c>
      <c r="E63" s="77" t="s">
        <v>146</v>
      </c>
      <c r="F63" s="78">
        <v>37609</v>
      </c>
      <c r="G63" s="79">
        <v>1</v>
      </c>
      <c r="H63" s="66">
        <f t="shared" si="8"/>
        <v>0.86338383838383836</v>
      </c>
      <c r="I63" s="66">
        <f t="shared" si="7"/>
        <v>0.86338383838383836</v>
      </c>
      <c r="J63" s="67">
        <f t="shared" si="2"/>
        <v>343</v>
      </c>
      <c r="K63" s="67">
        <f t="shared" si="5"/>
        <v>352.46781818181819</v>
      </c>
      <c r="L63" s="68">
        <f t="shared" si="6"/>
        <v>695.46781818181819</v>
      </c>
      <c r="N63" s="110"/>
    </row>
    <row r="64" spans="1:14" x14ac:dyDescent="0.25">
      <c r="A64" s="110"/>
      <c r="B64" s="110"/>
      <c r="D64" s="69" t="s">
        <v>120</v>
      </c>
      <c r="E64" s="70" t="s">
        <v>146</v>
      </c>
      <c r="F64" s="71">
        <v>35564</v>
      </c>
      <c r="G64" s="72">
        <v>1</v>
      </c>
      <c r="H64" s="73">
        <f t="shared" si="8"/>
        <v>0.8164370982552801</v>
      </c>
      <c r="I64" s="73">
        <f t="shared" si="7"/>
        <v>0.8164370982552801</v>
      </c>
      <c r="J64" s="74">
        <f t="shared" si="2"/>
        <v>343</v>
      </c>
      <c r="K64" s="74">
        <f t="shared" si="5"/>
        <v>333.30228099173553</v>
      </c>
      <c r="L64" s="75">
        <f t="shared" si="6"/>
        <v>676.30228099173553</v>
      </c>
      <c r="N64" s="110"/>
    </row>
    <row r="65" spans="1:14" x14ac:dyDescent="0.25">
      <c r="A65" s="110"/>
      <c r="B65" s="110"/>
      <c r="D65" s="76" t="s">
        <v>121</v>
      </c>
      <c r="E65" s="77" t="s">
        <v>146</v>
      </c>
      <c r="F65" s="78">
        <v>36838</v>
      </c>
      <c r="G65" s="79">
        <v>1</v>
      </c>
      <c r="H65" s="66">
        <f t="shared" si="8"/>
        <v>0.84568411386593201</v>
      </c>
      <c r="I65" s="66">
        <f t="shared" si="7"/>
        <v>0.84568411386593201</v>
      </c>
      <c r="J65" s="67">
        <f t="shared" si="2"/>
        <v>343</v>
      </c>
      <c r="K65" s="67">
        <f t="shared" si="5"/>
        <v>345.24208264462811</v>
      </c>
      <c r="L65" s="68">
        <f t="shared" si="6"/>
        <v>688.24208264462811</v>
      </c>
      <c r="N65" s="110"/>
    </row>
    <row r="66" spans="1:14" x14ac:dyDescent="0.25">
      <c r="A66" s="110"/>
      <c r="B66" s="110"/>
      <c r="D66" s="69" t="s">
        <v>122</v>
      </c>
      <c r="E66" s="70" t="s">
        <v>146</v>
      </c>
      <c r="F66" s="71">
        <v>40123</v>
      </c>
      <c r="G66" s="72">
        <v>1</v>
      </c>
      <c r="H66" s="73">
        <f t="shared" si="8"/>
        <v>0.92109733700642793</v>
      </c>
      <c r="I66" s="73">
        <f t="shared" si="7"/>
        <v>0.92109733700642793</v>
      </c>
      <c r="J66" s="74">
        <f t="shared" si="2"/>
        <v>343</v>
      </c>
      <c r="K66" s="74">
        <f t="shared" si="5"/>
        <v>376.02877685950415</v>
      </c>
      <c r="L66" s="75">
        <f t="shared" si="6"/>
        <v>719.02877685950421</v>
      </c>
      <c r="N66" s="110"/>
    </row>
    <row r="67" spans="1:14" x14ac:dyDescent="0.25">
      <c r="A67" s="110"/>
      <c r="B67" s="110"/>
      <c r="D67" s="76" t="s">
        <v>123</v>
      </c>
      <c r="E67" s="77" t="s">
        <v>146</v>
      </c>
      <c r="F67" s="78">
        <v>29888</v>
      </c>
      <c r="G67" s="79">
        <v>1</v>
      </c>
      <c r="H67" s="66">
        <f t="shared" si="8"/>
        <v>0.68613406795224974</v>
      </c>
      <c r="I67" s="66">
        <f t="shared" si="7"/>
        <v>0.68613406795224974</v>
      </c>
      <c r="J67" s="67">
        <f t="shared" si="2"/>
        <v>343</v>
      </c>
      <c r="K67" s="67">
        <f t="shared" si="5"/>
        <v>280.10737190082642</v>
      </c>
      <c r="L67" s="68">
        <f t="shared" si="6"/>
        <v>623.10737190082637</v>
      </c>
      <c r="N67" s="110"/>
    </row>
    <row r="68" spans="1:14" x14ac:dyDescent="0.25">
      <c r="A68" s="110"/>
      <c r="B68" s="110"/>
      <c r="D68" s="69" t="s">
        <v>147</v>
      </c>
      <c r="E68" s="70" t="s">
        <v>146</v>
      </c>
      <c r="F68" s="71">
        <v>25755</v>
      </c>
      <c r="G68" s="72">
        <v>1</v>
      </c>
      <c r="H68" s="73">
        <f t="shared" si="8"/>
        <v>0.59125344352617082</v>
      </c>
      <c r="I68" s="73">
        <f t="shared" si="7"/>
        <v>0.59125344352617082</v>
      </c>
      <c r="J68" s="74">
        <f t="shared" si="2"/>
        <v>343</v>
      </c>
      <c r="K68" s="74">
        <f t="shared" si="5"/>
        <v>241.37330578512399</v>
      </c>
      <c r="L68" s="75">
        <f t="shared" si="6"/>
        <v>584.37330578512399</v>
      </c>
      <c r="N68" s="110"/>
    </row>
    <row r="69" spans="1:14" x14ac:dyDescent="0.25">
      <c r="A69" s="110"/>
      <c r="B69" s="110"/>
      <c r="D69" s="76" t="s">
        <v>125</v>
      </c>
      <c r="E69" s="77" t="s">
        <v>146</v>
      </c>
      <c r="F69" s="78">
        <v>24475</v>
      </c>
      <c r="G69" s="79">
        <v>1</v>
      </c>
      <c r="H69" s="66">
        <f t="shared" si="8"/>
        <v>0.56186868686868685</v>
      </c>
      <c r="I69" s="66">
        <f t="shared" si="7"/>
        <v>0.56186868686868685</v>
      </c>
      <c r="J69" s="67">
        <f t="shared" si="2"/>
        <v>343</v>
      </c>
      <c r="K69" s="67">
        <f t="shared" si="5"/>
        <v>229.37727272727273</v>
      </c>
      <c r="L69" s="68">
        <f t="shared" si="6"/>
        <v>572.37727272727273</v>
      </c>
      <c r="N69" s="110"/>
    </row>
    <row r="70" spans="1:14" x14ac:dyDescent="0.25">
      <c r="A70" s="110"/>
      <c r="B70" s="110"/>
      <c r="D70" s="69" t="s">
        <v>126</v>
      </c>
      <c r="E70" s="70" t="s">
        <v>146</v>
      </c>
      <c r="F70" s="71">
        <v>26235</v>
      </c>
      <c r="G70" s="72">
        <v>1</v>
      </c>
      <c r="H70" s="73">
        <f t="shared" si="8"/>
        <v>0.60227272727272729</v>
      </c>
      <c r="I70" s="73">
        <f t="shared" si="7"/>
        <v>0.60227272727272729</v>
      </c>
      <c r="J70" s="74">
        <f t="shared" si="2"/>
        <v>343</v>
      </c>
      <c r="K70" s="74">
        <f t="shared" si="5"/>
        <v>245.87181818181818</v>
      </c>
      <c r="L70" s="75">
        <f t="shared" si="6"/>
        <v>588.87181818181818</v>
      </c>
      <c r="N70" s="110"/>
    </row>
    <row r="71" spans="1:14" x14ac:dyDescent="0.25">
      <c r="A71" s="110"/>
      <c r="B71" s="110"/>
      <c r="D71" s="76" t="s">
        <v>127</v>
      </c>
      <c r="E71" s="77" t="s">
        <v>146</v>
      </c>
      <c r="F71" s="78">
        <v>26866</v>
      </c>
      <c r="G71" s="79">
        <v>1</v>
      </c>
      <c r="H71" s="66">
        <f t="shared" si="8"/>
        <v>0.61675849403122129</v>
      </c>
      <c r="I71" s="66">
        <f t="shared" si="7"/>
        <v>0.61675849403122129</v>
      </c>
      <c r="J71" s="67">
        <f t="shared" si="2"/>
        <v>343</v>
      </c>
      <c r="K71" s="67">
        <f t="shared" si="5"/>
        <v>251.7854876033058</v>
      </c>
      <c r="L71" s="68">
        <f t="shared" si="6"/>
        <v>594.7854876033058</v>
      </c>
      <c r="N71" s="110"/>
    </row>
    <row r="72" spans="1:14" x14ac:dyDescent="0.25">
      <c r="A72" s="110"/>
      <c r="B72" s="110"/>
      <c r="D72" s="69" t="s">
        <v>128</v>
      </c>
      <c r="E72" s="70" t="s">
        <v>146</v>
      </c>
      <c r="F72" s="71">
        <v>32142</v>
      </c>
      <c r="G72" s="72">
        <v>1</v>
      </c>
      <c r="H72" s="73">
        <f t="shared" si="8"/>
        <v>0.73787878787878791</v>
      </c>
      <c r="I72" s="73">
        <f t="shared" si="7"/>
        <v>0.73787878787878791</v>
      </c>
      <c r="J72" s="74">
        <f t="shared" si="2"/>
        <v>343</v>
      </c>
      <c r="K72" s="74">
        <f t="shared" si="5"/>
        <v>301.23163636363637</v>
      </c>
      <c r="L72" s="75">
        <f t="shared" si="6"/>
        <v>644.23163636363643</v>
      </c>
      <c r="N72" s="110"/>
    </row>
    <row r="73" spans="1:14" x14ac:dyDescent="0.25">
      <c r="A73" s="110"/>
      <c r="B73" s="110"/>
      <c r="D73" s="76" t="s">
        <v>129</v>
      </c>
      <c r="E73" s="77" t="s">
        <v>146</v>
      </c>
      <c r="F73" s="78">
        <v>23836</v>
      </c>
      <c r="G73" s="79">
        <v>1</v>
      </c>
      <c r="H73" s="66">
        <f t="shared" si="8"/>
        <v>0.54719926538108354</v>
      </c>
      <c r="I73" s="66">
        <f t="shared" si="7"/>
        <v>0.54719926538108354</v>
      </c>
      <c r="J73" s="67">
        <f t="shared" si="2"/>
        <v>343</v>
      </c>
      <c r="K73" s="67">
        <f t="shared" si="5"/>
        <v>223.38862809917356</v>
      </c>
      <c r="L73" s="68">
        <f t="shared" si="6"/>
        <v>566.3886280991735</v>
      </c>
      <c r="N73" s="110"/>
    </row>
    <row r="74" spans="1:14" x14ac:dyDescent="0.25">
      <c r="A74" s="110"/>
      <c r="B74" s="110"/>
      <c r="D74" s="69" t="s">
        <v>130</v>
      </c>
      <c r="E74" s="70" t="s">
        <v>146</v>
      </c>
      <c r="F74" s="71">
        <v>25766</v>
      </c>
      <c r="G74" s="72">
        <v>1</v>
      </c>
      <c r="H74" s="73">
        <f t="shared" si="8"/>
        <v>0.5915059687786961</v>
      </c>
      <c r="I74" s="73">
        <f t="shared" si="7"/>
        <v>0.5915059687786961</v>
      </c>
      <c r="J74" s="74">
        <f t="shared" si="2"/>
        <v>343</v>
      </c>
      <c r="K74" s="74">
        <f t="shared" si="5"/>
        <v>241.47639669421491</v>
      </c>
      <c r="L74" s="75">
        <f t="shared" si="6"/>
        <v>584.47639669421494</v>
      </c>
      <c r="N74" s="110"/>
    </row>
    <row r="75" spans="1:14" x14ac:dyDescent="0.25">
      <c r="A75" s="110"/>
      <c r="B75" s="110"/>
      <c r="D75" s="76" t="s">
        <v>131</v>
      </c>
      <c r="E75" s="77" t="s">
        <v>146</v>
      </c>
      <c r="F75" s="78">
        <v>25857</v>
      </c>
      <c r="G75" s="79">
        <v>1</v>
      </c>
      <c r="H75" s="66">
        <f t="shared" si="8"/>
        <v>0.593595041322314</v>
      </c>
      <c r="I75" s="66">
        <f t="shared" si="7"/>
        <v>0.593595041322314</v>
      </c>
      <c r="J75" s="67">
        <f t="shared" si="2"/>
        <v>343</v>
      </c>
      <c r="K75" s="67">
        <f t="shared" si="5"/>
        <v>242.32923966942147</v>
      </c>
      <c r="L75" s="68">
        <f t="shared" si="6"/>
        <v>585.32923966942144</v>
      </c>
      <c r="N75" s="110"/>
    </row>
    <row r="76" spans="1:14" x14ac:dyDescent="0.25">
      <c r="A76" s="110"/>
      <c r="B76" s="110"/>
      <c r="D76" s="69" t="s">
        <v>132</v>
      </c>
      <c r="E76" s="70" t="s">
        <v>146</v>
      </c>
      <c r="F76" s="71">
        <v>26344</v>
      </c>
      <c r="G76" s="72">
        <v>1</v>
      </c>
      <c r="H76" s="73">
        <f t="shared" si="8"/>
        <v>0.60477502295684116</v>
      </c>
      <c r="I76" s="73">
        <f t="shared" si="7"/>
        <v>0.60477502295684116</v>
      </c>
      <c r="J76" s="74">
        <f t="shared" si="2"/>
        <v>343</v>
      </c>
      <c r="K76" s="74">
        <f t="shared" si="5"/>
        <v>246.89335537190084</v>
      </c>
      <c r="L76" s="75">
        <f t="shared" si="6"/>
        <v>589.89335537190084</v>
      </c>
      <c r="N76" s="110"/>
    </row>
    <row r="77" spans="1:14" x14ac:dyDescent="0.25">
      <c r="A77" s="110"/>
      <c r="B77" s="110"/>
      <c r="D77" s="76" t="s">
        <v>133</v>
      </c>
      <c r="E77" s="77" t="s">
        <v>146</v>
      </c>
      <c r="F77" s="78">
        <v>27228</v>
      </c>
      <c r="G77" s="79">
        <v>1</v>
      </c>
      <c r="H77" s="66">
        <f t="shared" si="8"/>
        <v>0.62506887052341598</v>
      </c>
      <c r="I77" s="66">
        <f t="shared" ref="I77:I140" si="9">SUM(F77/43560)</f>
        <v>0.62506887052341598</v>
      </c>
      <c r="J77" s="67">
        <f t="shared" ref="J77:J140" si="10">+CBase</f>
        <v>343</v>
      </c>
      <c r="K77" s="67">
        <f t="shared" ref="K77:K140" si="11">+I77*CAcreage</f>
        <v>255.17811570247935</v>
      </c>
      <c r="L77" s="68">
        <f t="shared" si="6"/>
        <v>598.17811570247932</v>
      </c>
      <c r="N77" s="110"/>
    </row>
    <row r="78" spans="1:14" x14ac:dyDescent="0.25">
      <c r="A78" s="110"/>
      <c r="B78" s="110"/>
      <c r="D78" s="69" t="s">
        <v>134</v>
      </c>
      <c r="E78" s="70" t="s">
        <v>146</v>
      </c>
      <c r="F78" s="71">
        <v>37312</v>
      </c>
      <c r="G78" s="72">
        <v>1</v>
      </c>
      <c r="H78" s="73">
        <f t="shared" si="8"/>
        <v>0.85656565656565653</v>
      </c>
      <c r="I78" s="73">
        <f t="shared" si="9"/>
        <v>0.85656565656565653</v>
      </c>
      <c r="J78" s="74">
        <f t="shared" si="10"/>
        <v>343</v>
      </c>
      <c r="K78" s="74">
        <f t="shared" si="11"/>
        <v>349.68436363636363</v>
      </c>
      <c r="L78" s="75">
        <f t="shared" si="6"/>
        <v>692.68436363636363</v>
      </c>
      <c r="N78" s="110"/>
    </row>
    <row r="79" spans="1:14" x14ac:dyDescent="0.25">
      <c r="A79" s="110"/>
      <c r="B79" s="110"/>
      <c r="D79" s="76" t="s">
        <v>135</v>
      </c>
      <c r="E79" s="77" t="s">
        <v>146</v>
      </c>
      <c r="F79" s="78">
        <v>34996</v>
      </c>
      <c r="G79" s="79">
        <v>1</v>
      </c>
      <c r="H79" s="66">
        <f t="shared" si="8"/>
        <v>0.8033976124885216</v>
      </c>
      <c r="I79" s="66">
        <f t="shared" si="9"/>
        <v>0.8033976124885216</v>
      </c>
      <c r="J79" s="67">
        <f t="shared" si="10"/>
        <v>343</v>
      </c>
      <c r="K79" s="67">
        <f t="shared" si="11"/>
        <v>327.97904132231406</v>
      </c>
      <c r="L79" s="68">
        <f t="shared" ref="L79:L142" si="12">+K79+J79</f>
        <v>670.97904132231406</v>
      </c>
      <c r="N79" s="110"/>
    </row>
    <row r="80" spans="1:14" x14ac:dyDescent="0.25">
      <c r="A80" s="110"/>
      <c r="B80" s="110"/>
      <c r="D80" s="69" t="s">
        <v>148</v>
      </c>
      <c r="E80" s="70" t="s">
        <v>149</v>
      </c>
      <c r="F80" s="71">
        <v>39442</v>
      </c>
      <c r="G80" s="72">
        <v>1</v>
      </c>
      <c r="H80" s="73">
        <f t="shared" ref="H80:H111" si="13">SUM(F80/43560)</f>
        <v>0.90546372819100096</v>
      </c>
      <c r="I80" s="73">
        <f t="shared" si="9"/>
        <v>0.90546372819100096</v>
      </c>
      <c r="J80" s="74">
        <f t="shared" si="10"/>
        <v>343</v>
      </c>
      <c r="K80" s="74">
        <f t="shared" si="11"/>
        <v>369.64651239669422</v>
      </c>
      <c r="L80" s="75">
        <f t="shared" si="12"/>
        <v>712.64651239669422</v>
      </c>
      <c r="N80" s="110"/>
    </row>
    <row r="81" spans="1:14" x14ac:dyDescent="0.25">
      <c r="A81" s="110"/>
      <c r="B81" s="110"/>
      <c r="D81" s="76" t="s">
        <v>150</v>
      </c>
      <c r="E81" s="77" t="s">
        <v>149</v>
      </c>
      <c r="F81" s="78">
        <v>39435</v>
      </c>
      <c r="G81" s="79">
        <v>1</v>
      </c>
      <c r="H81" s="66">
        <f t="shared" si="13"/>
        <v>0.90530303030303028</v>
      </c>
      <c r="I81" s="66">
        <f t="shared" si="9"/>
        <v>0.90530303030303028</v>
      </c>
      <c r="J81" s="67">
        <f t="shared" si="10"/>
        <v>343</v>
      </c>
      <c r="K81" s="67">
        <f t="shared" si="11"/>
        <v>369.58090909090907</v>
      </c>
      <c r="L81" s="68">
        <f t="shared" si="12"/>
        <v>712.58090909090902</v>
      </c>
      <c r="N81" s="110"/>
    </row>
    <row r="82" spans="1:14" x14ac:dyDescent="0.25">
      <c r="A82" s="110"/>
      <c r="B82" s="110"/>
      <c r="D82" s="69" t="s">
        <v>151</v>
      </c>
      <c r="E82" s="70" t="s">
        <v>149</v>
      </c>
      <c r="F82" s="71">
        <v>39428</v>
      </c>
      <c r="G82" s="72">
        <v>1</v>
      </c>
      <c r="H82" s="73">
        <f t="shared" si="13"/>
        <v>0.9051423324150597</v>
      </c>
      <c r="I82" s="73">
        <f t="shared" si="9"/>
        <v>0.9051423324150597</v>
      </c>
      <c r="J82" s="74">
        <f t="shared" si="10"/>
        <v>343</v>
      </c>
      <c r="K82" s="74">
        <f t="shared" si="11"/>
        <v>369.51530578512399</v>
      </c>
      <c r="L82" s="75">
        <f t="shared" si="12"/>
        <v>712.51530578512393</v>
      </c>
      <c r="N82" s="110"/>
    </row>
    <row r="83" spans="1:14" x14ac:dyDescent="0.25">
      <c r="A83" s="110"/>
      <c r="B83" s="110"/>
      <c r="D83" s="76" t="s">
        <v>152</v>
      </c>
      <c r="E83" s="77" t="s">
        <v>149</v>
      </c>
      <c r="F83" s="78">
        <v>39421</v>
      </c>
      <c r="G83" s="79">
        <v>1</v>
      </c>
      <c r="H83" s="66">
        <f t="shared" si="13"/>
        <v>0.90498163452708902</v>
      </c>
      <c r="I83" s="66">
        <f t="shared" si="9"/>
        <v>0.90498163452708902</v>
      </c>
      <c r="J83" s="67">
        <f t="shared" si="10"/>
        <v>343</v>
      </c>
      <c r="K83" s="67">
        <f t="shared" si="11"/>
        <v>369.44970247933884</v>
      </c>
      <c r="L83" s="68">
        <f t="shared" si="12"/>
        <v>712.44970247933884</v>
      </c>
      <c r="N83" s="110"/>
    </row>
    <row r="84" spans="1:14" x14ac:dyDescent="0.25">
      <c r="A84" s="110"/>
      <c r="B84" s="110"/>
      <c r="D84" s="69" t="s">
        <v>153</v>
      </c>
      <c r="E84" s="70" t="s">
        <v>149</v>
      </c>
      <c r="F84" s="71">
        <v>32323</v>
      </c>
      <c r="G84" s="72">
        <v>1</v>
      </c>
      <c r="H84" s="73">
        <f t="shared" si="13"/>
        <v>0.7420339761248852</v>
      </c>
      <c r="I84" s="73">
        <f t="shared" si="9"/>
        <v>0.7420339761248852</v>
      </c>
      <c r="J84" s="74">
        <f t="shared" si="10"/>
        <v>343</v>
      </c>
      <c r="K84" s="74">
        <f t="shared" si="11"/>
        <v>302.92795041322313</v>
      </c>
      <c r="L84" s="75">
        <f t="shared" si="12"/>
        <v>645.92795041322313</v>
      </c>
      <c r="N84" s="110"/>
    </row>
    <row r="85" spans="1:14" x14ac:dyDescent="0.25">
      <c r="A85" s="110"/>
      <c r="B85" s="110"/>
      <c r="D85" s="76" t="s">
        <v>154</v>
      </c>
      <c r="E85" s="77" t="s">
        <v>149</v>
      </c>
      <c r="F85" s="78">
        <v>35583</v>
      </c>
      <c r="G85" s="79">
        <v>1</v>
      </c>
      <c r="H85" s="66">
        <f t="shared" si="13"/>
        <v>0.81687327823691458</v>
      </c>
      <c r="I85" s="66">
        <f t="shared" si="9"/>
        <v>0.81687327823691458</v>
      </c>
      <c r="J85" s="67">
        <f t="shared" si="10"/>
        <v>343</v>
      </c>
      <c r="K85" s="67">
        <f t="shared" si="11"/>
        <v>333.48034710743804</v>
      </c>
      <c r="L85" s="68">
        <f t="shared" si="12"/>
        <v>676.48034710743809</v>
      </c>
      <c r="N85" s="110"/>
    </row>
    <row r="86" spans="1:14" x14ac:dyDescent="0.25">
      <c r="A86" s="110"/>
      <c r="B86" s="110"/>
      <c r="D86" s="69" t="s">
        <v>155</v>
      </c>
      <c r="E86" s="70" t="s">
        <v>149</v>
      </c>
      <c r="F86" s="71">
        <v>35252</v>
      </c>
      <c r="G86" s="72">
        <v>1</v>
      </c>
      <c r="H86" s="73">
        <f t="shared" si="13"/>
        <v>0.80927456382001839</v>
      </c>
      <c r="I86" s="73">
        <f t="shared" si="9"/>
        <v>0.80927456382001839</v>
      </c>
      <c r="J86" s="74">
        <f t="shared" si="10"/>
        <v>343</v>
      </c>
      <c r="K86" s="74">
        <f t="shared" si="11"/>
        <v>330.37824793388432</v>
      </c>
      <c r="L86" s="75">
        <f t="shared" si="12"/>
        <v>673.37824793388427</v>
      </c>
      <c r="N86" s="110"/>
    </row>
    <row r="87" spans="1:14" x14ac:dyDescent="0.25">
      <c r="A87" s="110"/>
      <c r="B87" s="110"/>
      <c r="D87" s="76" t="s">
        <v>156</v>
      </c>
      <c r="E87" s="77" t="s">
        <v>149</v>
      </c>
      <c r="F87" s="78">
        <v>31992</v>
      </c>
      <c r="G87" s="79">
        <v>1</v>
      </c>
      <c r="H87" s="66">
        <f t="shared" si="13"/>
        <v>0.73443526170798901</v>
      </c>
      <c r="I87" s="66">
        <f t="shared" si="9"/>
        <v>0.73443526170798901</v>
      </c>
      <c r="J87" s="67">
        <f t="shared" si="10"/>
        <v>343</v>
      </c>
      <c r="K87" s="67">
        <f t="shared" si="11"/>
        <v>299.82585123966942</v>
      </c>
      <c r="L87" s="68">
        <f t="shared" si="12"/>
        <v>642.82585123966942</v>
      </c>
      <c r="N87" s="110"/>
    </row>
    <row r="88" spans="1:14" x14ac:dyDescent="0.25">
      <c r="A88" s="110"/>
      <c r="B88" s="110"/>
      <c r="D88" s="69" t="s">
        <v>157</v>
      </c>
      <c r="E88" s="70" t="s">
        <v>149</v>
      </c>
      <c r="F88" s="71">
        <v>35720</v>
      </c>
      <c r="G88" s="72">
        <v>1</v>
      </c>
      <c r="H88" s="73">
        <f t="shared" si="13"/>
        <v>0.82001836547291096</v>
      </c>
      <c r="I88" s="73">
        <f t="shared" si="9"/>
        <v>0.82001836547291096</v>
      </c>
      <c r="J88" s="74">
        <f t="shared" si="10"/>
        <v>343</v>
      </c>
      <c r="K88" s="74">
        <f t="shared" si="11"/>
        <v>334.76429752066116</v>
      </c>
      <c r="L88" s="75">
        <f t="shared" si="12"/>
        <v>677.7642975206611</v>
      </c>
      <c r="N88" s="110"/>
    </row>
    <row r="89" spans="1:14" x14ac:dyDescent="0.25">
      <c r="A89" s="110"/>
      <c r="B89" s="110"/>
      <c r="D89" s="76" t="s">
        <v>158</v>
      </c>
      <c r="E89" s="77" t="s">
        <v>149</v>
      </c>
      <c r="F89" s="78">
        <v>26551</v>
      </c>
      <c r="G89" s="79">
        <v>1</v>
      </c>
      <c r="H89" s="66">
        <f t="shared" si="13"/>
        <v>0.6095270890725436</v>
      </c>
      <c r="I89" s="66">
        <f t="shared" si="9"/>
        <v>0.6095270890725436</v>
      </c>
      <c r="J89" s="67">
        <f t="shared" si="10"/>
        <v>343</v>
      </c>
      <c r="K89" s="67">
        <f t="shared" si="11"/>
        <v>248.83333884297519</v>
      </c>
      <c r="L89" s="68">
        <f t="shared" si="12"/>
        <v>591.83333884297519</v>
      </c>
      <c r="N89" s="110"/>
    </row>
    <row r="90" spans="1:14" x14ac:dyDescent="0.25">
      <c r="A90" s="110"/>
      <c r="B90" s="110"/>
      <c r="D90" s="69" t="s">
        <v>159</v>
      </c>
      <c r="E90" s="70" t="s">
        <v>149</v>
      </c>
      <c r="F90" s="71">
        <v>26277</v>
      </c>
      <c r="G90" s="72">
        <v>1</v>
      </c>
      <c r="H90" s="73">
        <f t="shared" si="13"/>
        <v>0.60323691460055096</v>
      </c>
      <c r="I90" s="73">
        <f t="shared" si="9"/>
        <v>0.60323691460055096</v>
      </c>
      <c r="J90" s="74">
        <f t="shared" si="10"/>
        <v>343</v>
      </c>
      <c r="K90" s="74">
        <f t="shared" si="11"/>
        <v>246.26543801652892</v>
      </c>
      <c r="L90" s="75">
        <f t="shared" si="12"/>
        <v>589.26543801652895</v>
      </c>
      <c r="N90" s="110"/>
    </row>
    <row r="91" spans="1:14" x14ac:dyDescent="0.25">
      <c r="A91" s="110"/>
      <c r="B91" s="110"/>
      <c r="D91" s="76" t="s">
        <v>160</v>
      </c>
      <c r="E91" s="77" t="s">
        <v>149</v>
      </c>
      <c r="F91" s="78">
        <v>26003</v>
      </c>
      <c r="G91" s="79">
        <v>1</v>
      </c>
      <c r="H91" s="66">
        <f t="shared" si="13"/>
        <v>0.59694674012855831</v>
      </c>
      <c r="I91" s="66">
        <f t="shared" si="9"/>
        <v>0.59694674012855831</v>
      </c>
      <c r="J91" s="67">
        <f t="shared" si="10"/>
        <v>343</v>
      </c>
      <c r="K91" s="67">
        <f t="shared" si="11"/>
        <v>243.69753719008264</v>
      </c>
      <c r="L91" s="68">
        <f t="shared" si="12"/>
        <v>586.69753719008258</v>
      </c>
      <c r="N91" s="110"/>
    </row>
    <row r="92" spans="1:14" x14ac:dyDescent="0.25">
      <c r="A92" s="110"/>
      <c r="B92" s="110"/>
      <c r="D92" s="69" t="s">
        <v>161</v>
      </c>
      <c r="E92" s="70" t="s">
        <v>149</v>
      </c>
      <c r="F92" s="71">
        <v>25729</v>
      </c>
      <c r="G92" s="72">
        <v>1</v>
      </c>
      <c r="H92" s="73">
        <f t="shared" si="13"/>
        <v>0.59065656565656566</v>
      </c>
      <c r="I92" s="73">
        <f t="shared" si="9"/>
        <v>0.59065656565656566</v>
      </c>
      <c r="J92" s="74">
        <f t="shared" si="10"/>
        <v>343</v>
      </c>
      <c r="K92" s="74">
        <f t="shared" si="11"/>
        <v>241.12963636363637</v>
      </c>
      <c r="L92" s="75">
        <f t="shared" si="12"/>
        <v>584.12963636363634</v>
      </c>
      <c r="N92" s="110"/>
    </row>
    <row r="93" spans="1:14" x14ac:dyDescent="0.25">
      <c r="A93" s="110"/>
      <c r="B93" s="110"/>
      <c r="D93" s="76" t="s">
        <v>162</v>
      </c>
      <c r="E93" s="77" t="s">
        <v>149</v>
      </c>
      <c r="F93" s="78">
        <v>23306</v>
      </c>
      <c r="G93" s="79">
        <v>1</v>
      </c>
      <c r="H93" s="66">
        <f t="shared" si="13"/>
        <v>0.5350321395775941</v>
      </c>
      <c r="I93" s="66">
        <f t="shared" si="9"/>
        <v>0.5350321395775941</v>
      </c>
      <c r="J93" s="67">
        <f t="shared" si="10"/>
        <v>343</v>
      </c>
      <c r="K93" s="67">
        <f t="shared" si="11"/>
        <v>218.42152066115702</v>
      </c>
      <c r="L93" s="68">
        <f t="shared" si="12"/>
        <v>561.42152066115705</v>
      </c>
      <c r="N93" s="110"/>
    </row>
    <row r="94" spans="1:14" x14ac:dyDescent="0.25">
      <c r="A94" s="110"/>
      <c r="B94" s="110"/>
      <c r="D94" s="69" t="s">
        <v>163</v>
      </c>
      <c r="E94" s="70" t="s">
        <v>149</v>
      </c>
      <c r="F94" s="71">
        <v>30204</v>
      </c>
      <c r="G94" s="72">
        <v>1</v>
      </c>
      <c r="H94" s="73">
        <f t="shared" si="13"/>
        <v>0.69338842975206616</v>
      </c>
      <c r="I94" s="73">
        <f t="shared" si="9"/>
        <v>0.69338842975206616</v>
      </c>
      <c r="J94" s="74">
        <f t="shared" si="10"/>
        <v>343</v>
      </c>
      <c r="K94" s="74">
        <f t="shared" si="11"/>
        <v>283.06889256198349</v>
      </c>
      <c r="L94" s="75">
        <f t="shared" si="12"/>
        <v>626.06889256198349</v>
      </c>
      <c r="N94" s="110"/>
    </row>
    <row r="95" spans="1:14" x14ac:dyDescent="0.25">
      <c r="A95" s="110"/>
      <c r="B95" s="110"/>
      <c r="D95" s="76" t="s">
        <v>164</v>
      </c>
      <c r="E95" s="77" t="s">
        <v>149</v>
      </c>
      <c r="F95" s="78">
        <v>29401</v>
      </c>
      <c r="G95" s="79">
        <v>1</v>
      </c>
      <c r="H95" s="66">
        <f t="shared" si="13"/>
        <v>0.67495408631772269</v>
      </c>
      <c r="I95" s="66">
        <f t="shared" si="9"/>
        <v>0.67495408631772269</v>
      </c>
      <c r="J95" s="67">
        <f t="shared" si="10"/>
        <v>343</v>
      </c>
      <c r="K95" s="67">
        <f t="shared" si="11"/>
        <v>275.54325619834714</v>
      </c>
      <c r="L95" s="68">
        <f t="shared" si="12"/>
        <v>618.54325619834708</v>
      </c>
      <c r="N95" s="110"/>
    </row>
    <row r="96" spans="1:14" x14ac:dyDescent="0.25">
      <c r="A96" s="110"/>
      <c r="B96" s="110"/>
      <c r="D96" s="69" t="s">
        <v>165</v>
      </c>
      <c r="E96" s="70" t="s">
        <v>149</v>
      </c>
      <c r="F96" s="71">
        <v>25410</v>
      </c>
      <c r="G96" s="72">
        <v>1</v>
      </c>
      <c r="H96" s="73">
        <f t="shared" si="13"/>
        <v>0.58333333333333337</v>
      </c>
      <c r="I96" s="73">
        <f t="shared" si="9"/>
        <v>0.58333333333333337</v>
      </c>
      <c r="J96" s="74">
        <f t="shared" si="10"/>
        <v>343</v>
      </c>
      <c r="K96" s="74">
        <f t="shared" si="11"/>
        <v>238.14000000000001</v>
      </c>
      <c r="L96" s="75">
        <f t="shared" si="12"/>
        <v>581.14</v>
      </c>
      <c r="N96" s="110"/>
    </row>
    <row r="97" spans="1:14" x14ac:dyDescent="0.25">
      <c r="A97" s="110"/>
      <c r="B97" s="110"/>
      <c r="D97" s="76" t="s">
        <v>166</v>
      </c>
      <c r="E97" s="77" t="s">
        <v>149</v>
      </c>
      <c r="F97" s="78">
        <v>23163</v>
      </c>
      <c r="G97" s="79">
        <v>1</v>
      </c>
      <c r="H97" s="66">
        <f t="shared" si="13"/>
        <v>0.53174931129476588</v>
      </c>
      <c r="I97" s="66">
        <f t="shared" si="9"/>
        <v>0.53174931129476588</v>
      </c>
      <c r="J97" s="67">
        <f t="shared" si="10"/>
        <v>343</v>
      </c>
      <c r="K97" s="67">
        <f t="shared" si="11"/>
        <v>217.08133884297521</v>
      </c>
      <c r="L97" s="68">
        <f t="shared" si="12"/>
        <v>560.08133884297524</v>
      </c>
      <c r="N97" s="110"/>
    </row>
    <row r="98" spans="1:14" x14ac:dyDescent="0.25">
      <c r="A98" s="110"/>
      <c r="B98" s="110"/>
      <c r="D98" s="69" t="s">
        <v>167</v>
      </c>
      <c r="E98" s="70" t="s">
        <v>149</v>
      </c>
      <c r="F98" s="71">
        <v>25156</v>
      </c>
      <c r="G98" s="72">
        <v>1</v>
      </c>
      <c r="H98" s="73">
        <f t="shared" si="13"/>
        <v>0.57750229568411382</v>
      </c>
      <c r="I98" s="73">
        <f t="shared" si="9"/>
        <v>0.57750229568411382</v>
      </c>
      <c r="J98" s="74">
        <f t="shared" si="10"/>
        <v>343</v>
      </c>
      <c r="K98" s="74">
        <f t="shared" si="11"/>
        <v>235.75953719008263</v>
      </c>
      <c r="L98" s="75">
        <f t="shared" si="12"/>
        <v>578.7595371900826</v>
      </c>
      <c r="N98" s="110"/>
    </row>
    <row r="99" spans="1:14" x14ac:dyDescent="0.25">
      <c r="A99" s="110"/>
      <c r="B99" s="110"/>
      <c r="D99" s="76" t="s">
        <v>168</v>
      </c>
      <c r="E99" s="77" t="s">
        <v>149</v>
      </c>
      <c r="F99" s="78">
        <v>33880</v>
      </c>
      <c r="G99" s="79">
        <v>1</v>
      </c>
      <c r="H99" s="66">
        <f t="shared" si="13"/>
        <v>0.77777777777777779</v>
      </c>
      <c r="I99" s="66">
        <f t="shared" si="9"/>
        <v>0.77777777777777779</v>
      </c>
      <c r="J99" s="67">
        <f t="shared" si="10"/>
        <v>343</v>
      </c>
      <c r="K99" s="67">
        <f t="shared" si="11"/>
        <v>317.52000000000004</v>
      </c>
      <c r="L99" s="68">
        <f t="shared" si="12"/>
        <v>660.52</v>
      </c>
      <c r="N99" s="110"/>
    </row>
    <row r="100" spans="1:14" x14ac:dyDescent="0.25">
      <c r="A100" s="110"/>
      <c r="B100" s="110"/>
      <c r="D100" s="69" t="s">
        <v>169</v>
      </c>
      <c r="E100" s="70" t="s">
        <v>149</v>
      </c>
      <c r="F100" s="71">
        <v>27642</v>
      </c>
      <c r="G100" s="72">
        <v>1</v>
      </c>
      <c r="H100" s="73">
        <f t="shared" si="13"/>
        <v>0.63457300275482098</v>
      </c>
      <c r="I100" s="73">
        <f t="shared" si="9"/>
        <v>0.63457300275482098</v>
      </c>
      <c r="J100" s="74">
        <f t="shared" si="10"/>
        <v>343</v>
      </c>
      <c r="K100" s="74">
        <f t="shared" si="11"/>
        <v>259.05808264462814</v>
      </c>
      <c r="L100" s="75">
        <f t="shared" si="12"/>
        <v>602.05808264462814</v>
      </c>
      <c r="N100" s="110"/>
    </row>
    <row r="101" spans="1:14" x14ac:dyDescent="0.25">
      <c r="A101" s="110"/>
      <c r="B101" s="110"/>
      <c r="D101" s="76" t="s">
        <v>170</v>
      </c>
      <c r="E101" s="77" t="s">
        <v>149</v>
      </c>
      <c r="F101" s="78">
        <v>23696</v>
      </c>
      <c r="G101" s="79">
        <v>1</v>
      </c>
      <c r="H101" s="66">
        <f t="shared" si="13"/>
        <v>0.5439853076216713</v>
      </c>
      <c r="I101" s="66">
        <f t="shared" si="9"/>
        <v>0.5439853076216713</v>
      </c>
      <c r="J101" s="67">
        <f t="shared" si="10"/>
        <v>343</v>
      </c>
      <c r="K101" s="67">
        <f t="shared" si="11"/>
        <v>222.07656198347109</v>
      </c>
      <c r="L101" s="68">
        <f t="shared" si="12"/>
        <v>565.07656198347104</v>
      </c>
      <c r="N101" s="110"/>
    </row>
    <row r="102" spans="1:14" x14ac:dyDescent="0.25">
      <c r="A102" s="110"/>
      <c r="B102" s="110"/>
      <c r="D102" s="69" t="s">
        <v>171</v>
      </c>
      <c r="E102" s="70" t="s">
        <v>149</v>
      </c>
      <c r="F102" s="71">
        <v>44142</v>
      </c>
      <c r="G102" s="72">
        <v>1</v>
      </c>
      <c r="H102" s="73">
        <f t="shared" si="13"/>
        <v>1.0133608815426998</v>
      </c>
      <c r="I102" s="73">
        <f t="shared" si="9"/>
        <v>1.0133608815426998</v>
      </c>
      <c r="J102" s="74">
        <f t="shared" si="10"/>
        <v>343</v>
      </c>
      <c r="K102" s="74">
        <f t="shared" si="11"/>
        <v>413.69444628099177</v>
      </c>
      <c r="L102" s="75">
        <f t="shared" si="12"/>
        <v>756.69444628099177</v>
      </c>
      <c r="N102" s="110"/>
    </row>
    <row r="103" spans="1:14" x14ac:dyDescent="0.25">
      <c r="A103" s="110"/>
      <c r="B103" s="110"/>
      <c r="D103" s="76" t="s">
        <v>172</v>
      </c>
      <c r="E103" s="77" t="s">
        <v>149</v>
      </c>
      <c r="F103" s="78">
        <v>36251</v>
      </c>
      <c r="G103" s="79">
        <v>1</v>
      </c>
      <c r="H103" s="66">
        <f t="shared" si="13"/>
        <v>0.83220844811753902</v>
      </c>
      <c r="I103" s="66">
        <f t="shared" si="9"/>
        <v>0.83220844811753902</v>
      </c>
      <c r="J103" s="67">
        <f t="shared" si="10"/>
        <v>343</v>
      </c>
      <c r="K103" s="67">
        <f t="shared" si="11"/>
        <v>339.74077685950414</v>
      </c>
      <c r="L103" s="68">
        <f t="shared" si="12"/>
        <v>682.74077685950419</v>
      </c>
      <c r="N103" s="110"/>
    </row>
    <row r="104" spans="1:14" x14ac:dyDescent="0.25">
      <c r="A104" s="110"/>
      <c r="B104" s="110"/>
      <c r="D104" s="69" t="s">
        <v>173</v>
      </c>
      <c r="E104" s="70" t="s">
        <v>149</v>
      </c>
      <c r="F104" s="71">
        <v>30505</v>
      </c>
      <c r="G104" s="72">
        <v>1</v>
      </c>
      <c r="H104" s="73">
        <f t="shared" si="13"/>
        <v>0.70029843893480259</v>
      </c>
      <c r="I104" s="73">
        <f t="shared" si="9"/>
        <v>0.70029843893480259</v>
      </c>
      <c r="J104" s="74">
        <f t="shared" si="10"/>
        <v>343</v>
      </c>
      <c r="K104" s="74">
        <f t="shared" si="11"/>
        <v>285.8898347107438</v>
      </c>
      <c r="L104" s="75">
        <f t="shared" si="12"/>
        <v>628.8898347107438</v>
      </c>
      <c r="N104" s="110"/>
    </row>
    <row r="105" spans="1:14" x14ac:dyDescent="0.25">
      <c r="A105" s="110"/>
      <c r="B105" s="110"/>
      <c r="D105" s="76" t="s">
        <v>174</v>
      </c>
      <c r="E105" s="77" t="s">
        <v>149</v>
      </c>
      <c r="F105" s="78">
        <v>31185</v>
      </c>
      <c r="G105" s="79">
        <v>1</v>
      </c>
      <c r="H105" s="66">
        <f t="shared" si="13"/>
        <v>0.71590909090909094</v>
      </c>
      <c r="I105" s="66">
        <f t="shared" si="9"/>
        <v>0.71590909090909094</v>
      </c>
      <c r="J105" s="67">
        <f t="shared" si="10"/>
        <v>343</v>
      </c>
      <c r="K105" s="67">
        <f t="shared" si="11"/>
        <v>292.26272727272732</v>
      </c>
      <c r="L105" s="68">
        <f t="shared" si="12"/>
        <v>635.26272727272726</v>
      </c>
      <c r="N105" s="110"/>
    </row>
    <row r="106" spans="1:14" x14ac:dyDescent="0.25">
      <c r="A106" s="110"/>
      <c r="B106" s="110"/>
      <c r="D106" s="69" t="s">
        <v>175</v>
      </c>
      <c r="E106" s="70" t="s">
        <v>149</v>
      </c>
      <c r="F106" s="71">
        <v>32339</v>
      </c>
      <c r="G106" s="72">
        <v>1</v>
      </c>
      <c r="H106" s="73">
        <f t="shared" si="13"/>
        <v>0.74240128558310381</v>
      </c>
      <c r="I106" s="73">
        <f t="shared" si="9"/>
        <v>0.74240128558310381</v>
      </c>
      <c r="J106" s="74">
        <f t="shared" si="10"/>
        <v>343</v>
      </c>
      <c r="K106" s="74">
        <f t="shared" si="11"/>
        <v>303.0779008264463</v>
      </c>
      <c r="L106" s="75">
        <f t="shared" si="12"/>
        <v>646.07790082644624</v>
      </c>
      <c r="N106" s="110"/>
    </row>
    <row r="107" spans="1:14" x14ac:dyDescent="0.25">
      <c r="A107" s="110"/>
      <c r="B107" s="110"/>
      <c r="D107" s="76" t="s">
        <v>176</v>
      </c>
      <c r="E107" s="77" t="s">
        <v>149</v>
      </c>
      <c r="F107" s="78">
        <v>29552</v>
      </c>
      <c r="G107" s="79">
        <v>1</v>
      </c>
      <c r="H107" s="66">
        <f t="shared" si="13"/>
        <v>0.67842056932966022</v>
      </c>
      <c r="I107" s="66">
        <f t="shared" si="9"/>
        <v>0.67842056932966022</v>
      </c>
      <c r="J107" s="67">
        <f t="shared" si="10"/>
        <v>343</v>
      </c>
      <c r="K107" s="67">
        <f t="shared" si="11"/>
        <v>276.9584132231405</v>
      </c>
      <c r="L107" s="68">
        <f t="shared" si="12"/>
        <v>619.9584132231405</v>
      </c>
      <c r="N107" s="110"/>
    </row>
    <row r="108" spans="1:14" x14ac:dyDescent="0.25">
      <c r="A108" s="110"/>
      <c r="B108" s="110"/>
      <c r="D108" s="69" t="s">
        <v>177</v>
      </c>
      <c r="E108" s="70" t="s">
        <v>149</v>
      </c>
      <c r="F108" s="71">
        <v>25778</v>
      </c>
      <c r="G108" s="72">
        <v>1</v>
      </c>
      <c r="H108" s="73">
        <f t="shared" si="13"/>
        <v>0.59178145087236</v>
      </c>
      <c r="I108" s="73">
        <f t="shared" si="9"/>
        <v>0.59178145087236</v>
      </c>
      <c r="J108" s="74">
        <f t="shared" si="10"/>
        <v>343</v>
      </c>
      <c r="K108" s="74">
        <f t="shared" si="11"/>
        <v>241.58885950413224</v>
      </c>
      <c r="L108" s="75">
        <f t="shared" si="12"/>
        <v>584.58885950413219</v>
      </c>
      <c r="N108" s="110"/>
    </row>
    <row r="109" spans="1:14" x14ac:dyDescent="0.25">
      <c r="A109" s="110"/>
      <c r="B109" s="110"/>
      <c r="D109" s="76" t="s">
        <v>178</v>
      </c>
      <c r="E109" s="77" t="s">
        <v>149</v>
      </c>
      <c r="F109" s="78">
        <v>28665</v>
      </c>
      <c r="G109" s="79">
        <v>1</v>
      </c>
      <c r="H109" s="66">
        <f t="shared" si="13"/>
        <v>0.65805785123966942</v>
      </c>
      <c r="I109" s="66">
        <f t="shared" si="9"/>
        <v>0.65805785123966942</v>
      </c>
      <c r="J109" s="67">
        <f t="shared" si="10"/>
        <v>343</v>
      </c>
      <c r="K109" s="67">
        <f t="shared" si="11"/>
        <v>268.64553719008268</v>
      </c>
      <c r="L109" s="68">
        <f t="shared" si="12"/>
        <v>611.64553719008268</v>
      </c>
      <c r="N109" s="110"/>
    </row>
    <row r="110" spans="1:14" x14ac:dyDescent="0.25">
      <c r="A110" s="110"/>
      <c r="B110" s="110"/>
      <c r="D110" s="69" t="s">
        <v>179</v>
      </c>
      <c r="E110" s="70" t="s">
        <v>149</v>
      </c>
      <c r="F110" s="71">
        <v>25909</v>
      </c>
      <c r="G110" s="72">
        <v>1</v>
      </c>
      <c r="H110" s="73">
        <f t="shared" si="13"/>
        <v>0.59478879706152432</v>
      </c>
      <c r="I110" s="73">
        <f t="shared" si="9"/>
        <v>0.59478879706152432</v>
      </c>
      <c r="J110" s="74">
        <f t="shared" si="10"/>
        <v>343</v>
      </c>
      <c r="K110" s="74">
        <f t="shared" si="11"/>
        <v>242.81657851239669</v>
      </c>
      <c r="L110" s="75">
        <f t="shared" si="12"/>
        <v>585.81657851239675</v>
      </c>
      <c r="N110" s="110"/>
    </row>
    <row r="111" spans="1:14" x14ac:dyDescent="0.25">
      <c r="A111" s="110"/>
      <c r="B111" s="110"/>
      <c r="D111" s="76" t="s">
        <v>180</v>
      </c>
      <c r="E111" s="77" t="s">
        <v>149</v>
      </c>
      <c r="F111" s="78">
        <v>24777</v>
      </c>
      <c r="G111" s="79">
        <v>1</v>
      </c>
      <c r="H111" s="66">
        <f t="shared" si="13"/>
        <v>0.56880165289256202</v>
      </c>
      <c r="I111" s="66">
        <f t="shared" si="9"/>
        <v>0.56880165289256202</v>
      </c>
      <c r="J111" s="67">
        <f t="shared" si="10"/>
        <v>343</v>
      </c>
      <c r="K111" s="67">
        <f t="shared" si="11"/>
        <v>232.20758677685953</v>
      </c>
      <c r="L111" s="68">
        <f t="shared" si="12"/>
        <v>575.20758677685956</v>
      </c>
      <c r="N111" s="110"/>
    </row>
    <row r="112" spans="1:14" x14ac:dyDescent="0.25">
      <c r="A112" s="110"/>
      <c r="B112" s="110"/>
      <c r="D112" s="69" t="s">
        <v>181</v>
      </c>
      <c r="E112" s="70" t="s">
        <v>149</v>
      </c>
      <c r="F112" s="71">
        <v>25005</v>
      </c>
      <c r="G112" s="72">
        <v>1</v>
      </c>
      <c r="H112" s="73">
        <f t="shared" ref="H112:H143" si="14">SUM(F112/43560)</f>
        <v>0.57403581267217629</v>
      </c>
      <c r="I112" s="73">
        <f t="shared" si="9"/>
        <v>0.57403581267217629</v>
      </c>
      <c r="J112" s="74">
        <f t="shared" si="10"/>
        <v>343</v>
      </c>
      <c r="K112" s="74">
        <f t="shared" si="11"/>
        <v>234.34438016528927</v>
      </c>
      <c r="L112" s="75">
        <f t="shared" si="12"/>
        <v>577.34438016528929</v>
      </c>
      <c r="N112" s="110"/>
    </row>
    <row r="113" spans="1:14" x14ac:dyDescent="0.25">
      <c r="A113" s="110"/>
      <c r="B113" s="110"/>
      <c r="D113" s="76" t="s">
        <v>182</v>
      </c>
      <c r="E113" s="77" t="s">
        <v>149</v>
      </c>
      <c r="F113" s="78">
        <v>38673</v>
      </c>
      <c r="G113" s="79">
        <v>1</v>
      </c>
      <c r="H113" s="66">
        <f t="shared" si="14"/>
        <v>0.88780991735537185</v>
      </c>
      <c r="I113" s="66">
        <f t="shared" si="9"/>
        <v>0.88780991735537185</v>
      </c>
      <c r="J113" s="67">
        <f t="shared" si="10"/>
        <v>343</v>
      </c>
      <c r="K113" s="67">
        <f t="shared" si="11"/>
        <v>362.43952066115702</v>
      </c>
      <c r="L113" s="68">
        <f t="shared" si="12"/>
        <v>705.43952066115708</v>
      </c>
      <c r="N113" s="110"/>
    </row>
    <row r="114" spans="1:14" x14ac:dyDescent="0.25">
      <c r="A114" s="110"/>
      <c r="B114" s="110"/>
      <c r="D114" s="69" t="s">
        <v>183</v>
      </c>
      <c r="E114" s="70" t="s">
        <v>149</v>
      </c>
      <c r="F114" s="71">
        <v>31800</v>
      </c>
      <c r="G114" s="72">
        <v>1</v>
      </c>
      <c r="H114" s="73">
        <f t="shared" si="14"/>
        <v>0.73002754820936644</v>
      </c>
      <c r="I114" s="73">
        <f t="shared" si="9"/>
        <v>0.73002754820936644</v>
      </c>
      <c r="J114" s="74">
        <f t="shared" si="10"/>
        <v>343</v>
      </c>
      <c r="K114" s="74">
        <f t="shared" si="11"/>
        <v>298.02644628099176</v>
      </c>
      <c r="L114" s="75">
        <f t="shared" si="12"/>
        <v>641.02644628099176</v>
      </c>
      <c r="N114" s="110"/>
    </row>
    <row r="115" spans="1:14" x14ac:dyDescent="0.25">
      <c r="A115" s="110"/>
      <c r="B115" s="110"/>
      <c r="D115" s="76" t="s">
        <v>184</v>
      </c>
      <c r="E115" s="77" t="s">
        <v>149</v>
      </c>
      <c r="F115" s="78">
        <v>32088</v>
      </c>
      <c r="G115" s="79">
        <v>1</v>
      </c>
      <c r="H115" s="66">
        <f t="shared" si="14"/>
        <v>0.73663911845730023</v>
      </c>
      <c r="I115" s="66">
        <f t="shared" si="9"/>
        <v>0.73663911845730023</v>
      </c>
      <c r="J115" s="67">
        <f t="shared" si="10"/>
        <v>343</v>
      </c>
      <c r="K115" s="67">
        <f t="shared" si="11"/>
        <v>300.72555371900825</v>
      </c>
      <c r="L115" s="68">
        <f t="shared" si="12"/>
        <v>643.7255537190083</v>
      </c>
      <c r="N115" s="110"/>
    </row>
    <row r="116" spans="1:14" x14ac:dyDescent="0.25">
      <c r="A116" s="110"/>
      <c r="B116" s="110"/>
      <c r="D116" s="69" t="s">
        <v>185</v>
      </c>
      <c r="E116" s="70" t="s">
        <v>149</v>
      </c>
      <c r="F116" s="71">
        <v>31290</v>
      </c>
      <c r="G116" s="72">
        <v>1</v>
      </c>
      <c r="H116" s="73">
        <f t="shared" si="14"/>
        <v>0.7183195592286501</v>
      </c>
      <c r="I116" s="73">
        <f t="shared" si="9"/>
        <v>0.7183195592286501</v>
      </c>
      <c r="J116" s="74">
        <f t="shared" si="10"/>
        <v>343</v>
      </c>
      <c r="K116" s="74">
        <f t="shared" si="11"/>
        <v>293.24677685950411</v>
      </c>
      <c r="L116" s="75">
        <f t="shared" si="12"/>
        <v>636.24677685950405</v>
      </c>
      <c r="N116" s="110"/>
    </row>
    <row r="117" spans="1:14" x14ac:dyDescent="0.25">
      <c r="A117" s="110"/>
      <c r="B117" s="110"/>
      <c r="D117" s="76" t="s">
        <v>186</v>
      </c>
      <c r="E117" s="77" t="s">
        <v>149</v>
      </c>
      <c r="F117" s="78">
        <v>35772</v>
      </c>
      <c r="G117" s="79">
        <v>1</v>
      </c>
      <c r="H117" s="66">
        <f t="shared" si="14"/>
        <v>0.82121212121212117</v>
      </c>
      <c r="I117" s="66">
        <f t="shared" si="9"/>
        <v>0.82121212121212117</v>
      </c>
      <c r="J117" s="67">
        <f t="shared" si="10"/>
        <v>343</v>
      </c>
      <c r="K117" s="67">
        <f t="shared" si="11"/>
        <v>335.25163636363635</v>
      </c>
      <c r="L117" s="68">
        <f t="shared" si="12"/>
        <v>678.25163636363641</v>
      </c>
      <c r="N117" s="110"/>
    </row>
    <row r="118" spans="1:14" x14ac:dyDescent="0.25">
      <c r="A118" s="110"/>
      <c r="B118" s="110"/>
      <c r="D118" s="69" t="s">
        <v>187</v>
      </c>
      <c r="E118" s="70" t="s">
        <v>149</v>
      </c>
      <c r="F118" s="71">
        <v>25959</v>
      </c>
      <c r="G118" s="72">
        <v>1</v>
      </c>
      <c r="H118" s="73">
        <f t="shared" si="14"/>
        <v>0.59593663911845729</v>
      </c>
      <c r="I118" s="73">
        <f t="shared" si="9"/>
        <v>0.59593663911845729</v>
      </c>
      <c r="J118" s="74">
        <f t="shared" si="10"/>
        <v>343</v>
      </c>
      <c r="K118" s="74">
        <f t="shared" si="11"/>
        <v>243.28517355371901</v>
      </c>
      <c r="L118" s="75">
        <f t="shared" si="12"/>
        <v>586.28517355371901</v>
      </c>
      <c r="N118" s="110"/>
    </row>
    <row r="119" spans="1:14" x14ac:dyDescent="0.25">
      <c r="A119" s="110"/>
      <c r="B119" s="110"/>
      <c r="D119" s="76" t="s">
        <v>188</v>
      </c>
      <c r="E119" s="77" t="s">
        <v>149</v>
      </c>
      <c r="F119" s="78">
        <v>24110</v>
      </c>
      <c r="G119" s="79">
        <v>1</v>
      </c>
      <c r="H119" s="66">
        <f t="shared" si="14"/>
        <v>0.55348943985307619</v>
      </c>
      <c r="I119" s="66">
        <f t="shared" si="9"/>
        <v>0.55348943985307619</v>
      </c>
      <c r="J119" s="67">
        <f t="shared" si="10"/>
        <v>343</v>
      </c>
      <c r="K119" s="67">
        <f t="shared" si="11"/>
        <v>225.95652892561984</v>
      </c>
      <c r="L119" s="68">
        <f t="shared" si="12"/>
        <v>568.95652892561986</v>
      </c>
      <c r="N119" s="110"/>
    </row>
    <row r="120" spans="1:14" x14ac:dyDescent="0.25">
      <c r="A120" s="110"/>
      <c r="B120" s="110"/>
      <c r="D120" s="69" t="s">
        <v>189</v>
      </c>
      <c r="E120" s="70" t="s">
        <v>149</v>
      </c>
      <c r="F120" s="71">
        <v>27031</v>
      </c>
      <c r="G120" s="72">
        <v>1</v>
      </c>
      <c r="H120" s="73">
        <f t="shared" si="14"/>
        <v>0.62054637281910008</v>
      </c>
      <c r="I120" s="73">
        <f t="shared" si="9"/>
        <v>0.62054637281910008</v>
      </c>
      <c r="J120" s="74">
        <f t="shared" si="10"/>
        <v>343</v>
      </c>
      <c r="K120" s="74">
        <f t="shared" si="11"/>
        <v>253.33185123966942</v>
      </c>
      <c r="L120" s="75">
        <f t="shared" si="12"/>
        <v>596.33185123966939</v>
      </c>
      <c r="N120" s="110"/>
    </row>
    <row r="121" spans="1:14" x14ac:dyDescent="0.25">
      <c r="A121" s="110"/>
      <c r="B121" s="110"/>
      <c r="D121" s="76" t="s">
        <v>190</v>
      </c>
      <c r="E121" s="77" t="s">
        <v>149</v>
      </c>
      <c r="F121" s="78">
        <v>26778</v>
      </c>
      <c r="G121" s="79">
        <v>1</v>
      </c>
      <c r="H121" s="66">
        <f t="shared" si="14"/>
        <v>0.61473829201101926</v>
      </c>
      <c r="I121" s="66">
        <f t="shared" si="9"/>
        <v>0.61473829201101926</v>
      </c>
      <c r="J121" s="67">
        <f t="shared" si="10"/>
        <v>343</v>
      </c>
      <c r="K121" s="67">
        <f t="shared" si="11"/>
        <v>250.96076033057849</v>
      </c>
      <c r="L121" s="68">
        <f t="shared" si="12"/>
        <v>593.96076033057852</v>
      </c>
      <c r="N121" s="110"/>
    </row>
    <row r="122" spans="1:14" x14ac:dyDescent="0.25">
      <c r="A122" s="110"/>
      <c r="B122" s="110"/>
      <c r="D122" s="69" t="s">
        <v>191</v>
      </c>
      <c r="E122" s="70" t="s">
        <v>149</v>
      </c>
      <c r="F122" s="71">
        <v>28675</v>
      </c>
      <c r="G122" s="72">
        <v>1</v>
      </c>
      <c r="H122" s="73">
        <f t="shared" si="14"/>
        <v>0.65828741965105597</v>
      </c>
      <c r="I122" s="73">
        <f t="shared" si="9"/>
        <v>0.65828741965105597</v>
      </c>
      <c r="J122" s="74">
        <f t="shared" si="10"/>
        <v>343</v>
      </c>
      <c r="K122" s="74">
        <f t="shared" si="11"/>
        <v>268.73925619834711</v>
      </c>
      <c r="L122" s="75">
        <f t="shared" si="12"/>
        <v>611.73925619834711</v>
      </c>
      <c r="N122" s="110"/>
    </row>
    <row r="123" spans="1:14" x14ac:dyDescent="0.25">
      <c r="A123" s="110"/>
      <c r="B123" s="110"/>
      <c r="D123" s="76" t="s">
        <v>192</v>
      </c>
      <c r="E123" s="77" t="s">
        <v>149</v>
      </c>
      <c r="F123" s="78">
        <v>28675</v>
      </c>
      <c r="G123" s="79">
        <v>1</v>
      </c>
      <c r="H123" s="66">
        <f t="shared" si="14"/>
        <v>0.65828741965105597</v>
      </c>
      <c r="I123" s="66">
        <f t="shared" si="9"/>
        <v>0.65828741965105597</v>
      </c>
      <c r="J123" s="67">
        <f t="shared" si="10"/>
        <v>343</v>
      </c>
      <c r="K123" s="67">
        <f t="shared" si="11"/>
        <v>268.73925619834711</v>
      </c>
      <c r="L123" s="68">
        <f t="shared" si="12"/>
        <v>611.73925619834711</v>
      </c>
      <c r="N123" s="110"/>
    </row>
    <row r="124" spans="1:14" x14ac:dyDescent="0.25">
      <c r="A124" s="110"/>
      <c r="B124" s="110"/>
      <c r="D124" s="69" t="s">
        <v>193</v>
      </c>
      <c r="E124" s="70" t="s">
        <v>149</v>
      </c>
      <c r="F124" s="71">
        <v>32837</v>
      </c>
      <c r="G124" s="72">
        <v>1</v>
      </c>
      <c r="H124" s="73">
        <f t="shared" si="14"/>
        <v>0.75383379247015614</v>
      </c>
      <c r="I124" s="73">
        <f t="shared" si="9"/>
        <v>0.75383379247015614</v>
      </c>
      <c r="J124" s="74">
        <f t="shared" si="10"/>
        <v>343</v>
      </c>
      <c r="K124" s="74">
        <f t="shared" si="11"/>
        <v>307.74510743801653</v>
      </c>
      <c r="L124" s="75">
        <f t="shared" si="12"/>
        <v>650.74510743801648</v>
      </c>
      <c r="N124" s="110"/>
    </row>
    <row r="125" spans="1:14" x14ac:dyDescent="0.25">
      <c r="A125" s="110"/>
      <c r="B125" s="110"/>
      <c r="D125" s="76" t="s">
        <v>194</v>
      </c>
      <c r="E125" s="77" t="s">
        <v>149</v>
      </c>
      <c r="F125" s="78">
        <v>29543</v>
      </c>
      <c r="G125" s="79">
        <v>1</v>
      </c>
      <c r="H125" s="66">
        <f t="shared" si="14"/>
        <v>0.67821395775941229</v>
      </c>
      <c r="I125" s="66">
        <f t="shared" si="9"/>
        <v>0.67821395775941229</v>
      </c>
      <c r="J125" s="67">
        <f t="shared" si="10"/>
        <v>343</v>
      </c>
      <c r="K125" s="67">
        <f t="shared" si="11"/>
        <v>276.87406611570248</v>
      </c>
      <c r="L125" s="68">
        <f t="shared" si="12"/>
        <v>619.87406611570248</v>
      </c>
      <c r="N125" s="110"/>
    </row>
    <row r="126" spans="1:14" x14ac:dyDescent="0.25">
      <c r="A126" s="110"/>
      <c r="B126" s="110"/>
      <c r="D126" s="69" t="s">
        <v>195</v>
      </c>
      <c r="E126" s="70" t="s">
        <v>149</v>
      </c>
      <c r="F126" s="71">
        <v>30122</v>
      </c>
      <c r="G126" s="72">
        <v>1</v>
      </c>
      <c r="H126" s="73">
        <f t="shared" si="14"/>
        <v>0.69150596877869608</v>
      </c>
      <c r="I126" s="73">
        <f t="shared" si="9"/>
        <v>0.69150596877869608</v>
      </c>
      <c r="J126" s="74">
        <f t="shared" si="10"/>
        <v>343</v>
      </c>
      <c r="K126" s="74">
        <f t="shared" si="11"/>
        <v>282.3003966942149</v>
      </c>
      <c r="L126" s="75">
        <f t="shared" si="12"/>
        <v>625.3003966942149</v>
      </c>
      <c r="N126" s="110"/>
    </row>
    <row r="127" spans="1:14" x14ac:dyDescent="0.25">
      <c r="A127" s="110"/>
      <c r="B127" s="110"/>
      <c r="D127" s="76" t="s">
        <v>196</v>
      </c>
      <c r="E127" s="77" t="s">
        <v>149</v>
      </c>
      <c r="F127" s="78">
        <v>32694</v>
      </c>
      <c r="G127" s="79">
        <v>1</v>
      </c>
      <c r="H127" s="66">
        <f t="shared" si="14"/>
        <v>0.75055096418732781</v>
      </c>
      <c r="I127" s="66">
        <f t="shared" si="9"/>
        <v>0.75055096418732781</v>
      </c>
      <c r="J127" s="67">
        <f t="shared" si="10"/>
        <v>343</v>
      </c>
      <c r="K127" s="67">
        <f t="shared" si="11"/>
        <v>306.40492561983473</v>
      </c>
      <c r="L127" s="68">
        <f t="shared" si="12"/>
        <v>649.40492561983478</v>
      </c>
      <c r="N127" s="110"/>
    </row>
    <row r="128" spans="1:14" x14ac:dyDescent="0.25">
      <c r="A128" s="110"/>
      <c r="B128" s="110"/>
      <c r="D128" s="69" t="s">
        <v>197</v>
      </c>
      <c r="E128" s="70" t="s">
        <v>149</v>
      </c>
      <c r="F128" s="71">
        <v>33535</v>
      </c>
      <c r="G128" s="72">
        <v>1</v>
      </c>
      <c r="H128" s="73">
        <f t="shared" si="14"/>
        <v>0.76985766758494034</v>
      </c>
      <c r="I128" s="73">
        <f t="shared" si="9"/>
        <v>0.76985766758494034</v>
      </c>
      <c r="J128" s="74">
        <f t="shared" si="10"/>
        <v>343</v>
      </c>
      <c r="K128" s="74">
        <f t="shared" si="11"/>
        <v>314.28669421487604</v>
      </c>
      <c r="L128" s="75">
        <f t="shared" si="12"/>
        <v>657.28669421487598</v>
      </c>
      <c r="N128" s="110"/>
    </row>
    <row r="129" spans="1:14" x14ac:dyDescent="0.25">
      <c r="A129" s="110"/>
      <c r="B129" s="110"/>
      <c r="D129" s="76" t="s">
        <v>198</v>
      </c>
      <c r="E129" s="77" t="s">
        <v>149</v>
      </c>
      <c r="F129" s="78">
        <v>31322</v>
      </c>
      <c r="G129" s="79">
        <v>1</v>
      </c>
      <c r="H129" s="66">
        <f t="shared" si="14"/>
        <v>0.71905417814508721</v>
      </c>
      <c r="I129" s="66">
        <f t="shared" si="9"/>
        <v>0.71905417814508721</v>
      </c>
      <c r="J129" s="67">
        <f t="shared" si="10"/>
        <v>343</v>
      </c>
      <c r="K129" s="67">
        <f t="shared" si="11"/>
        <v>293.54667768595039</v>
      </c>
      <c r="L129" s="68">
        <f t="shared" si="12"/>
        <v>636.54667768595039</v>
      </c>
      <c r="N129" s="110"/>
    </row>
    <row r="130" spans="1:14" x14ac:dyDescent="0.25">
      <c r="A130" s="110"/>
      <c r="B130" s="110"/>
      <c r="D130" s="69" t="s">
        <v>199</v>
      </c>
      <c r="E130" s="70" t="s">
        <v>149</v>
      </c>
      <c r="F130" s="71">
        <v>41027</v>
      </c>
      <c r="G130" s="72">
        <v>1</v>
      </c>
      <c r="H130" s="73">
        <f t="shared" si="14"/>
        <v>0.94185032139577596</v>
      </c>
      <c r="I130" s="73">
        <f t="shared" si="9"/>
        <v>0.94185032139577596</v>
      </c>
      <c r="J130" s="74">
        <f t="shared" si="10"/>
        <v>343</v>
      </c>
      <c r="K130" s="74">
        <f t="shared" si="11"/>
        <v>384.5009752066116</v>
      </c>
      <c r="L130" s="75">
        <f t="shared" si="12"/>
        <v>727.50097520661166</v>
      </c>
      <c r="N130" s="110"/>
    </row>
    <row r="131" spans="1:14" x14ac:dyDescent="0.25">
      <c r="A131" s="110"/>
      <c r="B131" s="110"/>
      <c r="D131" s="76" t="s">
        <v>200</v>
      </c>
      <c r="E131" s="77" t="s">
        <v>149</v>
      </c>
      <c r="F131" s="78">
        <v>129894</v>
      </c>
      <c r="G131" s="79">
        <v>1</v>
      </c>
      <c r="H131" s="66">
        <f t="shared" si="14"/>
        <v>2.9819559228650139</v>
      </c>
      <c r="I131" s="66">
        <f t="shared" si="9"/>
        <v>2.9819559228650139</v>
      </c>
      <c r="J131" s="67">
        <f t="shared" si="10"/>
        <v>343</v>
      </c>
      <c r="K131" s="67">
        <f t="shared" si="11"/>
        <v>1217.3536859504134</v>
      </c>
      <c r="L131" s="68">
        <f t="shared" si="12"/>
        <v>1560.3536859504134</v>
      </c>
      <c r="N131" s="110"/>
    </row>
    <row r="132" spans="1:14" x14ac:dyDescent="0.25">
      <c r="A132" s="110"/>
      <c r="B132" s="110"/>
      <c r="D132" s="69" t="s">
        <v>201</v>
      </c>
      <c r="E132" s="70" t="s">
        <v>149</v>
      </c>
      <c r="F132" s="71">
        <v>95487</v>
      </c>
      <c r="G132" s="72">
        <v>1</v>
      </c>
      <c r="H132" s="73">
        <f t="shared" si="14"/>
        <v>2.1920798898071627</v>
      </c>
      <c r="I132" s="73">
        <f t="shared" si="9"/>
        <v>2.1920798898071627</v>
      </c>
      <c r="J132" s="74">
        <f t="shared" si="10"/>
        <v>343</v>
      </c>
      <c r="K132" s="74">
        <f t="shared" si="11"/>
        <v>894.89469421487615</v>
      </c>
      <c r="L132" s="75">
        <f t="shared" si="12"/>
        <v>1237.8946942148762</v>
      </c>
      <c r="N132" s="110"/>
    </row>
    <row r="133" spans="1:14" x14ac:dyDescent="0.25">
      <c r="A133" s="110"/>
      <c r="B133" s="110"/>
      <c r="D133" s="76" t="s">
        <v>150</v>
      </c>
      <c r="E133" s="77" t="s">
        <v>202</v>
      </c>
      <c r="F133" s="78">
        <v>35693</v>
      </c>
      <c r="G133" s="79">
        <v>1</v>
      </c>
      <c r="H133" s="66">
        <f t="shared" si="14"/>
        <v>0.81939853076216718</v>
      </c>
      <c r="I133" s="66">
        <f t="shared" si="9"/>
        <v>0.81939853076216718</v>
      </c>
      <c r="J133" s="67">
        <f t="shared" si="10"/>
        <v>343</v>
      </c>
      <c r="K133" s="67">
        <f t="shared" si="11"/>
        <v>334.51125619834716</v>
      </c>
      <c r="L133" s="68">
        <f t="shared" si="12"/>
        <v>677.51125619834716</v>
      </c>
      <c r="N133" s="110"/>
    </row>
    <row r="134" spans="1:14" x14ac:dyDescent="0.25">
      <c r="A134" s="110"/>
      <c r="B134" s="110"/>
      <c r="D134" s="76" t="s">
        <v>151</v>
      </c>
      <c r="E134" s="70" t="s">
        <v>202</v>
      </c>
      <c r="F134" s="71">
        <v>34233</v>
      </c>
      <c r="G134" s="72">
        <v>1</v>
      </c>
      <c r="H134" s="73">
        <f t="shared" si="14"/>
        <v>0.78588154269972454</v>
      </c>
      <c r="I134" s="73">
        <f t="shared" si="9"/>
        <v>0.78588154269972454</v>
      </c>
      <c r="J134" s="74">
        <f t="shared" si="10"/>
        <v>343</v>
      </c>
      <c r="K134" s="74">
        <f t="shared" si="11"/>
        <v>320.82828099173554</v>
      </c>
      <c r="L134" s="75">
        <f t="shared" si="12"/>
        <v>663.82828099173548</v>
      </c>
      <c r="N134" s="110"/>
    </row>
    <row r="135" spans="1:14" x14ac:dyDescent="0.25">
      <c r="A135" s="110"/>
      <c r="B135" s="110"/>
      <c r="D135" s="69" t="s">
        <v>152</v>
      </c>
      <c r="E135" s="77" t="s">
        <v>202</v>
      </c>
      <c r="F135" s="78">
        <v>38572</v>
      </c>
      <c r="G135" s="79">
        <v>1</v>
      </c>
      <c r="H135" s="66">
        <f t="shared" si="14"/>
        <v>0.88549127640036729</v>
      </c>
      <c r="I135" s="66">
        <f t="shared" si="9"/>
        <v>0.88549127640036729</v>
      </c>
      <c r="J135" s="67">
        <f t="shared" si="10"/>
        <v>343</v>
      </c>
      <c r="K135" s="67">
        <f t="shared" si="11"/>
        <v>361.49295867768598</v>
      </c>
      <c r="L135" s="68">
        <f t="shared" si="12"/>
        <v>704.49295867768592</v>
      </c>
      <c r="N135" s="110"/>
    </row>
    <row r="136" spans="1:14" x14ac:dyDescent="0.25">
      <c r="A136" s="110"/>
      <c r="B136" s="110"/>
      <c r="D136" s="76" t="s">
        <v>153</v>
      </c>
      <c r="E136" s="70" t="s">
        <v>202</v>
      </c>
      <c r="F136" s="71">
        <v>38284</v>
      </c>
      <c r="G136" s="72">
        <v>1</v>
      </c>
      <c r="H136" s="73">
        <f t="shared" si="14"/>
        <v>0.87887970615243338</v>
      </c>
      <c r="I136" s="73">
        <f t="shared" si="9"/>
        <v>0.87887970615243338</v>
      </c>
      <c r="J136" s="74">
        <f t="shared" si="10"/>
        <v>343</v>
      </c>
      <c r="K136" s="74">
        <f t="shared" si="11"/>
        <v>358.79385123966944</v>
      </c>
      <c r="L136" s="75">
        <f t="shared" si="12"/>
        <v>701.79385123966949</v>
      </c>
      <c r="N136" s="110"/>
    </row>
    <row r="137" spans="1:14" x14ac:dyDescent="0.25">
      <c r="A137" s="110"/>
      <c r="B137" s="110"/>
      <c r="D137" s="69" t="s">
        <v>154</v>
      </c>
      <c r="E137" s="77" t="s">
        <v>202</v>
      </c>
      <c r="F137" s="78">
        <v>35569</v>
      </c>
      <c r="G137" s="79">
        <v>1</v>
      </c>
      <c r="H137" s="66">
        <f t="shared" si="14"/>
        <v>0.81655188246097332</v>
      </c>
      <c r="I137" s="66">
        <f t="shared" si="9"/>
        <v>0.81655188246097332</v>
      </c>
      <c r="J137" s="67">
        <f t="shared" si="10"/>
        <v>343</v>
      </c>
      <c r="K137" s="67">
        <f t="shared" si="11"/>
        <v>333.34914049586774</v>
      </c>
      <c r="L137" s="68">
        <f t="shared" si="12"/>
        <v>676.34914049586769</v>
      </c>
      <c r="N137" s="110"/>
    </row>
    <row r="138" spans="1:14" x14ac:dyDescent="0.25">
      <c r="A138" s="110"/>
      <c r="B138" s="110"/>
      <c r="D138" s="76" t="s">
        <v>155</v>
      </c>
      <c r="E138" s="70" t="s">
        <v>202</v>
      </c>
      <c r="F138" s="71">
        <v>42703</v>
      </c>
      <c r="G138" s="72">
        <v>1</v>
      </c>
      <c r="H138" s="73">
        <f t="shared" si="14"/>
        <v>0.98032598714416896</v>
      </c>
      <c r="I138" s="73">
        <f t="shared" si="9"/>
        <v>0.98032598714416896</v>
      </c>
      <c r="J138" s="74">
        <f t="shared" si="10"/>
        <v>343</v>
      </c>
      <c r="K138" s="74">
        <f t="shared" si="11"/>
        <v>400.20828099173553</v>
      </c>
      <c r="L138" s="75">
        <f t="shared" si="12"/>
        <v>743.20828099173559</v>
      </c>
      <c r="N138" s="110"/>
    </row>
    <row r="139" spans="1:14" x14ac:dyDescent="0.25">
      <c r="A139" s="110"/>
      <c r="B139" s="110"/>
      <c r="D139" s="69" t="s">
        <v>156</v>
      </c>
      <c r="E139" s="77" t="s">
        <v>202</v>
      </c>
      <c r="F139" s="78">
        <v>39456</v>
      </c>
      <c r="G139" s="79">
        <v>1</v>
      </c>
      <c r="H139" s="66">
        <f t="shared" si="14"/>
        <v>0.90578512396694211</v>
      </c>
      <c r="I139" s="66">
        <f t="shared" si="9"/>
        <v>0.90578512396694211</v>
      </c>
      <c r="J139" s="67">
        <f t="shared" si="10"/>
        <v>343</v>
      </c>
      <c r="K139" s="67">
        <f t="shared" si="11"/>
        <v>369.77771900826446</v>
      </c>
      <c r="L139" s="68">
        <f t="shared" si="12"/>
        <v>712.77771900826451</v>
      </c>
      <c r="N139" s="110"/>
    </row>
    <row r="140" spans="1:14" x14ac:dyDescent="0.25">
      <c r="A140" s="110"/>
      <c r="B140" s="110"/>
      <c r="D140" s="76" t="s">
        <v>157</v>
      </c>
      <c r="E140" s="70" t="s">
        <v>202</v>
      </c>
      <c r="F140" s="71">
        <v>39468</v>
      </c>
      <c r="G140" s="72">
        <v>1</v>
      </c>
      <c r="H140" s="73">
        <f t="shared" si="14"/>
        <v>0.90606060606060601</v>
      </c>
      <c r="I140" s="73">
        <f t="shared" si="9"/>
        <v>0.90606060606060601</v>
      </c>
      <c r="J140" s="74">
        <f t="shared" si="10"/>
        <v>343</v>
      </c>
      <c r="K140" s="74">
        <f t="shared" si="11"/>
        <v>369.89018181818182</v>
      </c>
      <c r="L140" s="75">
        <f t="shared" si="12"/>
        <v>712.89018181818187</v>
      </c>
      <c r="N140" s="110"/>
    </row>
    <row r="141" spans="1:14" x14ac:dyDescent="0.25">
      <c r="A141" s="110"/>
      <c r="B141" s="110"/>
      <c r="D141" s="69" t="s">
        <v>158</v>
      </c>
      <c r="E141" s="77" t="s">
        <v>202</v>
      </c>
      <c r="F141" s="78">
        <v>39461</v>
      </c>
      <c r="G141" s="79">
        <v>1</v>
      </c>
      <c r="H141" s="66">
        <f t="shared" si="14"/>
        <v>0.90589990817263544</v>
      </c>
      <c r="I141" s="66">
        <f t="shared" ref="I141:I181" si="15">SUM(F141/43560)</f>
        <v>0.90589990817263544</v>
      </c>
      <c r="J141" s="67">
        <f t="shared" ref="J141:J204" si="16">+CBase</f>
        <v>343</v>
      </c>
      <c r="K141" s="67">
        <f t="shared" ref="K141:K204" si="17">+I141*CAcreage</f>
        <v>369.82457851239673</v>
      </c>
      <c r="L141" s="68">
        <f t="shared" si="12"/>
        <v>712.82457851239678</v>
      </c>
      <c r="N141" s="110"/>
    </row>
    <row r="142" spans="1:14" x14ac:dyDescent="0.25">
      <c r="A142" s="110"/>
      <c r="B142" s="110"/>
      <c r="D142" s="76" t="s">
        <v>159</v>
      </c>
      <c r="E142" s="70" t="s">
        <v>202</v>
      </c>
      <c r="F142" s="71">
        <v>39439</v>
      </c>
      <c r="G142" s="72">
        <v>1</v>
      </c>
      <c r="H142" s="73">
        <f t="shared" si="14"/>
        <v>0.90539485766758498</v>
      </c>
      <c r="I142" s="73">
        <f t="shared" si="15"/>
        <v>0.90539485766758498</v>
      </c>
      <c r="J142" s="74">
        <f t="shared" si="16"/>
        <v>343</v>
      </c>
      <c r="K142" s="74">
        <f t="shared" si="17"/>
        <v>369.61839669421488</v>
      </c>
      <c r="L142" s="75">
        <f t="shared" si="12"/>
        <v>712.61839669421488</v>
      </c>
      <c r="N142" s="110"/>
    </row>
    <row r="143" spans="1:14" x14ac:dyDescent="0.25">
      <c r="A143" s="110"/>
      <c r="B143" s="110"/>
      <c r="D143" s="69" t="s">
        <v>160</v>
      </c>
      <c r="E143" s="77" t="s">
        <v>202</v>
      </c>
      <c r="F143" s="78">
        <v>39465</v>
      </c>
      <c r="G143" s="79">
        <v>1</v>
      </c>
      <c r="H143" s="66">
        <f t="shared" si="14"/>
        <v>0.90599173553719003</v>
      </c>
      <c r="I143" s="66">
        <f t="shared" si="15"/>
        <v>0.90599173553719003</v>
      </c>
      <c r="J143" s="67">
        <f t="shared" si="16"/>
        <v>343</v>
      </c>
      <c r="K143" s="67">
        <f t="shared" si="17"/>
        <v>369.86206611570248</v>
      </c>
      <c r="L143" s="68">
        <f t="shared" ref="L143:L206" si="18">+K143+J143</f>
        <v>712.86206611570242</v>
      </c>
      <c r="N143" s="110"/>
    </row>
    <row r="144" spans="1:14" x14ac:dyDescent="0.25">
      <c r="A144" s="110"/>
      <c r="B144" s="110"/>
      <c r="D144" s="76" t="s">
        <v>161</v>
      </c>
      <c r="E144" s="70" t="s">
        <v>202</v>
      </c>
      <c r="F144" s="71">
        <v>52188</v>
      </c>
      <c r="G144" s="81">
        <v>1</v>
      </c>
      <c r="H144" s="73">
        <f t="shared" ref="H144:H175" si="19">SUM(F144/43560)</f>
        <v>1.1980716253443526</v>
      </c>
      <c r="I144" s="73">
        <f t="shared" si="15"/>
        <v>1.1980716253443526</v>
      </c>
      <c r="J144" s="74">
        <f t="shared" si="16"/>
        <v>343</v>
      </c>
      <c r="K144" s="74">
        <f t="shared" si="17"/>
        <v>489.10076033057851</v>
      </c>
      <c r="L144" s="75">
        <f t="shared" si="18"/>
        <v>832.10076033057851</v>
      </c>
      <c r="N144" s="110"/>
    </row>
    <row r="145" spans="1:14" x14ac:dyDescent="0.25">
      <c r="A145" s="110"/>
      <c r="B145" s="110"/>
      <c r="D145" s="69" t="s">
        <v>162</v>
      </c>
      <c r="E145" s="77" t="s">
        <v>202</v>
      </c>
      <c r="F145" s="78">
        <v>39276</v>
      </c>
      <c r="G145" s="79">
        <v>1</v>
      </c>
      <c r="H145" s="66">
        <f t="shared" si="19"/>
        <v>0.90165289256198344</v>
      </c>
      <c r="I145" s="66">
        <f t="shared" si="15"/>
        <v>0.90165289256198344</v>
      </c>
      <c r="J145" s="67">
        <f t="shared" si="16"/>
        <v>343</v>
      </c>
      <c r="K145" s="67">
        <f t="shared" si="17"/>
        <v>368.0907768595041</v>
      </c>
      <c r="L145" s="68">
        <f t="shared" si="18"/>
        <v>711.0907768595041</v>
      </c>
      <c r="N145" s="110"/>
    </row>
    <row r="146" spans="1:14" x14ac:dyDescent="0.25">
      <c r="A146" s="110"/>
      <c r="B146" s="110"/>
      <c r="D146" s="76" t="s">
        <v>163</v>
      </c>
      <c r="E146" s="70" t="s">
        <v>202</v>
      </c>
      <c r="F146" s="71">
        <v>46100</v>
      </c>
      <c r="G146" s="72">
        <v>1</v>
      </c>
      <c r="H146" s="73">
        <f t="shared" si="19"/>
        <v>1.0583103764921946</v>
      </c>
      <c r="I146" s="73">
        <f t="shared" si="15"/>
        <v>1.0583103764921946</v>
      </c>
      <c r="J146" s="74">
        <f t="shared" si="16"/>
        <v>343</v>
      </c>
      <c r="K146" s="74">
        <f t="shared" si="17"/>
        <v>432.04462809917356</v>
      </c>
      <c r="L146" s="75">
        <f t="shared" si="18"/>
        <v>775.04462809917356</v>
      </c>
      <c r="N146" s="110"/>
    </row>
    <row r="147" spans="1:14" x14ac:dyDescent="0.25">
      <c r="A147" s="110"/>
      <c r="B147" s="110"/>
      <c r="D147" s="69" t="s">
        <v>164</v>
      </c>
      <c r="E147" s="77" t="s">
        <v>202</v>
      </c>
      <c r="F147" s="78">
        <v>29717</v>
      </c>
      <c r="G147" s="79">
        <v>1</v>
      </c>
      <c r="H147" s="66">
        <f t="shared" si="19"/>
        <v>0.682208448117539</v>
      </c>
      <c r="I147" s="66">
        <f t="shared" si="15"/>
        <v>0.682208448117539</v>
      </c>
      <c r="J147" s="67">
        <f t="shared" si="16"/>
        <v>343</v>
      </c>
      <c r="K147" s="67">
        <f t="shared" si="17"/>
        <v>278.50477685950415</v>
      </c>
      <c r="L147" s="68">
        <f t="shared" si="18"/>
        <v>621.50477685950409</v>
      </c>
      <c r="N147" s="110"/>
    </row>
    <row r="148" spans="1:14" x14ac:dyDescent="0.25">
      <c r="A148" s="110"/>
      <c r="B148" s="110"/>
      <c r="D148" s="76" t="s">
        <v>165</v>
      </c>
      <c r="E148" s="70" t="s">
        <v>202</v>
      </c>
      <c r="F148" s="71">
        <v>30550</v>
      </c>
      <c r="G148" s="72">
        <v>1</v>
      </c>
      <c r="H148" s="73">
        <f t="shared" si="19"/>
        <v>0.70133149678604223</v>
      </c>
      <c r="I148" s="73">
        <f t="shared" si="15"/>
        <v>0.70133149678604223</v>
      </c>
      <c r="J148" s="74">
        <f t="shared" si="16"/>
        <v>343</v>
      </c>
      <c r="K148" s="74">
        <f t="shared" si="17"/>
        <v>286.3115702479339</v>
      </c>
      <c r="L148" s="75">
        <f t="shared" si="18"/>
        <v>629.3115702479339</v>
      </c>
      <c r="N148" s="110"/>
    </row>
    <row r="149" spans="1:14" x14ac:dyDescent="0.25">
      <c r="A149" s="110"/>
      <c r="B149" s="110"/>
      <c r="D149" s="69" t="s">
        <v>166</v>
      </c>
      <c r="E149" s="77" t="s">
        <v>202</v>
      </c>
      <c r="F149" s="78">
        <v>35862</v>
      </c>
      <c r="G149" s="79">
        <v>1</v>
      </c>
      <c r="H149" s="66">
        <f t="shared" si="19"/>
        <v>0.82327823691460056</v>
      </c>
      <c r="I149" s="66">
        <f t="shared" si="15"/>
        <v>0.82327823691460056</v>
      </c>
      <c r="J149" s="67">
        <f t="shared" si="16"/>
        <v>343</v>
      </c>
      <c r="K149" s="67">
        <f t="shared" si="17"/>
        <v>336.09510743801656</v>
      </c>
      <c r="L149" s="68">
        <f t="shared" si="18"/>
        <v>679.09510743801661</v>
      </c>
      <c r="N149" s="110"/>
    </row>
    <row r="150" spans="1:14" x14ac:dyDescent="0.25">
      <c r="A150" s="110"/>
      <c r="B150" s="110"/>
      <c r="D150" s="76" t="s">
        <v>167</v>
      </c>
      <c r="E150" s="70" t="s">
        <v>202</v>
      </c>
      <c r="F150" s="71">
        <v>38116</v>
      </c>
      <c r="G150" s="72">
        <v>1</v>
      </c>
      <c r="H150" s="73">
        <f t="shared" si="19"/>
        <v>0.87502295684113862</v>
      </c>
      <c r="I150" s="73">
        <f t="shared" si="15"/>
        <v>0.87502295684113862</v>
      </c>
      <c r="J150" s="74">
        <f t="shared" si="16"/>
        <v>343</v>
      </c>
      <c r="K150" s="74">
        <f t="shared" si="17"/>
        <v>357.21937190082645</v>
      </c>
      <c r="L150" s="75">
        <f t="shared" si="18"/>
        <v>700.21937190082645</v>
      </c>
      <c r="N150" s="110"/>
    </row>
    <row r="151" spans="1:14" x14ac:dyDescent="0.25">
      <c r="A151" s="110"/>
      <c r="B151" s="110"/>
      <c r="D151" s="69" t="s">
        <v>168</v>
      </c>
      <c r="E151" s="77" t="s">
        <v>202</v>
      </c>
      <c r="F151" s="78">
        <v>28374</v>
      </c>
      <c r="G151" s="79">
        <v>1</v>
      </c>
      <c r="H151" s="66">
        <f t="shared" si="19"/>
        <v>0.65137741046831954</v>
      </c>
      <c r="I151" s="66">
        <f t="shared" si="15"/>
        <v>0.65137741046831954</v>
      </c>
      <c r="J151" s="67">
        <f t="shared" si="16"/>
        <v>343</v>
      </c>
      <c r="K151" s="67">
        <f t="shared" si="17"/>
        <v>265.9183140495868</v>
      </c>
      <c r="L151" s="68">
        <f t="shared" si="18"/>
        <v>608.9183140495868</v>
      </c>
      <c r="N151" s="110"/>
    </row>
    <row r="152" spans="1:14" x14ac:dyDescent="0.25">
      <c r="A152" s="110"/>
      <c r="B152" s="110"/>
      <c r="D152" s="76" t="s">
        <v>169</v>
      </c>
      <c r="E152" s="70" t="s">
        <v>202</v>
      </c>
      <c r="F152" s="71">
        <v>28181</v>
      </c>
      <c r="G152" s="72">
        <v>1</v>
      </c>
      <c r="H152" s="73">
        <f t="shared" si="19"/>
        <v>0.64694674012855835</v>
      </c>
      <c r="I152" s="73">
        <f t="shared" si="15"/>
        <v>0.64694674012855835</v>
      </c>
      <c r="J152" s="74">
        <f t="shared" si="16"/>
        <v>343</v>
      </c>
      <c r="K152" s="74">
        <f t="shared" si="17"/>
        <v>264.10953719008268</v>
      </c>
      <c r="L152" s="75">
        <f t="shared" si="18"/>
        <v>607.10953719008262</v>
      </c>
      <c r="N152" s="110"/>
    </row>
    <row r="153" spans="1:14" x14ac:dyDescent="0.25">
      <c r="A153" s="110"/>
      <c r="B153" s="110"/>
      <c r="D153" s="69" t="s">
        <v>170</v>
      </c>
      <c r="E153" s="77" t="s">
        <v>202</v>
      </c>
      <c r="F153" s="78">
        <v>26578</v>
      </c>
      <c r="G153" s="79">
        <v>1</v>
      </c>
      <c r="H153" s="66">
        <f t="shared" si="19"/>
        <v>0.61014692378328739</v>
      </c>
      <c r="I153" s="66">
        <f t="shared" si="15"/>
        <v>0.61014692378328739</v>
      </c>
      <c r="J153" s="67">
        <f t="shared" si="16"/>
        <v>343</v>
      </c>
      <c r="K153" s="67">
        <f t="shared" si="17"/>
        <v>249.08638016528926</v>
      </c>
      <c r="L153" s="68">
        <f t="shared" si="18"/>
        <v>592.08638016528926</v>
      </c>
      <c r="N153" s="110"/>
    </row>
    <row r="154" spans="1:14" x14ac:dyDescent="0.25">
      <c r="A154" s="110"/>
      <c r="B154" s="110"/>
      <c r="D154" s="76" t="s">
        <v>171</v>
      </c>
      <c r="E154" s="70" t="s">
        <v>202</v>
      </c>
      <c r="F154" s="71">
        <v>25487</v>
      </c>
      <c r="G154" s="72">
        <v>1</v>
      </c>
      <c r="H154" s="73">
        <f t="shared" si="19"/>
        <v>0.58510101010101012</v>
      </c>
      <c r="I154" s="73">
        <f t="shared" si="15"/>
        <v>0.58510101010101012</v>
      </c>
      <c r="J154" s="74">
        <f t="shared" si="16"/>
        <v>343</v>
      </c>
      <c r="K154" s="74">
        <f t="shared" si="17"/>
        <v>238.86163636363636</v>
      </c>
      <c r="L154" s="75">
        <f t="shared" si="18"/>
        <v>581.86163636363631</v>
      </c>
      <c r="N154" s="110"/>
    </row>
    <row r="155" spans="1:14" x14ac:dyDescent="0.25">
      <c r="A155" s="110"/>
      <c r="B155" s="110"/>
      <c r="D155" s="69" t="s">
        <v>172</v>
      </c>
      <c r="E155" s="77" t="s">
        <v>202</v>
      </c>
      <c r="F155" s="78">
        <v>27170</v>
      </c>
      <c r="G155" s="79">
        <v>1</v>
      </c>
      <c r="H155" s="66">
        <f t="shared" si="19"/>
        <v>0.6237373737373737</v>
      </c>
      <c r="I155" s="66">
        <f t="shared" si="15"/>
        <v>0.6237373737373737</v>
      </c>
      <c r="J155" s="67">
        <f t="shared" si="16"/>
        <v>343</v>
      </c>
      <c r="K155" s="67">
        <f t="shared" si="17"/>
        <v>254.63454545454545</v>
      </c>
      <c r="L155" s="68">
        <f t="shared" si="18"/>
        <v>597.63454545454545</v>
      </c>
      <c r="N155" s="110"/>
    </row>
    <row r="156" spans="1:14" x14ac:dyDescent="0.25">
      <c r="A156" s="110"/>
      <c r="B156" s="110"/>
      <c r="D156" s="76" t="s">
        <v>173</v>
      </c>
      <c r="E156" s="70" t="s">
        <v>202</v>
      </c>
      <c r="F156" s="71">
        <v>26803</v>
      </c>
      <c r="G156" s="72">
        <v>1</v>
      </c>
      <c r="H156" s="73">
        <f t="shared" si="19"/>
        <v>0.6153122130394858</v>
      </c>
      <c r="I156" s="73">
        <f t="shared" si="15"/>
        <v>0.6153122130394858</v>
      </c>
      <c r="J156" s="74">
        <f t="shared" si="16"/>
        <v>343</v>
      </c>
      <c r="K156" s="74">
        <f t="shared" si="17"/>
        <v>251.19505785123968</v>
      </c>
      <c r="L156" s="75">
        <f t="shared" si="18"/>
        <v>594.19505785123965</v>
      </c>
      <c r="N156" s="110"/>
    </row>
    <row r="157" spans="1:14" x14ac:dyDescent="0.25">
      <c r="A157" s="110"/>
      <c r="B157" s="110"/>
      <c r="D157" s="76" t="s">
        <v>174</v>
      </c>
      <c r="E157" s="77" t="s">
        <v>202</v>
      </c>
      <c r="F157" s="78">
        <v>33404</v>
      </c>
      <c r="G157" s="79">
        <v>1</v>
      </c>
      <c r="H157" s="66">
        <f t="shared" si="19"/>
        <v>0.76685032139577591</v>
      </c>
      <c r="I157" s="66">
        <f t="shared" si="15"/>
        <v>0.76685032139577591</v>
      </c>
      <c r="J157" s="67">
        <f t="shared" si="16"/>
        <v>343</v>
      </c>
      <c r="K157" s="67">
        <f t="shared" si="17"/>
        <v>313.05897520661159</v>
      </c>
      <c r="L157" s="68">
        <f t="shared" si="18"/>
        <v>656.05897520661165</v>
      </c>
      <c r="N157" s="110"/>
    </row>
    <row r="158" spans="1:14" x14ac:dyDescent="0.25">
      <c r="A158" s="110"/>
      <c r="B158" s="110"/>
      <c r="D158" s="69" t="s">
        <v>175</v>
      </c>
      <c r="E158" s="70" t="s">
        <v>202</v>
      </c>
      <c r="F158" s="71">
        <v>32473</v>
      </c>
      <c r="G158" s="81">
        <v>1</v>
      </c>
      <c r="H158" s="73">
        <f t="shared" si="19"/>
        <v>0.7454775022956841</v>
      </c>
      <c r="I158" s="73">
        <f t="shared" si="15"/>
        <v>0.7454775022956841</v>
      </c>
      <c r="J158" s="74">
        <f t="shared" si="16"/>
        <v>343</v>
      </c>
      <c r="K158" s="74">
        <f t="shared" si="17"/>
        <v>304.33373553719008</v>
      </c>
      <c r="L158" s="75">
        <f t="shared" si="18"/>
        <v>647.33373553719002</v>
      </c>
      <c r="N158" s="110"/>
    </row>
    <row r="159" spans="1:14" x14ac:dyDescent="0.25">
      <c r="A159" s="110"/>
      <c r="B159" s="110"/>
      <c r="D159" s="76" t="s">
        <v>176</v>
      </c>
      <c r="E159" s="77" t="s">
        <v>202</v>
      </c>
      <c r="F159" s="78">
        <v>27978</v>
      </c>
      <c r="G159" s="79">
        <v>1</v>
      </c>
      <c r="H159" s="66">
        <f t="shared" si="19"/>
        <v>0.6422865013774105</v>
      </c>
      <c r="I159" s="66">
        <f t="shared" si="15"/>
        <v>0.6422865013774105</v>
      </c>
      <c r="J159" s="67">
        <f t="shared" si="16"/>
        <v>343</v>
      </c>
      <c r="K159" s="67">
        <f t="shared" si="17"/>
        <v>262.20704132231407</v>
      </c>
      <c r="L159" s="68">
        <f t="shared" si="18"/>
        <v>605.20704132231413</v>
      </c>
      <c r="N159" s="110"/>
    </row>
    <row r="160" spans="1:14" x14ac:dyDescent="0.25">
      <c r="A160" s="110"/>
      <c r="B160" s="110"/>
      <c r="D160" s="69" t="s">
        <v>177</v>
      </c>
      <c r="E160" s="70" t="s">
        <v>202</v>
      </c>
      <c r="F160" s="71">
        <v>27006</v>
      </c>
      <c r="G160" s="72">
        <v>1</v>
      </c>
      <c r="H160" s="73">
        <f t="shared" si="19"/>
        <v>0.61997245179063365</v>
      </c>
      <c r="I160" s="73">
        <f t="shared" si="15"/>
        <v>0.61997245179063365</v>
      </c>
      <c r="J160" s="74">
        <f t="shared" si="16"/>
        <v>343</v>
      </c>
      <c r="K160" s="74">
        <f t="shared" si="17"/>
        <v>253.09755371900829</v>
      </c>
      <c r="L160" s="75">
        <f t="shared" si="18"/>
        <v>596.09755371900826</v>
      </c>
      <c r="N160" s="110"/>
    </row>
    <row r="161" spans="1:14" x14ac:dyDescent="0.25">
      <c r="A161" s="110"/>
      <c r="B161" s="110"/>
      <c r="D161" s="76" t="s">
        <v>178</v>
      </c>
      <c r="E161" s="77" t="s">
        <v>202</v>
      </c>
      <c r="F161" s="78">
        <v>27095</v>
      </c>
      <c r="G161" s="79">
        <v>1</v>
      </c>
      <c r="H161" s="66">
        <f t="shared" si="19"/>
        <v>0.6220156106519743</v>
      </c>
      <c r="I161" s="66">
        <f t="shared" si="15"/>
        <v>0.6220156106519743</v>
      </c>
      <c r="J161" s="67">
        <f t="shared" si="16"/>
        <v>343</v>
      </c>
      <c r="K161" s="67">
        <f t="shared" si="17"/>
        <v>253.931652892562</v>
      </c>
      <c r="L161" s="68">
        <f t="shared" si="18"/>
        <v>596.93165289256194</v>
      </c>
      <c r="N161" s="110"/>
    </row>
    <row r="162" spans="1:14" x14ac:dyDescent="0.25">
      <c r="A162" s="110"/>
      <c r="B162" s="110"/>
      <c r="D162" s="69" t="s">
        <v>179</v>
      </c>
      <c r="E162" s="70" t="s">
        <v>202</v>
      </c>
      <c r="F162" s="71">
        <v>33832</v>
      </c>
      <c r="G162" s="72">
        <v>1</v>
      </c>
      <c r="H162" s="73">
        <f t="shared" si="19"/>
        <v>0.77667584940312218</v>
      </c>
      <c r="I162" s="73">
        <f t="shared" si="15"/>
        <v>0.77667584940312218</v>
      </c>
      <c r="J162" s="74">
        <f t="shared" si="16"/>
        <v>343</v>
      </c>
      <c r="K162" s="74">
        <f t="shared" si="17"/>
        <v>317.0701487603306</v>
      </c>
      <c r="L162" s="75">
        <f t="shared" si="18"/>
        <v>660.07014876033054</v>
      </c>
      <c r="N162" s="110"/>
    </row>
    <row r="163" spans="1:14" x14ac:dyDescent="0.25">
      <c r="A163" s="110"/>
      <c r="B163" s="110"/>
      <c r="D163" s="76" t="s">
        <v>180</v>
      </c>
      <c r="E163" s="77" t="s">
        <v>202</v>
      </c>
      <c r="F163" s="78">
        <v>28812</v>
      </c>
      <c r="G163" s="79">
        <v>1</v>
      </c>
      <c r="H163" s="66">
        <f t="shared" si="19"/>
        <v>0.66143250688705235</v>
      </c>
      <c r="I163" s="66">
        <f t="shared" si="15"/>
        <v>0.66143250688705235</v>
      </c>
      <c r="J163" s="67">
        <f t="shared" si="16"/>
        <v>343</v>
      </c>
      <c r="K163" s="67">
        <f t="shared" si="17"/>
        <v>270.02320661157023</v>
      </c>
      <c r="L163" s="68">
        <f t="shared" si="18"/>
        <v>613.02320661157023</v>
      </c>
      <c r="N163" s="110"/>
    </row>
    <row r="164" spans="1:14" x14ac:dyDescent="0.25">
      <c r="A164" s="110"/>
      <c r="B164" s="110"/>
      <c r="D164" s="69" t="s">
        <v>181</v>
      </c>
      <c r="E164" s="70" t="s">
        <v>202</v>
      </c>
      <c r="F164" s="71">
        <v>28248</v>
      </c>
      <c r="G164" s="72">
        <v>1</v>
      </c>
      <c r="H164" s="73">
        <f t="shared" si="19"/>
        <v>0.64848484848484844</v>
      </c>
      <c r="I164" s="73">
        <f t="shared" si="15"/>
        <v>0.64848484848484844</v>
      </c>
      <c r="J164" s="74">
        <f t="shared" si="16"/>
        <v>343</v>
      </c>
      <c r="K164" s="74">
        <f t="shared" si="17"/>
        <v>264.73745454545451</v>
      </c>
      <c r="L164" s="75">
        <f t="shared" si="18"/>
        <v>607.73745454545451</v>
      </c>
      <c r="N164" s="110"/>
    </row>
    <row r="165" spans="1:14" x14ac:dyDescent="0.25">
      <c r="A165" s="110"/>
      <c r="B165" s="110"/>
      <c r="D165" s="76" t="s">
        <v>182</v>
      </c>
      <c r="E165" s="77" t="s">
        <v>202</v>
      </c>
      <c r="F165" s="78">
        <v>27151</v>
      </c>
      <c r="G165" s="79">
        <v>1</v>
      </c>
      <c r="H165" s="66">
        <f t="shared" si="19"/>
        <v>0.62330119375573922</v>
      </c>
      <c r="I165" s="66">
        <f t="shared" si="15"/>
        <v>0.62330119375573922</v>
      </c>
      <c r="J165" s="67">
        <f t="shared" si="16"/>
        <v>343</v>
      </c>
      <c r="K165" s="67">
        <f t="shared" si="17"/>
        <v>254.456479338843</v>
      </c>
      <c r="L165" s="68">
        <f t="shared" si="18"/>
        <v>597.456479338843</v>
      </c>
      <c r="N165" s="110"/>
    </row>
    <row r="166" spans="1:14" x14ac:dyDescent="0.25">
      <c r="A166" s="110"/>
      <c r="B166" s="110"/>
      <c r="D166" s="69" t="s">
        <v>183</v>
      </c>
      <c r="E166" s="70" t="s">
        <v>202</v>
      </c>
      <c r="F166" s="71">
        <v>29214</v>
      </c>
      <c r="G166" s="72">
        <v>1</v>
      </c>
      <c r="H166" s="73">
        <f t="shared" si="19"/>
        <v>0.67066115702479334</v>
      </c>
      <c r="I166" s="73">
        <f t="shared" si="15"/>
        <v>0.67066115702479334</v>
      </c>
      <c r="J166" s="74">
        <f t="shared" si="16"/>
        <v>343</v>
      </c>
      <c r="K166" s="74">
        <f t="shared" si="17"/>
        <v>273.79071074380164</v>
      </c>
      <c r="L166" s="75">
        <f t="shared" si="18"/>
        <v>616.79071074380158</v>
      </c>
      <c r="N166" s="110"/>
    </row>
    <row r="167" spans="1:14" x14ac:dyDescent="0.25">
      <c r="A167" s="110"/>
      <c r="B167" s="110"/>
      <c r="D167" s="80" t="s">
        <v>184</v>
      </c>
      <c r="E167" s="77" t="s">
        <v>202</v>
      </c>
      <c r="F167" s="78">
        <v>32072</v>
      </c>
      <c r="G167" s="79">
        <v>1</v>
      </c>
      <c r="H167" s="66">
        <f t="shared" si="19"/>
        <v>0.73627180899908173</v>
      </c>
      <c r="I167" s="66">
        <f t="shared" si="15"/>
        <v>0.73627180899908173</v>
      </c>
      <c r="J167" s="67">
        <f t="shared" si="16"/>
        <v>343</v>
      </c>
      <c r="K167" s="67">
        <f t="shared" si="17"/>
        <v>300.57560330578514</v>
      </c>
      <c r="L167" s="68">
        <f t="shared" si="18"/>
        <v>643.57560330578508</v>
      </c>
      <c r="N167" s="110"/>
    </row>
    <row r="168" spans="1:14" x14ac:dyDescent="0.25">
      <c r="A168" s="110"/>
      <c r="B168" s="110"/>
      <c r="D168" s="69" t="s">
        <v>185</v>
      </c>
      <c r="E168" s="70" t="s">
        <v>202</v>
      </c>
      <c r="F168" s="71">
        <v>30673</v>
      </c>
      <c r="G168" s="72">
        <v>1</v>
      </c>
      <c r="H168" s="73">
        <f t="shared" si="19"/>
        <v>0.70415518824609735</v>
      </c>
      <c r="I168" s="73">
        <f t="shared" si="15"/>
        <v>0.70415518824609735</v>
      </c>
      <c r="J168" s="74">
        <f t="shared" si="16"/>
        <v>343</v>
      </c>
      <c r="K168" s="74">
        <f t="shared" si="17"/>
        <v>287.46431404958679</v>
      </c>
      <c r="L168" s="75">
        <f t="shared" si="18"/>
        <v>630.46431404958685</v>
      </c>
      <c r="N168" s="110"/>
    </row>
    <row r="169" spans="1:14" x14ac:dyDescent="0.25">
      <c r="A169" s="110"/>
      <c r="B169" s="110"/>
      <c r="D169" s="76" t="s">
        <v>186</v>
      </c>
      <c r="E169" s="77" t="s">
        <v>202</v>
      </c>
      <c r="F169" s="78">
        <v>31418</v>
      </c>
      <c r="G169" s="79">
        <v>1</v>
      </c>
      <c r="H169" s="66">
        <f t="shared" si="19"/>
        <v>0.72125803489439855</v>
      </c>
      <c r="I169" s="66">
        <f t="shared" si="15"/>
        <v>0.72125803489439855</v>
      </c>
      <c r="J169" s="67">
        <f t="shared" si="16"/>
        <v>343</v>
      </c>
      <c r="K169" s="67">
        <f t="shared" si="17"/>
        <v>294.44638016528927</v>
      </c>
      <c r="L169" s="68">
        <f t="shared" si="18"/>
        <v>637.44638016528927</v>
      </c>
      <c r="N169" s="110"/>
    </row>
    <row r="170" spans="1:14" x14ac:dyDescent="0.25">
      <c r="A170" s="110"/>
      <c r="B170" s="110"/>
      <c r="D170" s="69" t="s">
        <v>187</v>
      </c>
      <c r="E170" s="70" t="s">
        <v>202</v>
      </c>
      <c r="F170" s="71">
        <v>29413</v>
      </c>
      <c r="G170" s="72">
        <v>1</v>
      </c>
      <c r="H170" s="73">
        <f t="shared" si="19"/>
        <v>0.67522956841138659</v>
      </c>
      <c r="I170" s="73">
        <f t="shared" si="15"/>
        <v>0.67522956841138659</v>
      </c>
      <c r="J170" s="74">
        <f t="shared" si="16"/>
        <v>343</v>
      </c>
      <c r="K170" s="74">
        <f t="shared" si="17"/>
        <v>275.65571900826444</v>
      </c>
      <c r="L170" s="75">
        <f t="shared" si="18"/>
        <v>618.65571900826444</v>
      </c>
      <c r="N170" s="110"/>
    </row>
    <row r="171" spans="1:14" x14ac:dyDescent="0.25">
      <c r="A171" s="110"/>
      <c r="B171" s="110"/>
      <c r="D171" s="76" t="s">
        <v>188</v>
      </c>
      <c r="E171" s="77" t="s">
        <v>202</v>
      </c>
      <c r="F171" s="78">
        <v>28772</v>
      </c>
      <c r="G171" s="79">
        <v>1</v>
      </c>
      <c r="H171" s="66">
        <f t="shared" si="19"/>
        <v>0.66051423324150593</v>
      </c>
      <c r="I171" s="66">
        <f t="shared" si="15"/>
        <v>0.66051423324150593</v>
      </c>
      <c r="J171" s="67">
        <f t="shared" si="16"/>
        <v>343</v>
      </c>
      <c r="K171" s="67">
        <f t="shared" si="17"/>
        <v>269.6483305785124</v>
      </c>
      <c r="L171" s="68">
        <f t="shared" si="18"/>
        <v>612.6483305785124</v>
      </c>
      <c r="N171" s="110"/>
    </row>
    <row r="172" spans="1:14" x14ac:dyDescent="0.25">
      <c r="A172" s="110"/>
      <c r="B172" s="110"/>
      <c r="D172" s="69" t="s">
        <v>189</v>
      </c>
      <c r="E172" s="70" t="s">
        <v>202</v>
      </c>
      <c r="F172" s="71">
        <v>28131</v>
      </c>
      <c r="G172" s="81">
        <v>1</v>
      </c>
      <c r="H172" s="73">
        <f t="shared" si="19"/>
        <v>0.64579889807162538</v>
      </c>
      <c r="I172" s="73">
        <f t="shared" si="15"/>
        <v>0.64579889807162538</v>
      </c>
      <c r="J172" s="74">
        <f t="shared" si="16"/>
        <v>343</v>
      </c>
      <c r="K172" s="74">
        <f t="shared" si="17"/>
        <v>263.64094214876036</v>
      </c>
      <c r="L172" s="75">
        <f t="shared" si="18"/>
        <v>606.64094214876036</v>
      </c>
      <c r="N172" s="110"/>
    </row>
    <row r="173" spans="1:14" x14ac:dyDescent="0.25">
      <c r="A173" s="110"/>
      <c r="B173" s="110"/>
      <c r="D173" s="80" t="s">
        <v>190</v>
      </c>
      <c r="E173" s="77" t="s">
        <v>202</v>
      </c>
      <c r="F173" s="78">
        <v>27932</v>
      </c>
      <c r="G173" s="79">
        <v>1</v>
      </c>
      <c r="H173" s="66">
        <f t="shared" si="19"/>
        <v>0.64123048668503213</v>
      </c>
      <c r="I173" s="66">
        <f t="shared" si="15"/>
        <v>0.64123048668503213</v>
      </c>
      <c r="J173" s="67">
        <f t="shared" si="16"/>
        <v>343</v>
      </c>
      <c r="K173" s="67">
        <f t="shared" si="17"/>
        <v>261.7759338842975</v>
      </c>
      <c r="L173" s="68">
        <f t="shared" si="18"/>
        <v>604.7759338842975</v>
      </c>
      <c r="N173" s="110"/>
    </row>
    <row r="174" spans="1:14" x14ac:dyDescent="0.25">
      <c r="A174" s="110"/>
      <c r="B174" s="110"/>
      <c r="D174" s="69" t="s">
        <v>191</v>
      </c>
      <c r="E174" s="70" t="s">
        <v>202</v>
      </c>
      <c r="F174" s="71">
        <v>32909</v>
      </c>
      <c r="G174" s="72">
        <v>1</v>
      </c>
      <c r="H174" s="73">
        <f t="shared" si="19"/>
        <v>0.75548668503213956</v>
      </c>
      <c r="I174" s="73">
        <f t="shared" si="15"/>
        <v>0.75548668503213956</v>
      </c>
      <c r="J174" s="74">
        <f t="shared" si="16"/>
        <v>343</v>
      </c>
      <c r="K174" s="74">
        <f t="shared" si="17"/>
        <v>308.41988429752064</v>
      </c>
      <c r="L174" s="75">
        <f t="shared" si="18"/>
        <v>651.41988429752064</v>
      </c>
      <c r="N174" s="110"/>
    </row>
    <row r="175" spans="1:14" x14ac:dyDescent="0.25">
      <c r="A175" s="110"/>
      <c r="B175" s="110"/>
      <c r="D175" s="76" t="s">
        <v>192</v>
      </c>
      <c r="E175" s="77" t="s">
        <v>202</v>
      </c>
      <c r="F175" s="78">
        <v>30358</v>
      </c>
      <c r="G175" s="79">
        <v>1</v>
      </c>
      <c r="H175" s="66">
        <f t="shared" si="19"/>
        <v>0.69692378328741966</v>
      </c>
      <c r="I175" s="66">
        <f t="shared" si="15"/>
        <v>0.69692378328741966</v>
      </c>
      <c r="J175" s="67">
        <f t="shared" si="16"/>
        <v>343</v>
      </c>
      <c r="K175" s="67">
        <f t="shared" si="17"/>
        <v>284.51216528925619</v>
      </c>
      <c r="L175" s="68">
        <f t="shared" si="18"/>
        <v>627.51216528925625</v>
      </c>
      <c r="N175" s="110"/>
    </row>
    <row r="176" spans="1:14" x14ac:dyDescent="0.25">
      <c r="A176" s="110"/>
      <c r="B176" s="110"/>
      <c r="D176" s="80" t="s">
        <v>193</v>
      </c>
      <c r="E176" s="70" t="s">
        <v>202</v>
      </c>
      <c r="F176" s="71">
        <v>26648</v>
      </c>
      <c r="G176" s="72">
        <v>1</v>
      </c>
      <c r="H176" s="73">
        <f t="shared" ref="H176:H181" si="20">SUM(F176/43560)</f>
        <v>0.61175390266299357</v>
      </c>
      <c r="I176" s="73">
        <f t="shared" si="15"/>
        <v>0.61175390266299357</v>
      </c>
      <c r="J176" s="74">
        <f t="shared" si="16"/>
        <v>343</v>
      </c>
      <c r="K176" s="74">
        <f t="shared" si="17"/>
        <v>249.74241322314049</v>
      </c>
      <c r="L176" s="75">
        <f t="shared" si="18"/>
        <v>592.74241322314049</v>
      </c>
      <c r="N176" s="110"/>
    </row>
    <row r="177" spans="1:14" x14ac:dyDescent="0.25">
      <c r="A177" s="110"/>
      <c r="B177" s="110"/>
      <c r="D177" s="76" t="s">
        <v>194</v>
      </c>
      <c r="E177" s="77" t="s">
        <v>202</v>
      </c>
      <c r="F177" s="78">
        <v>27221</v>
      </c>
      <c r="G177" s="79">
        <v>1</v>
      </c>
      <c r="H177" s="66">
        <f t="shared" si="20"/>
        <v>0.6249081726354454</v>
      </c>
      <c r="I177" s="66">
        <f t="shared" si="15"/>
        <v>0.6249081726354454</v>
      </c>
      <c r="J177" s="67">
        <f t="shared" si="16"/>
        <v>343</v>
      </c>
      <c r="K177" s="67">
        <f t="shared" si="17"/>
        <v>255.11251239669423</v>
      </c>
      <c r="L177" s="68">
        <f t="shared" si="18"/>
        <v>598.11251239669423</v>
      </c>
      <c r="N177" s="110"/>
    </row>
    <row r="178" spans="1:14" x14ac:dyDescent="0.25">
      <c r="A178" s="110"/>
      <c r="B178" s="110"/>
      <c r="D178" s="69" t="s">
        <v>195</v>
      </c>
      <c r="E178" s="70" t="s">
        <v>202</v>
      </c>
      <c r="F178" s="71">
        <v>27719</v>
      </c>
      <c r="G178" s="72">
        <v>1</v>
      </c>
      <c r="H178" s="73">
        <f t="shared" si="20"/>
        <v>0.63634067952249773</v>
      </c>
      <c r="I178" s="73">
        <f t="shared" si="15"/>
        <v>0.63634067952249773</v>
      </c>
      <c r="J178" s="74">
        <f t="shared" si="16"/>
        <v>343</v>
      </c>
      <c r="K178" s="74">
        <f t="shared" si="17"/>
        <v>259.77971900826446</v>
      </c>
      <c r="L178" s="75">
        <f t="shared" si="18"/>
        <v>602.77971900826446</v>
      </c>
      <c r="N178" s="110"/>
    </row>
    <row r="179" spans="1:14" x14ac:dyDescent="0.25">
      <c r="A179" s="110"/>
      <c r="B179" s="110"/>
      <c r="D179" s="76" t="s">
        <v>196</v>
      </c>
      <c r="E179" s="77" t="s">
        <v>202</v>
      </c>
      <c r="F179" s="78">
        <v>28590</v>
      </c>
      <c r="G179" s="79">
        <v>1</v>
      </c>
      <c r="H179" s="66">
        <f t="shared" si="20"/>
        <v>0.65633608815427003</v>
      </c>
      <c r="I179" s="66">
        <f t="shared" si="15"/>
        <v>0.65633608815427003</v>
      </c>
      <c r="J179" s="67">
        <f t="shared" si="16"/>
        <v>343</v>
      </c>
      <c r="K179" s="67">
        <f t="shared" si="17"/>
        <v>267.94264462809917</v>
      </c>
      <c r="L179" s="68">
        <f t="shared" si="18"/>
        <v>610.94264462809917</v>
      </c>
      <c r="N179" s="110"/>
    </row>
    <row r="180" spans="1:14" x14ac:dyDescent="0.25">
      <c r="A180" s="110"/>
      <c r="B180" s="110"/>
      <c r="D180" s="69" t="s">
        <v>197</v>
      </c>
      <c r="E180" s="70" t="s">
        <v>202</v>
      </c>
      <c r="F180" s="71">
        <v>28460</v>
      </c>
      <c r="G180" s="72">
        <v>1</v>
      </c>
      <c r="H180" s="73">
        <f t="shared" si="20"/>
        <v>0.65335169880624422</v>
      </c>
      <c r="I180" s="73">
        <f t="shared" si="15"/>
        <v>0.65335169880624422</v>
      </c>
      <c r="J180" s="74">
        <f t="shared" si="16"/>
        <v>343</v>
      </c>
      <c r="K180" s="74">
        <f t="shared" si="17"/>
        <v>266.72429752066114</v>
      </c>
      <c r="L180" s="75">
        <f t="shared" si="18"/>
        <v>609.72429752066114</v>
      </c>
      <c r="N180" s="110"/>
    </row>
    <row r="181" spans="1:14" x14ac:dyDescent="0.25">
      <c r="A181" s="110"/>
      <c r="B181" s="110"/>
      <c r="D181" s="76" t="s">
        <v>198</v>
      </c>
      <c r="E181" s="77" t="s">
        <v>202</v>
      </c>
      <c r="F181" s="78">
        <v>31596</v>
      </c>
      <c r="G181" s="79">
        <v>1</v>
      </c>
      <c r="H181" s="66">
        <f t="shared" si="20"/>
        <v>0.72534435261707986</v>
      </c>
      <c r="I181" s="66">
        <f t="shared" si="15"/>
        <v>0.72534435261707986</v>
      </c>
      <c r="J181" s="67">
        <f t="shared" si="16"/>
        <v>343</v>
      </c>
      <c r="K181" s="67">
        <f t="shared" si="17"/>
        <v>296.11457851239669</v>
      </c>
      <c r="L181" s="68">
        <f t="shared" si="18"/>
        <v>639.11457851239675</v>
      </c>
      <c r="N181" s="110"/>
    </row>
    <row r="182" spans="1:14" x14ac:dyDescent="0.25">
      <c r="A182" s="110"/>
      <c r="B182" s="110"/>
      <c r="D182" s="69" t="s">
        <v>203</v>
      </c>
      <c r="E182" s="82" t="s">
        <v>204</v>
      </c>
      <c r="F182" s="72"/>
      <c r="G182" s="72">
        <v>1</v>
      </c>
      <c r="H182" s="73">
        <v>5.09</v>
      </c>
      <c r="I182" s="73">
        <v>5.09</v>
      </c>
      <c r="J182" s="74">
        <f t="shared" si="16"/>
        <v>343</v>
      </c>
      <c r="K182" s="74">
        <f t="shared" si="17"/>
        <v>2077.9416000000001</v>
      </c>
      <c r="L182" s="75">
        <f t="shared" si="18"/>
        <v>2420.9416000000001</v>
      </c>
      <c r="N182" s="110"/>
    </row>
    <row r="183" spans="1:14" x14ac:dyDescent="0.25">
      <c r="A183" s="110"/>
      <c r="B183" s="110"/>
      <c r="D183" s="76" t="s">
        <v>205</v>
      </c>
      <c r="E183" s="83" t="s">
        <v>204</v>
      </c>
      <c r="F183" s="79"/>
      <c r="G183" s="79">
        <v>1</v>
      </c>
      <c r="H183" s="66">
        <v>5.07</v>
      </c>
      <c r="I183" s="66">
        <v>5.07</v>
      </c>
      <c r="J183" s="67">
        <f t="shared" si="16"/>
        <v>343</v>
      </c>
      <c r="K183" s="67">
        <f t="shared" si="17"/>
        <v>2069.7768000000001</v>
      </c>
      <c r="L183" s="68">
        <f t="shared" si="18"/>
        <v>2412.7768000000001</v>
      </c>
      <c r="N183" s="110"/>
    </row>
    <row r="184" spans="1:14" x14ac:dyDescent="0.25">
      <c r="A184" s="110"/>
      <c r="B184" s="110"/>
      <c r="D184" s="69" t="s">
        <v>206</v>
      </c>
      <c r="E184" s="82" t="s">
        <v>204</v>
      </c>
      <c r="F184" s="72"/>
      <c r="G184" s="72">
        <v>1</v>
      </c>
      <c r="H184" s="73">
        <v>5.01</v>
      </c>
      <c r="I184" s="73">
        <v>5.01</v>
      </c>
      <c r="J184" s="74">
        <f t="shared" si="16"/>
        <v>343</v>
      </c>
      <c r="K184" s="74">
        <f t="shared" si="17"/>
        <v>2045.2824000000001</v>
      </c>
      <c r="L184" s="75">
        <f t="shared" si="18"/>
        <v>2388.2824000000001</v>
      </c>
      <c r="N184" s="110"/>
    </row>
    <row r="185" spans="1:14" x14ac:dyDescent="0.25">
      <c r="A185" s="110"/>
      <c r="B185" s="110"/>
      <c r="D185" s="76" t="s">
        <v>207</v>
      </c>
      <c r="E185" s="83" t="s">
        <v>204</v>
      </c>
      <c r="F185" s="79"/>
      <c r="G185" s="79">
        <v>1</v>
      </c>
      <c r="H185" s="66">
        <v>4.83</v>
      </c>
      <c r="I185" s="66">
        <v>4.83</v>
      </c>
      <c r="J185" s="67">
        <f t="shared" si="16"/>
        <v>343</v>
      </c>
      <c r="K185" s="67">
        <f t="shared" si="17"/>
        <v>1971.7992000000002</v>
      </c>
      <c r="L185" s="68">
        <f t="shared" si="18"/>
        <v>2314.7992000000004</v>
      </c>
      <c r="N185" s="110"/>
    </row>
    <row r="186" spans="1:14" x14ac:dyDescent="0.25">
      <c r="A186" s="110"/>
      <c r="B186" s="110"/>
      <c r="D186" s="69" t="s">
        <v>208</v>
      </c>
      <c r="E186" s="82" t="s">
        <v>204</v>
      </c>
      <c r="F186" s="72"/>
      <c r="G186" s="81">
        <v>1</v>
      </c>
      <c r="H186" s="73">
        <v>4.51</v>
      </c>
      <c r="I186" s="73">
        <v>4.51</v>
      </c>
      <c r="J186" s="74">
        <f t="shared" si="16"/>
        <v>343</v>
      </c>
      <c r="K186" s="74">
        <f t="shared" si="17"/>
        <v>1841.1623999999999</v>
      </c>
      <c r="L186" s="75">
        <f t="shared" si="18"/>
        <v>2184.1624000000002</v>
      </c>
      <c r="N186" s="110"/>
    </row>
    <row r="187" spans="1:14" x14ac:dyDescent="0.25">
      <c r="A187" s="110"/>
      <c r="B187" s="110"/>
      <c r="D187" s="76" t="s">
        <v>209</v>
      </c>
      <c r="E187" s="83" t="s">
        <v>204</v>
      </c>
      <c r="F187" s="79"/>
      <c r="G187" s="79">
        <v>1</v>
      </c>
      <c r="H187" s="66">
        <v>5.13</v>
      </c>
      <c r="I187" s="66">
        <v>5.13</v>
      </c>
      <c r="J187" s="67">
        <f t="shared" si="16"/>
        <v>343</v>
      </c>
      <c r="K187" s="67">
        <f t="shared" si="17"/>
        <v>2094.2712000000001</v>
      </c>
      <c r="L187" s="68">
        <f t="shared" si="18"/>
        <v>2437.2712000000001</v>
      </c>
      <c r="N187" s="110"/>
    </row>
    <row r="188" spans="1:14" x14ac:dyDescent="0.25">
      <c r="A188" s="110"/>
      <c r="B188" s="110"/>
      <c r="D188" s="69" t="s">
        <v>210</v>
      </c>
      <c r="E188" s="82" t="s">
        <v>204</v>
      </c>
      <c r="F188" s="72"/>
      <c r="G188" s="72">
        <v>1</v>
      </c>
      <c r="H188" s="73">
        <v>5.36</v>
      </c>
      <c r="I188" s="73">
        <v>5.36</v>
      </c>
      <c r="J188" s="74">
        <f t="shared" si="16"/>
        <v>343</v>
      </c>
      <c r="K188" s="74">
        <f t="shared" si="17"/>
        <v>2188.1664000000001</v>
      </c>
      <c r="L188" s="75">
        <f t="shared" si="18"/>
        <v>2531.1664000000001</v>
      </c>
      <c r="N188" s="110"/>
    </row>
    <row r="189" spans="1:14" x14ac:dyDescent="0.25">
      <c r="A189" s="110"/>
      <c r="B189" s="110"/>
      <c r="D189" s="76" t="s">
        <v>211</v>
      </c>
      <c r="E189" s="83" t="s">
        <v>204</v>
      </c>
      <c r="F189" s="79"/>
      <c r="G189" s="79">
        <v>1</v>
      </c>
      <c r="H189" s="66">
        <v>5</v>
      </c>
      <c r="I189" s="66">
        <v>5</v>
      </c>
      <c r="J189" s="67">
        <f t="shared" si="16"/>
        <v>343</v>
      </c>
      <c r="K189" s="67">
        <f t="shared" si="17"/>
        <v>2041.2</v>
      </c>
      <c r="L189" s="68">
        <f t="shared" si="18"/>
        <v>2384.1999999999998</v>
      </c>
      <c r="N189" s="110"/>
    </row>
    <row r="190" spans="1:14" x14ac:dyDescent="0.25">
      <c r="A190" s="110"/>
      <c r="B190" s="110"/>
      <c r="D190" s="69" t="s">
        <v>212</v>
      </c>
      <c r="E190" s="82" t="s">
        <v>204</v>
      </c>
      <c r="F190" s="72"/>
      <c r="G190" s="72">
        <v>1</v>
      </c>
      <c r="H190" s="73">
        <v>2.5</v>
      </c>
      <c r="I190" s="73">
        <v>2.5</v>
      </c>
      <c r="J190" s="74">
        <f t="shared" si="16"/>
        <v>343</v>
      </c>
      <c r="K190" s="74">
        <f t="shared" si="17"/>
        <v>1020.6</v>
      </c>
      <c r="L190" s="75">
        <f t="shared" si="18"/>
        <v>1363.6</v>
      </c>
      <c r="N190" s="110"/>
    </row>
    <row r="191" spans="1:14" x14ac:dyDescent="0.25">
      <c r="A191" s="110"/>
      <c r="B191" s="110"/>
      <c r="D191" s="76" t="s">
        <v>213</v>
      </c>
      <c r="E191" s="83" t="s">
        <v>204</v>
      </c>
      <c r="F191" s="79"/>
      <c r="G191" s="79">
        <v>1</v>
      </c>
      <c r="H191" s="66">
        <v>1</v>
      </c>
      <c r="I191" s="66">
        <v>1</v>
      </c>
      <c r="J191" s="67">
        <f t="shared" si="16"/>
        <v>343</v>
      </c>
      <c r="K191" s="67">
        <f t="shared" si="17"/>
        <v>408.24</v>
      </c>
      <c r="L191" s="68">
        <f t="shared" si="18"/>
        <v>751.24</v>
      </c>
      <c r="N191" s="110"/>
    </row>
    <row r="192" spans="1:14" x14ac:dyDescent="0.25">
      <c r="A192" s="110"/>
      <c r="B192" s="110"/>
      <c r="D192" s="69" t="s">
        <v>214</v>
      </c>
      <c r="E192" s="82" t="s">
        <v>204</v>
      </c>
      <c r="F192" s="72"/>
      <c r="G192" s="72">
        <v>1</v>
      </c>
      <c r="H192" s="73">
        <v>0.69</v>
      </c>
      <c r="I192" s="73">
        <v>0.69</v>
      </c>
      <c r="J192" s="74">
        <f t="shared" si="16"/>
        <v>343</v>
      </c>
      <c r="K192" s="74">
        <f t="shared" si="17"/>
        <v>281.68559999999997</v>
      </c>
      <c r="L192" s="75">
        <f t="shared" si="18"/>
        <v>624.68560000000002</v>
      </c>
      <c r="N192" s="110"/>
    </row>
    <row r="193" spans="1:14" x14ac:dyDescent="0.25">
      <c r="A193" s="110"/>
      <c r="B193" s="110"/>
      <c r="D193" s="76" t="s">
        <v>215</v>
      </c>
      <c r="E193" s="83" t="s">
        <v>204</v>
      </c>
      <c r="F193" s="79"/>
      <c r="G193" s="79">
        <v>1</v>
      </c>
      <c r="H193" s="66">
        <v>2</v>
      </c>
      <c r="I193" s="66">
        <v>2</v>
      </c>
      <c r="J193" s="67">
        <f t="shared" si="16"/>
        <v>343</v>
      </c>
      <c r="K193" s="67">
        <f t="shared" si="17"/>
        <v>816.48</v>
      </c>
      <c r="L193" s="68">
        <f t="shared" si="18"/>
        <v>1159.48</v>
      </c>
      <c r="N193" s="110"/>
    </row>
    <row r="194" spans="1:14" x14ac:dyDescent="0.25">
      <c r="A194" s="110"/>
      <c r="B194" s="110"/>
      <c r="D194" s="69" t="s">
        <v>216</v>
      </c>
      <c r="E194" s="70" t="s">
        <v>217</v>
      </c>
      <c r="F194" s="72"/>
      <c r="G194" s="72">
        <v>1</v>
      </c>
      <c r="H194" s="73">
        <f t="shared" ref="H194:H217" si="21">IF(G194=1,SUM(I194),0)</f>
        <v>3.14</v>
      </c>
      <c r="I194" s="73">
        <v>3.14</v>
      </c>
      <c r="J194" s="74">
        <f t="shared" si="16"/>
        <v>343</v>
      </c>
      <c r="K194" s="74">
        <f t="shared" si="17"/>
        <v>1281.8736000000001</v>
      </c>
      <c r="L194" s="75">
        <f t="shared" si="18"/>
        <v>1624.8736000000001</v>
      </c>
      <c r="N194" s="110"/>
    </row>
    <row r="195" spans="1:14" x14ac:dyDescent="0.25">
      <c r="A195" s="110"/>
      <c r="B195" s="110"/>
      <c r="D195" s="76" t="s">
        <v>218</v>
      </c>
      <c r="E195" s="77" t="s">
        <v>217</v>
      </c>
      <c r="F195" s="79"/>
      <c r="G195" s="79">
        <v>1</v>
      </c>
      <c r="H195" s="66">
        <f t="shared" si="21"/>
        <v>2.86</v>
      </c>
      <c r="I195" s="66">
        <v>2.86</v>
      </c>
      <c r="J195" s="67">
        <f t="shared" si="16"/>
        <v>343</v>
      </c>
      <c r="K195" s="67">
        <f t="shared" si="17"/>
        <v>1167.5663999999999</v>
      </c>
      <c r="L195" s="68">
        <f t="shared" si="18"/>
        <v>1510.5663999999999</v>
      </c>
      <c r="N195" s="110"/>
    </row>
    <row r="196" spans="1:14" x14ac:dyDescent="0.25">
      <c r="A196" s="110"/>
      <c r="B196" s="110"/>
      <c r="D196" s="69" t="s">
        <v>151</v>
      </c>
      <c r="E196" s="70" t="s">
        <v>217</v>
      </c>
      <c r="F196" s="70"/>
      <c r="G196" s="72">
        <v>1</v>
      </c>
      <c r="H196" s="73">
        <f t="shared" si="21"/>
        <v>2.5</v>
      </c>
      <c r="I196" s="73">
        <v>2.5</v>
      </c>
      <c r="J196" s="74">
        <f t="shared" si="16"/>
        <v>343</v>
      </c>
      <c r="K196" s="74">
        <f t="shared" si="17"/>
        <v>1020.6</v>
      </c>
      <c r="L196" s="75">
        <f t="shared" si="18"/>
        <v>1363.6</v>
      </c>
      <c r="N196" s="110"/>
    </row>
    <row r="197" spans="1:14" x14ac:dyDescent="0.25">
      <c r="A197" s="110"/>
      <c r="B197" s="110"/>
      <c r="D197" s="76" t="s">
        <v>152</v>
      </c>
      <c r="E197" s="77" t="s">
        <v>217</v>
      </c>
      <c r="F197" s="77"/>
      <c r="G197" s="79">
        <v>1</v>
      </c>
      <c r="H197" s="66">
        <f t="shared" si="21"/>
        <v>2.5</v>
      </c>
      <c r="I197" s="66">
        <v>2.5</v>
      </c>
      <c r="J197" s="67">
        <f t="shared" si="16"/>
        <v>343</v>
      </c>
      <c r="K197" s="67">
        <f t="shared" si="17"/>
        <v>1020.6</v>
      </c>
      <c r="L197" s="68">
        <f t="shared" si="18"/>
        <v>1363.6</v>
      </c>
      <c r="N197" s="110"/>
    </row>
    <row r="198" spans="1:14" x14ac:dyDescent="0.25">
      <c r="A198" s="110"/>
      <c r="B198" s="110"/>
      <c r="D198" s="69" t="s">
        <v>153</v>
      </c>
      <c r="E198" s="70" t="s">
        <v>217</v>
      </c>
      <c r="F198" s="70"/>
      <c r="G198" s="72">
        <v>1</v>
      </c>
      <c r="H198" s="73">
        <f t="shared" si="21"/>
        <v>2.5</v>
      </c>
      <c r="I198" s="73">
        <v>2.5</v>
      </c>
      <c r="J198" s="74">
        <f t="shared" si="16"/>
        <v>343</v>
      </c>
      <c r="K198" s="74">
        <f t="shared" si="17"/>
        <v>1020.6</v>
      </c>
      <c r="L198" s="75">
        <f t="shared" si="18"/>
        <v>1363.6</v>
      </c>
      <c r="N198" s="110"/>
    </row>
    <row r="199" spans="1:14" x14ac:dyDescent="0.25">
      <c r="A199" s="110"/>
      <c r="B199" s="110"/>
      <c r="D199" s="76" t="s">
        <v>154</v>
      </c>
      <c r="E199" s="77" t="s">
        <v>217</v>
      </c>
      <c r="F199" s="77"/>
      <c r="G199" s="79">
        <v>1</v>
      </c>
      <c r="H199" s="66">
        <f t="shared" si="21"/>
        <v>2.5099999999999998</v>
      </c>
      <c r="I199" s="66">
        <v>2.5099999999999998</v>
      </c>
      <c r="J199" s="67">
        <f t="shared" si="16"/>
        <v>343</v>
      </c>
      <c r="K199" s="67">
        <f t="shared" si="17"/>
        <v>1024.6823999999999</v>
      </c>
      <c r="L199" s="68">
        <f t="shared" si="18"/>
        <v>1367.6823999999999</v>
      </c>
      <c r="N199" s="110"/>
    </row>
    <row r="200" spans="1:14" x14ac:dyDescent="0.25">
      <c r="A200" s="110"/>
      <c r="B200" s="110"/>
      <c r="D200" s="69" t="s">
        <v>155</v>
      </c>
      <c r="E200" s="70" t="s">
        <v>217</v>
      </c>
      <c r="F200" s="70"/>
      <c r="G200" s="72">
        <v>1</v>
      </c>
      <c r="H200" s="73">
        <f t="shared" si="21"/>
        <v>2.5099999999999998</v>
      </c>
      <c r="I200" s="73">
        <v>2.5099999999999998</v>
      </c>
      <c r="J200" s="74">
        <f t="shared" si="16"/>
        <v>343</v>
      </c>
      <c r="K200" s="74">
        <f t="shared" si="17"/>
        <v>1024.6823999999999</v>
      </c>
      <c r="L200" s="75">
        <f t="shared" si="18"/>
        <v>1367.6823999999999</v>
      </c>
      <c r="N200" s="110"/>
    </row>
    <row r="201" spans="1:14" x14ac:dyDescent="0.25">
      <c r="A201" s="110"/>
      <c r="B201" s="110"/>
      <c r="D201" s="76" t="s">
        <v>156</v>
      </c>
      <c r="E201" s="77" t="s">
        <v>217</v>
      </c>
      <c r="F201" s="77"/>
      <c r="G201" s="79">
        <v>1</v>
      </c>
      <c r="H201" s="66">
        <f t="shared" si="21"/>
        <v>2.17</v>
      </c>
      <c r="I201" s="66">
        <v>2.17</v>
      </c>
      <c r="J201" s="67">
        <f t="shared" si="16"/>
        <v>343</v>
      </c>
      <c r="K201" s="67">
        <f t="shared" si="17"/>
        <v>885.88080000000002</v>
      </c>
      <c r="L201" s="68">
        <f t="shared" si="18"/>
        <v>1228.8807999999999</v>
      </c>
      <c r="N201" s="110"/>
    </row>
    <row r="202" spans="1:14" x14ac:dyDescent="0.25">
      <c r="A202" s="110"/>
      <c r="B202" s="110"/>
      <c r="D202" s="69" t="s">
        <v>157</v>
      </c>
      <c r="E202" s="70" t="s">
        <v>217</v>
      </c>
      <c r="F202" s="70"/>
      <c r="G202" s="72">
        <v>1</v>
      </c>
      <c r="H202" s="73">
        <f t="shared" si="21"/>
        <v>1.92</v>
      </c>
      <c r="I202" s="73">
        <v>1.92</v>
      </c>
      <c r="J202" s="74">
        <f t="shared" si="16"/>
        <v>343</v>
      </c>
      <c r="K202" s="74">
        <f t="shared" si="17"/>
        <v>783.82079999999996</v>
      </c>
      <c r="L202" s="75">
        <f t="shared" si="18"/>
        <v>1126.8208</v>
      </c>
      <c r="N202" s="110"/>
    </row>
    <row r="203" spans="1:14" x14ac:dyDescent="0.25">
      <c r="A203" s="110"/>
      <c r="B203" s="110"/>
      <c r="D203" s="76" t="s">
        <v>158</v>
      </c>
      <c r="E203" s="77" t="s">
        <v>217</v>
      </c>
      <c r="F203" s="77"/>
      <c r="G203" s="79">
        <v>1</v>
      </c>
      <c r="H203" s="66">
        <f t="shared" si="21"/>
        <v>2.09</v>
      </c>
      <c r="I203" s="66">
        <v>2.09</v>
      </c>
      <c r="J203" s="67">
        <f t="shared" si="16"/>
        <v>343</v>
      </c>
      <c r="K203" s="67">
        <f t="shared" si="17"/>
        <v>853.22159999999997</v>
      </c>
      <c r="L203" s="68">
        <f t="shared" si="18"/>
        <v>1196.2215999999999</v>
      </c>
      <c r="N203" s="110"/>
    </row>
    <row r="204" spans="1:14" x14ac:dyDescent="0.25">
      <c r="A204" s="110"/>
      <c r="B204" s="110"/>
      <c r="D204" s="69" t="s">
        <v>159</v>
      </c>
      <c r="E204" s="70" t="s">
        <v>217</v>
      </c>
      <c r="F204" s="70"/>
      <c r="G204" s="72">
        <v>1</v>
      </c>
      <c r="H204" s="73">
        <f t="shared" si="21"/>
        <v>2.34</v>
      </c>
      <c r="I204" s="73">
        <v>2.34</v>
      </c>
      <c r="J204" s="74">
        <f t="shared" si="16"/>
        <v>343</v>
      </c>
      <c r="K204" s="74">
        <f t="shared" si="17"/>
        <v>955.28159999999991</v>
      </c>
      <c r="L204" s="75">
        <f t="shared" si="18"/>
        <v>1298.2815999999998</v>
      </c>
      <c r="N204" s="110"/>
    </row>
    <row r="205" spans="1:14" x14ac:dyDescent="0.25">
      <c r="A205" s="110"/>
      <c r="B205" s="110"/>
      <c r="D205" s="76" t="s">
        <v>160</v>
      </c>
      <c r="E205" s="77" t="s">
        <v>217</v>
      </c>
      <c r="F205" s="77"/>
      <c r="G205" s="79">
        <v>1</v>
      </c>
      <c r="H205" s="66">
        <f t="shared" si="21"/>
        <v>1.71</v>
      </c>
      <c r="I205" s="66">
        <v>1.71</v>
      </c>
      <c r="J205" s="67">
        <f t="shared" ref="J205:J268" si="22">+CBase</f>
        <v>343</v>
      </c>
      <c r="K205" s="67">
        <f t="shared" ref="K205:K268" si="23">+I205*CAcreage</f>
        <v>698.09040000000005</v>
      </c>
      <c r="L205" s="68">
        <f t="shared" si="18"/>
        <v>1041.0904</v>
      </c>
      <c r="N205" s="110"/>
    </row>
    <row r="206" spans="1:14" x14ac:dyDescent="0.25">
      <c r="A206" s="110"/>
      <c r="B206" s="110"/>
      <c r="D206" s="69" t="s">
        <v>161</v>
      </c>
      <c r="E206" s="70" t="s">
        <v>217</v>
      </c>
      <c r="F206" s="70"/>
      <c r="G206" s="72">
        <v>1</v>
      </c>
      <c r="H206" s="73">
        <f t="shared" si="21"/>
        <v>5.42</v>
      </c>
      <c r="I206" s="73">
        <v>5.42</v>
      </c>
      <c r="J206" s="74">
        <f t="shared" si="22"/>
        <v>343</v>
      </c>
      <c r="K206" s="74">
        <f t="shared" si="23"/>
        <v>2212.6608000000001</v>
      </c>
      <c r="L206" s="75">
        <f t="shared" si="18"/>
        <v>2555.6608000000001</v>
      </c>
      <c r="N206" s="110"/>
    </row>
    <row r="207" spans="1:14" x14ac:dyDescent="0.25">
      <c r="A207" s="110"/>
      <c r="B207" s="110"/>
      <c r="D207" s="76" t="s">
        <v>162</v>
      </c>
      <c r="E207" s="77" t="s">
        <v>217</v>
      </c>
      <c r="F207" s="77"/>
      <c r="G207" s="79">
        <v>1</v>
      </c>
      <c r="H207" s="66">
        <f t="shared" si="21"/>
        <v>1.57</v>
      </c>
      <c r="I207" s="66">
        <v>1.57</v>
      </c>
      <c r="J207" s="67">
        <f t="shared" si="22"/>
        <v>343</v>
      </c>
      <c r="K207" s="67">
        <f t="shared" si="23"/>
        <v>640.93680000000006</v>
      </c>
      <c r="L207" s="68">
        <f t="shared" ref="L207:L270" si="24">+K207+J207</f>
        <v>983.93680000000006</v>
      </c>
      <c r="N207" s="110"/>
    </row>
    <row r="208" spans="1:14" x14ac:dyDescent="0.25">
      <c r="A208" s="110"/>
      <c r="B208" s="110"/>
      <c r="D208" s="69" t="s">
        <v>163</v>
      </c>
      <c r="E208" s="70" t="s">
        <v>217</v>
      </c>
      <c r="F208" s="70"/>
      <c r="G208" s="72">
        <v>1</v>
      </c>
      <c r="H208" s="73">
        <f t="shared" si="21"/>
        <v>1.85</v>
      </c>
      <c r="I208" s="73">
        <v>1.85</v>
      </c>
      <c r="J208" s="74">
        <f t="shared" si="22"/>
        <v>343</v>
      </c>
      <c r="K208" s="74">
        <f t="shared" si="23"/>
        <v>755.24400000000003</v>
      </c>
      <c r="L208" s="75">
        <f t="shared" si="24"/>
        <v>1098.2440000000001</v>
      </c>
      <c r="N208" s="110"/>
    </row>
    <row r="209" spans="1:14" x14ac:dyDescent="0.25">
      <c r="A209" s="110"/>
      <c r="B209" s="110"/>
      <c r="D209" s="76" t="s">
        <v>219</v>
      </c>
      <c r="E209" s="77" t="s">
        <v>217</v>
      </c>
      <c r="F209" s="77"/>
      <c r="G209" s="79">
        <v>1</v>
      </c>
      <c r="H209" s="66">
        <f t="shared" si="21"/>
        <v>2.02</v>
      </c>
      <c r="I209" s="66">
        <v>2.02</v>
      </c>
      <c r="J209" s="67">
        <f t="shared" si="22"/>
        <v>343</v>
      </c>
      <c r="K209" s="67">
        <f t="shared" si="23"/>
        <v>824.64480000000003</v>
      </c>
      <c r="L209" s="68">
        <f t="shared" si="24"/>
        <v>1167.6448</v>
      </c>
      <c r="N209" s="110"/>
    </row>
    <row r="210" spans="1:14" x14ac:dyDescent="0.25">
      <c r="A210" s="110"/>
      <c r="B210" s="110"/>
      <c r="D210" s="69" t="s">
        <v>165</v>
      </c>
      <c r="E210" s="70" t="s">
        <v>217</v>
      </c>
      <c r="F210" s="70"/>
      <c r="G210" s="72">
        <v>1</v>
      </c>
      <c r="H210" s="73">
        <f t="shared" si="21"/>
        <v>2.02</v>
      </c>
      <c r="I210" s="73">
        <v>2.02</v>
      </c>
      <c r="J210" s="74">
        <f t="shared" si="22"/>
        <v>343</v>
      </c>
      <c r="K210" s="74">
        <f t="shared" si="23"/>
        <v>824.64480000000003</v>
      </c>
      <c r="L210" s="75">
        <f t="shared" si="24"/>
        <v>1167.6448</v>
      </c>
      <c r="N210" s="110"/>
    </row>
    <row r="211" spans="1:14" x14ac:dyDescent="0.25">
      <c r="A211" s="110"/>
      <c r="B211" s="110"/>
      <c r="D211" s="76" t="s">
        <v>166</v>
      </c>
      <c r="E211" s="77" t="s">
        <v>217</v>
      </c>
      <c r="F211" s="77"/>
      <c r="G211" s="79">
        <v>1</v>
      </c>
      <c r="H211" s="66">
        <f t="shared" si="21"/>
        <v>2.02</v>
      </c>
      <c r="I211" s="66">
        <v>2.02</v>
      </c>
      <c r="J211" s="67">
        <f t="shared" si="22"/>
        <v>343</v>
      </c>
      <c r="K211" s="67">
        <f t="shared" si="23"/>
        <v>824.64480000000003</v>
      </c>
      <c r="L211" s="68">
        <f t="shared" si="24"/>
        <v>1167.6448</v>
      </c>
      <c r="N211" s="110"/>
    </row>
    <row r="212" spans="1:14" x14ac:dyDescent="0.25">
      <c r="A212" s="110"/>
      <c r="B212" s="110"/>
      <c r="D212" s="69" t="s">
        <v>167</v>
      </c>
      <c r="E212" s="70" t="s">
        <v>217</v>
      </c>
      <c r="F212" s="70"/>
      <c r="G212" s="72">
        <v>1</v>
      </c>
      <c r="H212" s="73">
        <f t="shared" si="21"/>
        <v>2.02</v>
      </c>
      <c r="I212" s="73">
        <v>2.02</v>
      </c>
      <c r="J212" s="74">
        <f t="shared" si="22"/>
        <v>343</v>
      </c>
      <c r="K212" s="74">
        <f t="shared" si="23"/>
        <v>824.64480000000003</v>
      </c>
      <c r="L212" s="75">
        <f t="shared" si="24"/>
        <v>1167.6448</v>
      </c>
      <c r="N212" s="110"/>
    </row>
    <row r="213" spans="1:14" x14ac:dyDescent="0.25">
      <c r="A213" s="110"/>
      <c r="B213" s="110"/>
      <c r="D213" s="76" t="s">
        <v>168</v>
      </c>
      <c r="E213" s="77" t="s">
        <v>217</v>
      </c>
      <c r="F213" s="77"/>
      <c r="G213" s="79">
        <v>1</v>
      </c>
      <c r="H213" s="66">
        <f t="shared" si="21"/>
        <v>2.0499999999999998</v>
      </c>
      <c r="I213" s="66">
        <v>2.0499999999999998</v>
      </c>
      <c r="J213" s="67">
        <f t="shared" si="22"/>
        <v>343</v>
      </c>
      <c r="K213" s="67">
        <f t="shared" si="23"/>
        <v>836.89199999999994</v>
      </c>
      <c r="L213" s="68">
        <f t="shared" si="24"/>
        <v>1179.8919999999998</v>
      </c>
      <c r="N213" s="110"/>
    </row>
    <row r="214" spans="1:14" x14ac:dyDescent="0.25">
      <c r="A214" s="110"/>
      <c r="B214" s="110"/>
      <c r="D214" s="69" t="s">
        <v>220</v>
      </c>
      <c r="E214" s="70" t="s">
        <v>217</v>
      </c>
      <c r="F214" s="70"/>
      <c r="G214" s="72">
        <v>1</v>
      </c>
      <c r="H214" s="73">
        <f t="shared" si="21"/>
        <v>2.06</v>
      </c>
      <c r="I214" s="73">
        <v>2.06</v>
      </c>
      <c r="J214" s="74">
        <f t="shared" si="22"/>
        <v>343</v>
      </c>
      <c r="K214" s="74">
        <f t="shared" si="23"/>
        <v>840.97440000000006</v>
      </c>
      <c r="L214" s="75">
        <f t="shared" si="24"/>
        <v>1183.9744000000001</v>
      </c>
      <c r="N214" s="110"/>
    </row>
    <row r="215" spans="1:14" x14ac:dyDescent="0.25">
      <c r="A215" s="110"/>
      <c r="B215" s="110"/>
      <c r="D215" s="76" t="s">
        <v>170</v>
      </c>
      <c r="E215" s="77" t="s">
        <v>217</v>
      </c>
      <c r="F215" s="77"/>
      <c r="G215" s="79">
        <v>1</v>
      </c>
      <c r="H215" s="66">
        <f t="shared" si="21"/>
        <v>2.06</v>
      </c>
      <c r="I215" s="66">
        <v>2.06</v>
      </c>
      <c r="J215" s="67">
        <f t="shared" si="22"/>
        <v>343</v>
      </c>
      <c r="K215" s="67">
        <f t="shared" si="23"/>
        <v>840.97440000000006</v>
      </c>
      <c r="L215" s="68">
        <f t="shared" si="24"/>
        <v>1183.9744000000001</v>
      </c>
      <c r="N215" s="110"/>
    </row>
    <row r="216" spans="1:14" x14ac:dyDescent="0.25">
      <c r="A216" s="110"/>
      <c r="B216" s="110"/>
      <c r="D216" s="69" t="s">
        <v>171</v>
      </c>
      <c r="E216" s="70" t="s">
        <v>217</v>
      </c>
      <c r="F216" s="70"/>
      <c r="G216" s="72">
        <v>1</v>
      </c>
      <c r="H216" s="73">
        <f t="shared" si="21"/>
        <v>1.97</v>
      </c>
      <c r="I216" s="73">
        <v>1.97</v>
      </c>
      <c r="J216" s="74">
        <f t="shared" si="22"/>
        <v>343</v>
      </c>
      <c r="K216" s="74">
        <f t="shared" si="23"/>
        <v>804.2328</v>
      </c>
      <c r="L216" s="75">
        <f t="shared" si="24"/>
        <v>1147.2328</v>
      </c>
      <c r="N216" s="110"/>
    </row>
    <row r="217" spans="1:14" x14ac:dyDescent="0.25">
      <c r="A217" s="110"/>
      <c r="B217" s="110"/>
      <c r="D217" s="76" t="s">
        <v>172</v>
      </c>
      <c r="E217" s="77" t="s">
        <v>217</v>
      </c>
      <c r="F217" s="77"/>
      <c r="G217" s="79">
        <v>1</v>
      </c>
      <c r="H217" s="66">
        <f t="shared" si="21"/>
        <v>1.94</v>
      </c>
      <c r="I217" s="66">
        <v>1.94</v>
      </c>
      <c r="J217" s="67">
        <f t="shared" si="22"/>
        <v>343</v>
      </c>
      <c r="K217" s="67">
        <f t="shared" si="23"/>
        <v>791.98559999999998</v>
      </c>
      <c r="L217" s="68">
        <f t="shared" si="24"/>
        <v>1134.9856</v>
      </c>
      <c r="N217" s="110"/>
    </row>
    <row r="218" spans="1:14" x14ac:dyDescent="0.25">
      <c r="A218" s="110"/>
      <c r="B218" s="110"/>
      <c r="D218" s="69" t="s">
        <v>221</v>
      </c>
      <c r="E218" s="70" t="s">
        <v>222</v>
      </c>
      <c r="F218" s="70" t="s">
        <v>223</v>
      </c>
      <c r="G218" s="72">
        <v>1</v>
      </c>
      <c r="H218" s="73">
        <v>1</v>
      </c>
      <c r="I218" s="73">
        <f>H218</f>
        <v>1</v>
      </c>
      <c r="J218" s="74">
        <f t="shared" si="22"/>
        <v>343</v>
      </c>
      <c r="K218" s="74">
        <f t="shared" si="23"/>
        <v>408.24</v>
      </c>
      <c r="L218" s="75">
        <f t="shared" si="24"/>
        <v>751.24</v>
      </c>
      <c r="N218" s="110"/>
    </row>
    <row r="219" spans="1:14" x14ac:dyDescent="0.25">
      <c r="A219" s="110"/>
      <c r="B219" s="110"/>
      <c r="D219" s="76" t="s">
        <v>218</v>
      </c>
      <c r="E219" s="77" t="s">
        <v>222</v>
      </c>
      <c r="F219" s="77" t="s">
        <v>223</v>
      </c>
      <c r="G219" s="79">
        <v>1</v>
      </c>
      <c r="H219" s="66">
        <v>1</v>
      </c>
      <c r="I219" s="66">
        <f t="shared" ref="I219:I282" si="25">H219</f>
        <v>1</v>
      </c>
      <c r="J219" s="67">
        <f t="shared" si="22"/>
        <v>343</v>
      </c>
      <c r="K219" s="67">
        <f t="shared" si="23"/>
        <v>408.24</v>
      </c>
      <c r="L219" s="68">
        <f t="shared" si="24"/>
        <v>751.24</v>
      </c>
      <c r="N219" s="110"/>
    </row>
    <row r="220" spans="1:14" x14ac:dyDescent="0.25">
      <c r="A220" s="110"/>
      <c r="B220" s="110"/>
      <c r="D220" s="69" t="s">
        <v>224</v>
      </c>
      <c r="E220" s="70" t="s">
        <v>222</v>
      </c>
      <c r="F220" s="70" t="s">
        <v>223</v>
      </c>
      <c r="G220" s="72">
        <v>1</v>
      </c>
      <c r="H220" s="73">
        <v>1</v>
      </c>
      <c r="I220" s="73">
        <f t="shared" si="25"/>
        <v>1</v>
      </c>
      <c r="J220" s="74">
        <f t="shared" si="22"/>
        <v>343</v>
      </c>
      <c r="K220" s="74">
        <f t="shared" si="23"/>
        <v>408.24</v>
      </c>
      <c r="L220" s="75">
        <f t="shared" si="24"/>
        <v>751.24</v>
      </c>
      <c r="N220" s="110"/>
    </row>
    <row r="221" spans="1:14" x14ac:dyDescent="0.25">
      <c r="A221" s="110"/>
      <c r="B221" s="110"/>
      <c r="D221" s="76" t="s">
        <v>225</v>
      </c>
      <c r="E221" s="77" t="s">
        <v>222</v>
      </c>
      <c r="F221" s="77" t="s">
        <v>223</v>
      </c>
      <c r="G221" s="79">
        <v>1</v>
      </c>
      <c r="H221" s="66">
        <v>1</v>
      </c>
      <c r="I221" s="66">
        <f t="shared" si="25"/>
        <v>1</v>
      </c>
      <c r="J221" s="67">
        <f t="shared" si="22"/>
        <v>343</v>
      </c>
      <c r="K221" s="67">
        <f t="shared" si="23"/>
        <v>408.24</v>
      </c>
      <c r="L221" s="68">
        <f t="shared" si="24"/>
        <v>751.24</v>
      </c>
      <c r="N221" s="110"/>
    </row>
    <row r="222" spans="1:14" x14ac:dyDescent="0.25">
      <c r="A222" s="110"/>
      <c r="B222" s="110"/>
      <c r="D222" s="69" t="s">
        <v>226</v>
      </c>
      <c r="E222" s="70" t="s">
        <v>222</v>
      </c>
      <c r="F222" s="70" t="s">
        <v>223</v>
      </c>
      <c r="G222" s="72">
        <v>1</v>
      </c>
      <c r="H222" s="73">
        <v>1</v>
      </c>
      <c r="I222" s="73">
        <f t="shared" si="25"/>
        <v>1</v>
      </c>
      <c r="J222" s="74">
        <f t="shared" si="22"/>
        <v>343</v>
      </c>
      <c r="K222" s="74">
        <f t="shared" si="23"/>
        <v>408.24</v>
      </c>
      <c r="L222" s="75">
        <f t="shared" si="24"/>
        <v>751.24</v>
      </c>
      <c r="N222" s="110"/>
    </row>
    <row r="223" spans="1:14" x14ac:dyDescent="0.25">
      <c r="A223" s="110"/>
      <c r="B223" s="110"/>
      <c r="D223" s="76" t="s">
        <v>227</v>
      </c>
      <c r="E223" s="77" t="s">
        <v>222</v>
      </c>
      <c r="F223" s="77" t="s">
        <v>223</v>
      </c>
      <c r="G223" s="79">
        <v>1</v>
      </c>
      <c r="H223" s="66">
        <v>1</v>
      </c>
      <c r="I223" s="66">
        <f t="shared" si="25"/>
        <v>1</v>
      </c>
      <c r="J223" s="67">
        <f t="shared" si="22"/>
        <v>343</v>
      </c>
      <c r="K223" s="67">
        <f t="shared" si="23"/>
        <v>408.24</v>
      </c>
      <c r="L223" s="68">
        <f t="shared" si="24"/>
        <v>751.24</v>
      </c>
      <c r="N223" s="110"/>
    </row>
    <row r="224" spans="1:14" x14ac:dyDescent="0.25">
      <c r="A224" s="110"/>
      <c r="B224" s="110"/>
      <c r="D224" s="69" t="s">
        <v>228</v>
      </c>
      <c r="E224" s="70" t="s">
        <v>222</v>
      </c>
      <c r="F224" s="70" t="s">
        <v>223</v>
      </c>
      <c r="G224" s="72">
        <v>1</v>
      </c>
      <c r="H224" s="73">
        <v>1</v>
      </c>
      <c r="I224" s="73">
        <f t="shared" si="25"/>
        <v>1</v>
      </c>
      <c r="J224" s="74">
        <f t="shared" si="22"/>
        <v>343</v>
      </c>
      <c r="K224" s="74">
        <f t="shared" si="23"/>
        <v>408.24</v>
      </c>
      <c r="L224" s="75">
        <f t="shared" si="24"/>
        <v>751.24</v>
      </c>
      <c r="N224" s="110"/>
    </row>
    <row r="225" spans="1:14" x14ac:dyDescent="0.25">
      <c r="A225" s="110"/>
      <c r="B225" s="110"/>
      <c r="D225" s="76" t="s">
        <v>229</v>
      </c>
      <c r="E225" s="77" t="s">
        <v>222</v>
      </c>
      <c r="F225" s="77" t="s">
        <v>223</v>
      </c>
      <c r="G225" s="79">
        <v>1</v>
      </c>
      <c r="H225" s="66">
        <v>1</v>
      </c>
      <c r="I225" s="66">
        <f t="shared" si="25"/>
        <v>1</v>
      </c>
      <c r="J225" s="67">
        <f t="shared" si="22"/>
        <v>343</v>
      </c>
      <c r="K225" s="67">
        <f t="shared" si="23"/>
        <v>408.24</v>
      </c>
      <c r="L225" s="68">
        <f t="shared" si="24"/>
        <v>751.24</v>
      </c>
      <c r="N225" s="110"/>
    </row>
    <row r="226" spans="1:14" x14ac:dyDescent="0.25">
      <c r="A226" s="110"/>
      <c r="B226" s="110"/>
      <c r="D226" s="69" t="s">
        <v>230</v>
      </c>
      <c r="E226" s="70" t="s">
        <v>222</v>
      </c>
      <c r="F226" s="70" t="s">
        <v>223</v>
      </c>
      <c r="G226" s="72">
        <v>1</v>
      </c>
      <c r="H226" s="73">
        <v>1</v>
      </c>
      <c r="I226" s="73">
        <f t="shared" si="25"/>
        <v>1</v>
      </c>
      <c r="J226" s="74">
        <f t="shared" si="22"/>
        <v>343</v>
      </c>
      <c r="K226" s="74">
        <f t="shared" si="23"/>
        <v>408.24</v>
      </c>
      <c r="L226" s="75">
        <f t="shared" si="24"/>
        <v>751.24</v>
      </c>
      <c r="N226" s="110"/>
    </row>
    <row r="227" spans="1:14" x14ac:dyDescent="0.25">
      <c r="A227" s="110"/>
      <c r="B227" s="110"/>
      <c r="D227" s="76" t="s">
        <v>231</v>
      </c>
      <c r="E227" s="77" t="s">
        <v>222</v>
      </c>
      <c r="F227" s="77" t="s">
        <v>223</v>
      </c>
      <c r="G227" s="79">
        <v>1</v>
      </c>
      <c r="H227" s="66">
        <v>1</v>
      </c>
      <c r="I227" s="66">
        <f t="shared" si="25"/>
        <v>1</v>
      </c>
      <c r="J227" s="67">
        <f t="shared" si="22"/>
        <v>343</v>
      </c>
      <c r="K227" s="67">
        <f t="shared" si="23"/>
        <v>408.24</v>
      </c>
      <c r="L227" s="68">
        <f t="shared" si="24"/>
        <v>751.24</v>
      </c>
      <c r="N227" s="110"/>
    </row>
    <row r="228" spans="1:14" x14ac:dyDescent="0.25">
      <c r="A228" s="110"/>
      <c r="B228" s="110"/>
      <c r="D228" s="69" t="s">
        <v>232</v>
      </c>
      <c r="E228" s="70" t="s">
        <v>222</v>
      </c>
      <c r="F228" s="70" t="s">
        <v>223</v>
      </c>
      <c r="G228" s="72">
        <v>1</v>
      </c>
      <c r="H228" s="73">
        <v>1</v>
      </c>
      <c r="I228" s="73">
        <f t="shared" si="25"/>
        <v>1</v>
      </c>
      <c r="J228" s="74">
        <f t="shared" si="22"/>
        <v>343</v>
      </c>
      <c r="K228" s="74">
        <f t="shared" si="23"/>
        <v>408.24</v>
      </c>
      <c r="L228" s="75">
        <f t="shared" si="24"/>
        <v>751.24</v>
      </c>
      <c r="N228" s="110"/>
    </row>
    <row r="229" spans="1:14" x14ac:dyDescent="0.25">
      <c r="A229" s="110"/>
      <c r="B229" s="110"/>
      <c r="D229" s="76" t="s">
        <v>233</v>
      </c>
      <c r="E229" s="77" t="s">
        <v>222</v>
      </c>
      <c r="F229" s="77" t="s">
        <v>223</v>
      </c>
      <c r="G229" s="79">
        <v>1</v>
      </c>
      <c r="H229" s="66">
        <v>1</v>
      </c>
      <c r="I229" s="66">
        <f t="shared" si="25"/>
        <v>1</v>
      </c>
      <c r="J229" s="67">
        <f t="shared" si="22"/>
        <v>343</v>
      </c>
      <c r="K229" s="67">
        <f t="shared" si="23"/>
        <v>408.24</v>
      </c>
      <c r="L229" s="68">
        <f t="shared" si="24"/>
        <v>751.24</v>
      </c>
      <c r="N229" s="110"/>
    </row>
    <row r="230" spans="1:14" x14ac:dyDescent="0.25">
      <c r="A230" s="110"/>
      <c r="B230" s="110"/>
      <c r="D230" s="69" t="s">
        <v>234</v>
      </c>
      <c r="E230" s="70" t="s">
        <v>222</v>
      </c>
      <c r="F230" s="70" t="s">
        <v>223</v>
      </c>
      <c r="G230" s="72">
        <v>1</v>
      </c>
      <c r="H230" s="73">
        <v>1</v>
      </c>
      <c r="I230" s="73">
        <f t="shared" si="25"/>
        <v>1</v>
      </c>
      <c r="J230" s="74">
        <f t="shared" si="22"/>
        <v>343</v>
      </c>
      <c r="K230" s="74">
        <f t="shared" si="23"/>
        <v>408.24</v>
      </c>
      <c r="L230" s="75">
        <f t="shared" si="24"/>
        <v>751.24</v>
      </c>
      <c r="N230" s="110"/>
    </row>
    <row r="231" spans="1:14" x14ac:dyDescent="0.25">
      <c r="A231" s="110"/>
      <c r="B231" s="110"/>
      <c r="D231" s="76" t="s">
        <v>235</v>
      </c>
      <c r="E231" s="77" t="s">
        <v>222</v>
      </c>
      <c r="F231" s="77" t="s">
        <v>223</v>
      </c>
      <c r="G231" s="79">
        <v>1</v>
      </c>
      <c r="H231" s="66">
        <v>1</v>
      </c>
      <c r="I231" s="66">
        <f t="shared" si="25"/>
        <v>1</v>
      </c>
      <c r="J231" s="67">
        <f t="shared" si="22"/>
        <v>343</v>
      </c>
      <c r="K231" s="67">
        <f t="shared" si="23"/>
        <v>408.24</v>
      </c>
      <c r="L231" s="68">
        <f t="shared" si="24"/>
        <v>751.24</v>
      </c>
      <c r="N231" s="110"/>
    </row>
    <row r="232" spans="1:14" x14ac:dyDescent="0.25">
      <c r="A232" s="110"/>
      <c r="B232" s="110"/>
      <c r="D232" s="69" t="s">
        <v>236</v>
      </c>
      <c r="E232" s="70" t="s">
        <v>222</v>
      </c>
      <c r="F232" s="70" t="s">
        <v>223</v>
      </c>
      <c r="G232" s="72">
        <v>1</v>
      </c>
      <c r="H232" s="73">
        <v>1</v>
      </c>
      <c r="I232" s="73">
        <f t="shared" si="25"/>
        <v>1</v>
      </c>
      <c r="J232" s="74">
        <f t="shared" si="22"/>
        <v>343</v>
      </c>
      <c r="K232" s="74">
        <f t="shared" si="23"/>
        <v>408.24</v>
      </c>
      <c r="L232" s="75">
        <f t="shared" si="24"/>
        <v>751.24</v>
      </c>
      <c r="N232" s="110"/>
    </row>
    <row r="233" spans="1:14" x14ac:dyDescent="0.25">
      <c r="A233" s="110"/>
      <c r="B233" s="110"/>
      <c r="D233" s="76" t="s">
        <v>164</v>
      </c>
      <c r="E233" s="77" t="s">
        <v>222</v>
      </c>
      <c r="F233" s="77" t="s">
        <v>223</v>
      </c>
      <c r="G233" s="79">
        <v>1</v>
      </c>
      <c r="H233" s="66">
        <v>1</v>
      </c>
      <c r="I233" s="66">
        <f t="shared" si="25"/>
        <v>1</v>
      </c>
      <c r="J233" s="67">
        <f t="shared" si="22"/>
        <v>343</v>
      </c>
      <c r="K233" s="67">
        <f t="shared" si="23"/>
        <v>408.24</v>
      </c>
      <c r="L233" s="68">
        <f t="shared" si="24"/>
        <v>751.24</v>
      </c>
      <c r="N233" s="110"/>
    </row>
    <row r="234" spans="1:14" x14ac:dyDescent="0.25">
      <c r="A234" s="110"/>
      <c r="B234" s="110"/>
      <c r="D234" s="69" t="s">
        <v>237</v>
      </c>
      <c r="E234" s="70" t="s">
        <v>222</v>
      </c>
      <c r="F234" s="70" t="s">
        <v>223</v>
      </c>
      <c r="G234" s="72">
        <v>1</v>
      </c>
      <c r="H234" s="73">
        <v>1.06</v>
      </c>
      <c r="I234" s="73">
        <f t="shared" si="25"/>
        <v>1.06</v>
      </c>
      <c r="J234" s="74">
        <f t="shared" si="22"/>
        <v>343</v>
      </c>
      <c r="K234" s="74">
        <f t="shared" si="23"/>
        <v>432.73440000000005</v>
      </c>
      <c r="L234" s="75">
        <f t="shared" si="24"/>
        <v>775.73440000000005</v>
      </c>
      <c r="N234" s="110"/>
    </row>
    <row r="235" spans="1:14" x14ac:dyDescent="0.25">
      <c r="A235" s="110"/>
      <c r="B235" s="110"/>
      <c r="D235" s="76" t="s">
        <v>238</v>
      </c>
      <c r="E235" s="77" t="s">
        <v>222</v>
      </c>
      <c r="F235" s="77" t="s">
        <v>223</v>
      </c>
      <c r="G235" s="79">
        <v>1</v>
      </c>
      <c r="H235" s="66">
        <v>1.06</v>
      </c>
      <c r="I235" s="66">
        <f t="shared" si="25"/>
        <v>1.06</v>
      </c>
      <c r="J235" s="67">
        <f t="shared" si="22"/>
        <v>343</v>
      </c>
      <c r="K235" s="67">
        <f t="shared" si="23"/>
        <v>432.73440000000005</v>
      </c>
      <c r="L235" s="68">
        <f t="shared" si="24"/>
        <v>775.73440000000005</v>
      </c>
      <c r="N235" s="110"/>
    </row>
    <row r="236" spans="1:14" x14ac:dyDescent="0.25">
      <c r="A236" s="110"/>
      <c r="B236" s="110"/>
      <c r="D236" s="69" t="s">
        <v>239</v>
      </c>
      <c r="E236" s="70" t="s">
        <v>222</v>
      </c>
      <c r="F236" s="70" t="s">
        <v>223</v>
      </c>
      <c r="G236" s="72">
        <v>1</v>
      </c>
      <c r="H236" s="73">
        <v>1</v>
      </c>
      <c r="I236" s="73">
        <f t="shared" si="25"/>
        <v>1</v>
      </c>
      <c r="J236" s="74">
        <f t="shared" si="22"/>
        <v>343</v>
      </c>
      <c r="K236" s="74">
        <f t="shared" si="23"/>
        <v>408.24</v>
      </c>
      <c r="L236" s="75">
        <f t="shared" si="24"/>
        <v>751.24</v>
      </c>
      <c r="N236" s="110"/>
    </row>
    <row r="237" spans="1:14" x14ac:dyDescent="0.25">
      <c r="A237" s="110"/>
      <c r="B237" s="110"/>
      <c r="D237" s="76" t="s">
        <v>240</v>
      </c>
      <c r="E237" s="77" t="s">
        <v>222</v>
      </c>
      <c r="F237" s="77" t="s">
        <v>223</v>
      </c>
      <c r="G237" s="79">
        <v>1</v>
      </c>
      <c r="H237" s="66">
        <v>1.0900000000000001</v>
      </c>
      <c r="I237" s="66">
        <f t="shared" si="25"/>
        <v>1.0900000000000001</v>
      </c>
      <c r="J237" s="67">
        <f t="shared" si="22"/>
        <v>343</v>
      </c>
      <c r="K237" s="67">
        <f t="shared" si="23"/>
        <v>444.98160000000001</v>
      </c>
      <c r="L237" s="68">
        <f t="shared" si="24"/>
        <v>787.98160000000007</v>
      </c>
      <c r="N237" s="110"/>
    </row>
    <row r="238" spans="1:14" x14ac:dyDescent="0.25">
      <c r="A238" s="110"/>
      <c r="B238" s="110"/>
      <c r="D238" s="69" t="s">
        <v>220</v>
      </c>
      <c r="E238" s="70" t="s">
        <v>222</v>
      </c>
      <c r="F238" s="70"/>
      <c r="G238" s="72">
        <v>1</v>
      </c>
      <c r="H238" s="73">
        <v>1.01</v>
      </c>
      <c r="I238" s="73">
        <f t="shared" si="25"/>
        <v>1.01</v>
      </c>
      <c r="J238" s="74">
        <f t="shared" si="22"/>
        <v>343</v>
      </c>
      <c r="K238" s="74">
        <f t="shared" si="23"/>
        <v>412.32240000000002</v>
      </c>
      <c r="L238" s="75">
        <f t="shared" si="24"/>
        <v>755.32240000000002</v>
      </c>
      <c r="N238" s="110"/>
    </row>
    <row r="239" spans="1:14" x14ac:dyDescent="0.25">
      <c r="A239" s="110"/>
      <c r="B239" s="110"/>
      <c r="D239" s="76" t="s">
        <v>170</v>
      </c>
      <c r="E239" s="77" t="s">
        <v>222</v>
      </c>
      <c r="F239" s="77"/>
      <c r="G239" s="79">
        <v>1</v>
      </c>
      <c r="H239" s="66">
        <v>1.04</v>
      </c>
      <c r="I239" s="66">
        <f t="shared" si="25"/>
        <v>1.04</v>
      </c>
      <c r="J239" s="67">
        <f t="shared" si="22"/>
        <v>343</v>
      </c>
      <c r="K239" s="67">
        <f t="shared" si="23"/>
        <v>424.56960000000004</v>
      </c>
      <c r="L239" s="68">
        <f t="shared" si="24"/>
        <v>767.56960000000004</v>
      </c>
      <c r="N239" s="110"/>
    </row>
    <row r="240" spans="1:14" x14ac:dyDescent="0.25">
      <c r="A240" s="110"/>
      <c r="B240" s="110"/>
      <c r="D240" s="69" t="s">
        <v>171</v>
      </c>
      <c r="E240" s="70" t="s">
        <v>222</v>
      </c>
      <c r="F240" s="70"/>
      <c r="G240" s="72">
        <v>1</v>
      </c>
      <c r="H240" s="73">
        <v>1</v>
      </c>
      <c r="I240" s="73">
        <f t="shared" si="25"/>
        <v>1</v>
      </c>
      <c r="J240" s="74">
        <f t="shared" si="22"/>
        <v>343</v>
      </c>
      <c r="K240" s="74">
        <f t="shared" si="23"/>
        <v>408.24</v>
      </c>
      <c r="L240" s="75">
        <f t="shared" si="24"/>
        <v>751.24</v>
      </c>
      <c r="N240" s="110"/>
    </row>
    <row r="241" spans="1:14" x14ac:dyDescent="0.25">
      <c r="A241" s="110"/>
      <c r="B241" s="110"/>
      <c r="D241" s="76" t="s">
        <v>172</v>
      </c>
      <c r="E241" s="77" t="s">
        <v>222</v>
      </c>
      <c r="F241" s="77"/>
      <c r="G241" s="79">
        <v>1</v>
      </c>
      <c r="H241" s="66">
        <v>1.21</v>
      </c>
      <c r="I241" s="66">
        <f t="shared" si="25"/>
        <v>1.21</v>
      </c>
      <c r="J241" s="67">
        <f t="shared" si="22"/>
        <v>343</v>
      </c>
      <c r="K241" s="67">
        <f t="shared" si="23"/>
        <v>493.97039999999998</v>
      </c>
      <c r="L241" s="68">
        <f t="shared" si="24"/>
        <v>836.97039999999993</v>
      </c>
      <c r="N241" s="110"/>
    </row>
    <row r="242" spans="1:14" x14ac:dyDescent="0.25">
      <c r="A242" s="110"/>
      <c r="B242" s="110"/>
      <c r="D242" s="69" t="s">
        <v>241</v>
      </c>
      <c r="E242" s="70" t="s">
        <v>222</v>
      </c>
      <c r="F242" s="70"/>
      <c r="G242" s="72">
        <v>1</v>
      </c>
      <c r="H242" s="73">
        <v>1.08</v>
      </c>
      <c r="I242" s="73">
        <f t="shared" si="25"/>
        <v>1.08</v>
      </c>
      <c r="J242" s="74">
        <f t="shared" si="22"/>
        <v>343</v>
      </c>
      <c r="K242" s="74">
        <f t="shared" si="23"/>
        <v>440.89920000000006</v>
      </c>
      <c r="L242" s="75">
        <f t="shared" si="24"/>
        <v>783.89920000000006</v>
      </c>
      <c r="N242" s="110"/>
    </row>
    <row r="243" spans="1:14" x14ac:dyDescent="0.25">
      <c r="A243" s="110"/>
      <c r="B243" s="110"/>
      <c r="D243" s="76" t="s">
        <v>174</v>
      </c>
      <c r="E243" s="77" t="s">
        <v>222</v>
      </c>
      <c r="F243" s="77"/>
      <c r="G243" s="79">
        <v>1</v>
      </c>
      <c r="H243" s="66">
        <v>1</v>
      </c>
      <c r="I243" s="66">
        <f t="shared" si="25"/>
        <v>1</v>
      </c>
      <c r="J243" s="67">
        <f t="shared" si="22"/>
        <v>343</v>
      </c>
      <c r="K243" s="67">
        <f t="shared" si="23"/>
        <v>408.24</v>
      </c>
      <c r="L243" s="68">
        <f t="shared" si="24"/>
        <v>751.24</v>
      </c>
      <c r="N243" s="110"/>
    </row>
    <row r="244" spans="1:14" x14ac:dyDescent="0.25">
      <c r="A244" s="110"/>
      <c r="B244" s="110"/>
      <c r="D244" s="69" t="s">
        <v>175</v>
      </c>
      <c r="E244" s="70" t="s">
        <v>222</v>
      </c>
      <c r="F244" s="70"/>
      <c r="G244" s="72">
        <v>1</v>
      </c>
      <c r="H244" s="73">
        <v>1.01</v>
      </c>
      <c r="I244" s="73">
        <f t="shared" si="25"/>
        <v>1.01</v>
      </c>
      <c r="J244" s="74">
        <f t="shared" si="22"/>
        <v>343</v>
      </c>
      <c r="K244" s="74">
        <f t="shared" si="23"/>
        <v>412.32240000000002</v>
      </c>
      <c r="L244" s="75">
        <f t="shared" si="24"/>
        <v>755.32240000000002</v>
      </c>
      <c r="N244" s="110"/>
    </row>
    <row r="245" spans="1:14" x14ac:dyDescent="0.25">
      <c r="A245" s="110"/>
      <c r="B245" s="110"/>
      <c r="D245" s="76" t="s">
        <v>176</v>
      </c>
      <c r="E245" s="77" t="s">
        <v>222</v>
      </c>
      <c r="F245" s="77"/>
      <c r="G245" s="79">
        <v>1</v>
      </c>
      <c r="H245" s="66">
        <v>1</v>
      </c>
      <c r="I245" s="66">
        <f t="shared" si="25"/>
        <v>1</v>
      </c>
      <c r="J245" s="67">
        <f t="shared" si="22"/>
        <v>343</v>
      </c>
      <c r="K245" s="67">
        <f t="shared" si="23"/>
        <v>408.24</v>
      </c>
      <c r="L245" s="68">
        <f t="shared" si="24"/>
        <v>751.24</v>
      </c>
      <c r="N245" s="110"/>
    </row>
    <row r="246" spans="1:14" x14ac:dyDescent="0.25">
      <c r="A246" s="110"/>
      <c r="B246" s="110"/>
      <c r="D246" s="69" t="s">
        <v>177</v>
      </c>
      <c r="E246" s="70" t="s">
        <v>222</v>
      </c>
      <c r="F246" s="70"/>
      <c r="G246" s="72">
        <v>1</v>
      </c>
      <c r="H246" s="73">
        <v>1</v>
      </c>
      <c r="I246" s="73">
        <f t="shared" si="25"/>
        <v>1</v>
      </c>
      <c r="J246" s="74">
        <f t="shared" si="22"/>
        <v>343</v>
      </c>
      <c r="K246" s="74">
        <f t="shared" si="23"/>
        <v>408.24</v>
      </c>
      <c r="L246" s="75">
        <f t="shared" si="24"/>
        <v>751.24</v>
      </c>
      <c r="N246" s="110"/>
    </row>
    <row r="247" spans="1:14" x14ac:dyDescent="0.25">
      <c r="A247" s="110"/>
      <c r="B247" s="110"/>
      <c r="D247" s="76" t="s">
        <v>178</v>
      </c>
      <c r="E247" s="77" t="s">
        <v>222</v>
      </c>
      <c r="F247" s="77"/>
      <c r="G247" s="79">
        <v>1</v>
      </c>
      <c r="H247" s="66">
        <v>1</v>
      </c>
      <c r="I247" s="66">
        <f t="shared" si="25"/>
        <v>1</v>
      </c>
      <c r="J247" s="67">
        <f t="shared" si="22"/>
        <v>343</v>
      </c>
      <c r="K247" s="67">
        <f t="shared" si="23"/>
        <v>408.24</v>
      </c>
      <c r="L247" s="68">
        <f t="shared" si="24"/>
        <v>751.24</v>
      </c>
      <c r="N247" s="110"/>
    </row>
    <row r="248" spans="1:14" x14ac:dyDescent="0.25">
      <c r="A248" s="110"/>
      <c r="B248" s="110"/>
      <c r="D248" s="69" t="s">
        <v>179</v>
      </c>
      <c r="E248" s="70" t="s">
        <v>222</v>
      </c>
      <c r="F248" s="70"/>
      <c r="G248" s="72">
        <v>1</v>
      </c>
      <c r="H248" s="73">
        <v>1</v>
      </c>
      <c r="I248" s="73">
        <f t="shared" si="25"/>
        <v>1</v>
      </c>
      <c r="J248" s="74">
        <f t="shared" si="22"/>
        <v>343</v>
      </c>
      <c r="K248" s="74">
        <f t="shared" si="23"/>
        <v>408.24</v>
      </c>
      <c r="L248" s="75">
        <f t="shared" si="24"/>
        <v>751.24</v>
      </c>
      <c r="N248" s="110"/>
    </row>
    <row r="249" spans="1:14" x14ac:dyDescent="0.25">
      <c r="A249" s="110"/>
      <c r="B249" s="110"/>
      <c r="D249" s="76" t="s">
        <v>180</v>
      </c>
      <c r="E249" s="77" t="s">
        <v>222</v>
      </c>
      <c r="F249" s="77"/>
      <c r="G249" s="79">
        <v>1</v>
      </c>
      <c r="H249" s="66">
        <v>1</v>
      </c>
      <c r="I249" s="66">
        <f t="shared" si="25"/>
        <v>1</v>
      </c>
      <c r="J249" s="67">
        <f t="shared" si="22"/>
        <v>343</v>
      </c>
      <c r="K249" s="67">
        <f t="shared" si="23"/>
        <v>408.24</v>
      </c>
      <c r="L249" s="68">
        <f t="shared" si="24"/>
        <v>751.24</v>
      </c>
      <c r="N249" s="110"/>
    </row>
    <row r="250" spans="1:14" x14ac:dyDescent="0.25">
      <c r="A250" s="110"/>
      <c r="B250" s="110"/>
      <c r="D250" s="69" t="s">
        <v>181</v>
      </c>
      <c r="E250" s="70" t="s">
        <v>222</v>
      </c>
      <c r="F250" s="70"/>
      <c r="G250" s="72">
        <v>1</v>
      </c>
      <c r="H250" s="73">
        <v>1</v>
      </c>
      <c r="I250" s="73">
        <f t="shared" si="25"/>
        <v>1</v>
      </c>
      <c r="J250" s="74">
        <f t="shared" si="22"/>
        <v>343</v>
      </c>
      <c r="K250" s="74">
        <f t="shared" si="23"/>
        <v>408.24</v>
      </c>
      <c r="L250" s="75">
        <f t="shared" si="24"/>
        <v>751.24</v>
      </c>
      <c r="N250" s="110"/>
    </row>
    <row r="251" spans="1:14" x14ac:dyDescent="0.25">
      <c r="A251" s="110"/>
      <c r="B251" s="110"/>
      <c r="D251" s="76" t="s">
        <v>182</v>
      </c>
      <c r="E251" s="77" t="s">
        <v>222</v>
      </c>
      <c r="F251" s="77"/>
      <c r="G251" s="79">
        <v>1</v>
      </c>
      <c r="H251" s="66">
        <v>1.03</v>
      </c>
      <c r="I251" s="66">
        <f t="shared" si="25"/>
        <v>1.03</v>
      </c>
      <c r="J251" s="67">
        <f t="shared" si="22"/>
        <v>343</v>
      </c>
      <c r="K251" s="67">
        <f t="shared" si="23"/>
        <v>420.48720000000003</v>
      </c>
      <c r="L251" s="68">
        <f t="shared" si="24"/>
        <v>763.48720000000003</v>
      </c>
      <c r="N251" s="110"/>
    </row>
    <row r="252" spans="1:14" x14ac:dyDescent="0.25">
      <c r="A252" s="110"/>
      <c r="B252" s="110"/>
      <c r="D252" s="69" t="s">
        <v>183</v>
      </c>
      <c r="E252" s="70" t="s">
        <v>222</v>
      </c>
      <c r="F252" s="70"/>
      <c r="G252" s="72">
        <v>1</v>
      </c>
      <c r="H252" s="73">
        <v>1.06</v>
      </c>
      <c r="I252" s="73">
        <f t="shared" si="25"/>
        <v>1.06</v>
      </c>
      <c r="J252" s="74">
        <f t="shared" si="22"/>
        <v>343</v>
      </c>
      <c r="K252" s="74">
        <f t="shared" si="23"/>
        <v>432.73440000000005</v>
      </c>
      <c r="L252" s="75">
        <f t="shared" si="24"/>
        <v>775.73440000000005</v>
      </c>
      <c r="N252" s="110"/>
    </row>
    <row r="253" spans="1:14" x14ac:dyDescent="0.25">
      <c r="A253" s="110"/>
      <c r="B253" s="110"/>
      <c r="D253" s="76" t="s">
        <v>184</v>
      </c>
      <c r="E253" s="77" t="s">
        <v>222</v>
      </c>
      <c r="F253" s="77"/>
      <c r="G253" s="79">
        <v>1</v>
      </c>
      <c r="H253" s="66">
        <v>1.06</v>
      </c>
      <c r="I253" s="66">
        <f t="shared" si="25"/>
        <v>1.06</v>
      </c>
      <c r="J253" s="67">
        <f t="shared" si="22"/>
        <v>343</v>
      </c>
      <c r="K253" s="67">
        <f t="shared" si="23"/>
        <v>432.73440000000005</v>
      </c>
      <c r="L253" s="68">
        <f t="shared" si="24"/>
        <v>775.73440000000005</v>
      </c>
      <c r="N253" s="110"/>
    </row>
    <row r="254" spans="1:14" x14ac:dyDescent="0.25">
      <c r="A254" s="110"/>
      <c r="B254" s="110"/>
      <c r="D254" s="69" t="s">
        <v>185</v>
      </c>
      <c r="E254" s="70" t="s">
        <v>222</v>
      </c>
      <c r="F254" s="70"/>
      <c r="G254" s="72">
        <v>1</v>
      </c>
      <c r="H254" s="73">
        <v>1.06</v>
      </c>
      <c r="I254" s="73">
        <f t="shared" si="25"/>
        <v>1.06</v>
      </c>
      <c r="J254" s="74">
        <f t="shared" si="22"/>
        <v>343</v>
      </c>
      <c r="K254" s="74">
        <f t="shared" si="23"/>
        <v>432.73440000000005</v>
      </c>
      <c r="L254" s="75">
        <f t="shared" si="24"/>
        <v>775.73440000000005</v>
      </c>
      <c r="N254" s="110"/>
    </row>
    <row r="255" spans="1:14" x14ac:dyDescent="0.25">
      <c r="A255" s="110"/>
      <c r="B255" s="110"/>
      <c r="D255" s="76" t="s">
        <v>186</v>
      </c>
      <c r="E255" s="77" t="s">
        <v>222</v>
      </c>
      <c r="F255" s="77"/>
      <c r="G255" s="79">
        <v>1</v>
      </c>
      <c r="H255" s="66">
        <v>1.06</v>
      </c>
      <c r="I255" s="66">
        <f t="shared" si="25"/>
        <v>1.06</v>
      </c>
      <c r="J255" s="67">
        <f t="shared" si="22"/>
        <v>343</v>
      </c>
      <c r="K255" s="67">
        <f t="shared" si="23"/>
        <v>432.73440000000005</v>
      </c>
      <c r="L255" s="68">
        <f t="shared" si="24"/>
        <v>775.73440000000005</v>
      </c>
      <c r="N255" s="110"/>
    </row>
    <row r="256" spans="1:14" x14ac:dyDescent="0.25">
      <c r="A256" s="110"/>
      <c r="B256" s="110"/>
      <c r="D256" s="69" t="s">
        <v>187</v>
      </c>
      <c r="E256" s="70" t="s">
        <v>222</v>
      </c>
      <c r="F256" s="70"/>
      <c r="G256" s="72">
        <v>1</v>
      </c>
      <c r="H256" s="73">
        <v>1.06</v>
      </c>
      <c r="I256" s="73">
        <f t="shared" si="25"/>
        <v>1.06</v>
      </c>
      <c r="J256" s="74">
        <f t="shared" si="22"/>
        <v>343</v>
      </c>
      <c r="K256" s="74">
        <f t="shared" si="23"/>
        <v>432.73440000000005</v>
      </c>
      <c r="L256" s="75">
        <f t="shared" si="24"/>
        <v>775.73440000000005</v>
      </c>
      <c r="N256" s="110"/>
    </row>
    <row r="257" spans="1:14" x14ac:dyDescent="0.25">
      <c r="A257" s="110"/>
      <c r="B257" s="110"/>
      <c r="D257" s="76" t="s">
        <v>188</v>
      </c>
      <c r="E257" s="77" t="s">
        <v>222</v>
      </c>
      <c r="F257" s="77"/>
      <c r="G257" s="79">
        <v>1</v>
      </c>
      <c r="H257" s="66">
        <v>1.06</v>
      </c>
      <c r="I257" s="66">
        <f t="shared" si="25"/>
        <v>1.06</v>
      </c>
      <c r="J257" s="67">
        <f t="shared" si="22"/>
        <v>343</v>
      </c>
      <c r="K257" s="67">
        <f t="shared" si="23"/>
        <v>432.73440000000005</v>
      </c>
      <c r="L257" s="68">
        <f t="shared" si="24"/>
        <v>775.73440000000005</v>
      </c>
      <c r="N257" s="110"/>
    </row>
    <row r="258" spans="1:14" x14ac:dyDescent="0.25">
      <c r="A258" s="110"/>
      <c r="B258" s="110"/>
      <c r="D258" s="69" t="s">
        <v>189</v>
      </c>
      <c r="E258" s="70" t="s">
        <v>222</v>
      </c>
      <c r="F258" s="70"/>
      <c r="G258" s="72">
        <v>1</v>
      </c>
      <c r="H258" s="73">
        <v>1.06</v>
      </c>
      <c r="I258" s="73">
        <f t="shared" si="25"/>
        <v>1.06</v>
      </c>
      <c r="J258" s="74">
        <f t="shared" si="22"/>
        <v>343</v>
      </c>
      <c r="K258" s="74">
        <f t="shared" si="23"/>
        <v>432.73440000000005</v>
      </c>
      <c r="L258" s="75">
        <f t="shared" si="24"/>
        <v>775.73440000000005</v>
      </c>
      <c r="N258" s="110"/>
    </row>
    <row r="259" spans="1:14" x14ac:dyDescent="0.25">
      <c r="A259" s="110"/>
      <c r="B259" s="110"/>
      <c r="D259" s="76" t="s">
        <v>190</v>
      </c>
      <c r="E259" s="77" t="s">
        <v>222</v>
      </c>
      <c r="F259" s="77"/>
      <c r="G259" s="79">
        <v>1</v>
      </c>
      <c r="H259" s="66">
        <v>1.06</v>
      </c>
      <c r="I259" s="66">
        <f t="shared" si="25"/>
        <v>1.06</v>
      </c>
      <c r="J259" s="67">
        <f t="shared" si="22"/>
        <v>343</v>
      </c>
      <c r="K259" s="67">
        <f t="shared" si="23"/>
        <v>432.73440000000005</v>
      </c>
      <c r="L259" s="68">
        <f t="shared" si="24"/>
        <v>775.73440000000005</v>
      </c>
      <c r="N259" s="110"/>
    </row>
    <row r="260" spans="1:14" x14ac:dyDescent="0.25">
      <c r="A260" s="110"/>
      <c r="B260" s="110"/>
      <c r="D260" s="69" t="s">
        <v>191</v>
      </c>
      <c r="E260" s="70" t="s">
        <v>222</v>
      </c>
      <c r="F260" s="70"/>
      <c r="G260" s="72">
        <v>1</v>
      </c>
      <c r="H260" s="73">
        <v>1</v>
      </c>
      <c r="I260" s="73">
        <f t="shared" si="25"/>
        <v>1</v>
      </c>
      <c r="J260" s="74">
        <f t="shared" si="22"/>
        <v>343</v>
      </c>
      <c r="K260" s="74">
        <f t="shared" si="23"/>
        <v>408.24</v>
      </c>
      <c r="L260" s="75">
        <f t="shared" si="24"/>
        <v>751.24</v>
      </c>
      <c r="N260" s="110"/>
    </row>
    <row r="261" spans="1:14" x14ac:dyDescent="0.25">
      <c r="A261" s="110"/>
      <c r="B261" s="110"/>
      <c r="D261" s="76" t="s">
        <v>192</v>
      </c>
      <c r="E261" s="77" t="s">
        <v>222</v>
      </c>
      <c r="F261" s="77"/>
      <c r="G261" s="79">
        <v>1</v>
      </c>
      <c r="H261" s="66">
        <v>1</v>
      </c>
      <c r="I261" s="66">
        <f t="shared" si="25"/>
        <v>1</v>
      </c>
      <c r="J261" s="67">
        <f t="shared" si="22"/>
        <v>343</v>
      </c>
      <c r="K261" s="67">
        <f t="shared" si="23"/>
        <v>408.24</v>
      </c>
      <c r="L261" s="68">
        <f t="shared" si="24"/>
        <v>751.24</v>
      </c>
      <c r="N261" s="110"/>
    </row>
    <row r="262" spans="1:14" x14ac:dyDescent="0.25">
      <c r="A262" s="110"/>
      <c r="B262" s="110"/>
      <c r="D262" s="69" t="s">
        <v>242</v>
      </c>
      <c r="E262" s="70" t="s">
        <v>222</v>
      </c>
      <c r="F262" s="70"/>
      <c r="G262" s="72">
        <v>1</v>
      </c>
      <c r="H262" s="73">
        <v>1.22</v>
      </c>
      <c r="I262" s="73">
        <f t="shared" si="25"/>
        <v>1.22</v>
      </c>
      <c r="J262" s="74">
        <f t="shared" si="22"/>
        <v>343</v>
      </c>
      <c r="K262" s="74">
        <f t="shared" si="23"/>
        <v>498.05279999999999</v>
      </c>
      <c r="L262" s="75">
        <f t="shared" si="24"/>
        <v>841.05279999999993</v>
      </c>
      <c r="N262" s="110"/>
    </row>
    <row r="263" spans="1:14" x14ac:dyDescent="0.25">
      <c r="A263" s="110"/>
      <c r="B263" s="110"/>
      <c r="D263" s="76" t="s">
        <v>194</v>
      </c>
      <c r="E263" s="77" t="s">
        <v>222</v>
      </c>
      <c r="F263" s="77"/>
      <c r="G263" s="79">
        <v>1</v>
      </c>
      <c r="H263" s="66">
        <v>1</v>
      </c>
      <c r="I263" s="66">
        <f t="shared" si="25"/>
        <v>1</v>
      </c>
      <c r="J263" s="67">
        <f t="shared" si="22"/>
        <v>343</v>
      </c>
      <c r="K263" s="67">
        <f t="shared" si="23"/>
        <v>408.24</v>
      </c>
      <c r="L263" s="68">
        <f t="shared" si="24"/>
        <v>751.24</v>
      </c>
      <c r="N263" s="110"/>
    </row>
    <row r="264" spans="1:14" x14ac:dyDescent="0.25">
      <c r="A264" s="110"/>
      <c r="B264" s="110"/>
      <c r="D264" s="69" t="s">
        <v>243</v>
      </c>
      <c r="E264" s="70" t="s">
        <v>222</v>
      </c>
      <c r="F264" s="70"/>
      <c r="G264" s="72">
        <v>1</v>
      </c>
      <c r="H264" s="73">
        <v>1.01</v>
      </c>
      <c r="I264" s="73">
        <f t="shared" si="25"/>
        <v>1.01</v>
      </c>
      <c r="J264" s="74">
        <f t="shared" si="22"/>
        <v>343</v>
      </c>
      <c r="K264" s="74">
        <f t="shared" si="23"/>
        <v>412.32240000000002</v>
      </c>
      <c r="L264" s="75">
        <f t="shared" si="24"/>
        <v>755.32240000000002</v>
      </c>
      <c r="N264" s="110"/>
    </row>
    <row r="265" spans="1:14" x14ac:dyDescent="0.25">
      <c r="A265" s="110"/>
      <c r="B265" s="110"/>
      <c r="D265" s="76" t="s">
        <v>196</v>
      </c>
      <c r="E265" s="77" t="s">
        <v>222</v>
      </c>
      <c r="F265" s="77"/>
      <c r="G265" s="79">
        <v>1</v>
      </c>
      <c r="H265" s="66">
        <v>1.01</v>
      </c>
      <c r="I265" s="66">
        <f t="shared" si="25"/>
        <v>1.01</v>
      </c>
      <c r="J265" s="67">
        <f t="shared" si="22"/>
        <v>343</v>
      </c>
      <c r="K265" s="67">
        <f t="shared" si="23"/>
        <v>412.32240000000002</v>
      </c>
      <c r="L265" s="68">
        <f t="shared" si="24"/>
        <v>755.32240000000002</v>
      </c>
      <c r="N265" s="110"/>
    </row>
    <row r="266" spans="1:14" x14ac:dyDescent="0.25">
      <c r="A266" s="110"/>
      <c r="B266" s="110"/>
      <c r="D266" s="69" t="s">
        <v>197</v>
      </c>
      <c r="E266" s="70" t="s">
        <v>222</v>
      </c>
      <c r="F266" s="70"/>
      <c r="G266" s="72">
        <v>1</v>
      </c>
      <c r="H266" s="73">
        <v>1</v>
      </c>
      <c r="I266" s="73">
        <f t="shared" si="25"/>
        <v>1</v>
      </c>
      <c r="J266" s="74">
        <f t="shared" si="22"/>
        <v>343</v>
      </c>
      <c r="K266" s="74">
        <f t="shared" si="23"/>
        <v>408.24</v>
      </c>
      <c r="L266" s="75">
        <f t="shared" si="24"/>
        <v>751.24</v>
      </c>
      <c r="N266" s="110"/>
    </row>
    <row r="267" spans="1:14" x14ac:dyDescent="0.25">
      <c r="A267" s="110"/>
      <c r="B267" s="110"/>
      <c r="D267" s="76" t="s">
        <v>198</v>
      </c>
      <c r="E267" s="77" t="s">
        <v>222</v>
      </c>
      <c r="F267" s="77"/>
      <c r="G267" s="79">
        <v>1</v>
      </c>
      <c r="H267" s="66">
        <v>1.01</v>
      </c>
      <c r="I267" s="66">
        <f t="shared" si="25"/>
        <v>1.01</v>
      </c>
      <c r="J267" s="67">
        <f t="shared" si="22"/>
        <v>343</v>
      </c>
      <c r="K267" s="67">
        <f t="shared" si="23"/>
        <v>412.32240000000002</v>
      </c>
      <c r="L267" s="68">
        <f t="shared" si="24"/>
        <v>755.32240000000002</v>
      </c>
      <c r="N267" s="110"/>
    </row>
    <row r="268" spans="1:14" x14ac:dyDescent="0.25">
      <c r="A268" s="110"/>
      <c r="B268" s="110"/>
      <c r="D268" s="69" t="s">
        <v>199</v>
      </c>
      <c r="E268" s="70" t="s">
        <v>222</v>
      </c>
      <c r="F268" s="70"/>
      <c r="G268" s="72">
        <v>1</v>
      </c>
      <c r="H268" s="73">
        <v>1.01</v>
      </c>
      <c r="I268" s="73">
        <f t="shared" si="25"/>
        <v>1.01</v>
      </c>
      <c r="J268" s="74">
        <f t="shared" si="22"/>
        <v>343</v>
      </c>
      <c r="K268" s="74">
        <f t="shared" si="23"/>
        <v>412.32240000000002</v>
      </c>
      <c r="L268" s="75">
        <f t="shared" si="24"/>
        <v>755.32240000000002</v>
      </c>
      <c r="N268" s="110"/>
    </row>
    <row r="269" spans="1:14" x14ac:dyDescent="0.25">
      <c r="A269" s="110"/>
      <c r="B269" s="110"/>
      <c r="D269" s="76" t="s">
        <v>200</v>
      </c>
      <c r="E269" s="77" t="s">
        <v>222</v>
      </c>
      <c r="F269" s="77"/>
      <c r="G269" s="79">
        <v>1</v>
      </c>
      <c r="H269" s="66">
        <v>1.01</v>
      </c>
      <c r="I269" s="66">
        <f t="shared" si="25"/>
        <v>1.01</v>
      </c>
      <c r="J269" s="67">
        <f t="shared" ref="J269:J332" si="26">+CBase</f>
        <v>343</v>
      </c>
      <c r="K269" s="67">
        <f t="shared" ref="K269:K332" si="27">+I269*CAcreage</f>
        <v>412.32240000000002</v>
      </c>
      <c r="L269" s="68">
        <f t="shared" si="24"/>
        <v>755.32240000000002</v>
      </c>
      <c r="N269" s="110"/>
    </row>
    <row r="270" spans="1:14" x14ac:dyDescent="0.25">
      <c r="A270" s="110"/>
      <c r="B270" s="110"/>
      <c r="D270" s="69" t="s">
        <v>244</v>
      </c>
      <c r="E270" s="70" t="s">
        <v>222</v>
      </c>
      <c r="F270" s="70"/>
      <c r="G270" s="72">
        <v>1</v>
      </c>
      <c r="H270" s="73">
        <v>1.01</v>
      </c>
      <c r="I270" s="73">
        <f t="shared" si="25"/>
        <v>1.01</v>
      </c>
      <c r="J270" s="74">
        <f t="shared" si="26"/>
        <v>343</v>
      </c>
      <c r="K270" s="74">
        <f t="shared" si="27"/>
        <v>412.32240000000002</v>
      </c>
      <c r="L270" s="75">
        <f t="shared" si="24"/>
        <v>755.32240000000002</v>
      </c>
      <c r="N270" s="110"/>
    </row>
    <row r="271" spans="1:14" x14ac:dyDescent="0.25">
      <c r="A271" s="110"/>
      <c r="B271" s="110"/>
      <c r="D271" s="76" t="s">
        <v>245</v>
      </c>
      <c r="E271" s="77" t="s">
        <v>222</v>
      </c>
      <c r="F271" s="77"/>
      <c r="G271" s="79">
        <v>1</v>
      </c>
      <c r="H271" s="66">
        <v>1.01</v>
      </c>
      <c r="I271" s="66">
        <f t="shared" si="25"/>
        <v>1.01</v>
      </c>
      <c r="J271" s="67">
        <f t="shared" si="26"/>
        <v>343</v>
      </c>
      <c r="K271" s="67">
        <f t="shared" si="27"/>
        <v>412.32240000000002</v>
      </c>
      <c r="L271" s="68">
        <f t="shared" ref="L271:L334" si="28">+K271+J271</f>
        <v>755.32240000000002</v>
      </c>
      <c r="N271" s="110"/>
    </row>
    <row r="272" spans="1:14" x14ac:dyDescent="0.25">
      <c r="A272" s="110"/>
      <c r="B272" s="110"/>
      <c r="D272" s="69" t="s">
        <v>246</v>
      </c>
      <c r="E272" s="70" t="s">
        <v>222</v>
      </c>
      <c r="F272" s="70"/>
      <c r="G272" s="72">
        <v>1</v>
      </c>
      <c r="H272" s="73">
        <v>1.01</v>
      </c>
      <c r="I272" s="73">
        <f t="shared" si="25"/>
        <v>1.01</v>
      </c>
      <c r="J272" s="74">
        <f t="shared" si="26"/>
        <v>343</v>
      </c>
      <c r="K272" s="74">
        <f t="shared" si="27"/>
        <v>412.32240000000002</v>
      </c>
      <c r="L272" s="75">
        <f t="shared" si="28"/>
        <v>755.32240000000002</v>
      </c>
      <c r="N272" s="110"/>
    </row>
    <row r="273" spans="1:14" x14ac:dyDescent="0.25">
      <c r="A273" s="110"/>
      <c r="B273" s="110"/>
      <c r="D273" s="76" t="s">
        <v>247</v>
      </c>
      <c r="E273" s="77" t="s">
        <v>222</v>
      </c>
      <c r="F273" s="77"/>
      <c r="G273" s="79">
        <v>1</v>
      </c>
      <c r="H273" s="66">
        <v>1.01</v>
      </c>
      <c r="I273" s="66">
        <f t="shared" si="25"/>
        <v>1.01</v>
      </c>
      <c r="J273" s="67">
        <f t="shared" si="26"/>
        <v>343</v>
      </c>
      <c r="K273" s="67">
        <f t="shared" si="27"/>
        <v>412.32240000000002</v>
      </c>
      <c r="L273" s="68">
        <f t="shared" si="28"/>
        <v>755.32240000000002</v>
      </c>
      <c r="N273" s="110"/>
    </row>
    <row r="274" spans="1:14" x14ac:dyDescent="0.25">
      <c r="A274" s="110"/>
      <c r="B274" s="110"/>
      <c r="D274" s="69" t="s">
        <v>248</v>
      </c>
      <c r="E274" s="70" t="s">
        <v>222</v>
      </c>
      <c r="F274" s="70"/>
      <c r="G274" s="72">
        <v>1</v>
      </c>
      <c r="H274" s="73">
        <v>1.01</v>
      </c>
      <c r="I274" s="73">
        <f t="shared" si="25"/>
        <v>1.01</v>
      </c>
      <c r="J274" s="74">
        <f t="shared" si="26"/>
        <v>343</v>
      </c>
      <c r="K274" s="74">
        <f t="shared" si="27"/>
        <v>412.32240000000002</v>
      </c>
      <c r="L274" s="75">
        <f t="shared" si="28"/>
        <v>755.32240000000002</v>
      </c>
      <c r="N274" s="110"/>
    </row>
    <row r="275" spans="1:14" x14ac:dyDescent="0.25">
      <c r="A275" s="110"/>
      <c r="B275" s="110"/>
      <c r="D275" s="76" t="s">
        <v>249</v>
      </c>
      <c r="E275" s="77" t="s">
        <v>222</v>
      </c>
      <c r="F275" s="77"/>
      <c r="G275" s="79">
        <v>1</v>
      </c>
      <c r="H275" s="66">
        <v>1.21</v>
      </c>
      <c r="I275" s="66">
        <f t="shared" si="25"/>
        <v>1.21</v>
      </c>
      <c r="J275" s="67">
        <f t="shared" si="26"/>
        <v>343</v>
      </c>
      <c r="K275" s="67">
        <f t="shared" si="27"/>
        <v>493.97039999999998</v>
      </c>
      <c r="L275" s="68">
        <f t="shared" si="28"/>
        <v>836.97039999999993</v>
      </c>
      <c r="N275" s="110"/>
    </row>
    <row r="276" spans="1:14" x14ac:dyDescent="0.25">
      <c r="A276" s="110"/>
      <c r="B276" s="110"/>
      <c r="D276" s="69" t="s">
        <v>250</v>
      </c>
      <c r="E276" s="70" t="s">
        <v>222</v>
      </c>
      <c r="F276" s="70"/>
      <c r="G276" s="72">
        <v>1</v>
      </c>
      <c r="H276" s="73">
        <v>1.21</v>
      </c>
      <c r="I276" s="73">
        <f t="shared" si="25"/>
        <v>1.21</v>
      </c>
      <c r="J276" s="74">
        <f t="shared" si="26"/>
        <v>343</v>
      </c>
      <c r="K276" s="74">
        <f t="shared" si="27"/>
        <v>493.97039999999998</v>
      </c>
      <c r="L276" s="75">
        <f t="shared" si="28"/>
        <v>836.97039999999993</v>
      </c>
      <c r="N276" s="110"/>
    </row>
    <row r="277" spans="1:14" x14ac:dyDescent="0.25">
      <c r="A277" s="110"/>
      <c r="B277" s="110"/>
      <c r="D277" s="76" t="s">
        <v>251</v>
      </c>
      <c r="E277" s="77" t="s">
        <v>222</v>
      </c>
      <c r="F277" s="77"/>
      <c r="G277" s="79">
        <v>1</v>
      </c>
      <c r="H277" s="66">
        <v>1.25</v>
      </c>
      <c r="I277" s="66">
        <f t="shared" si="25"/>
        <v>1.25</v>
      </c>
      <c r="J277" s="67">
        <f t="shared" si="26"/>
        <v>343</v>
      </c>
      <c r="K277" s="67">
        <f t="shared" si="27"/>
        <v>510.3</v>
      </c>
      <c r="L277" s="68">
        <f t="shared" si="28"/>
        <v>853.3</v>
      </c>
      <c r="N277" s="110"/>
    </row>
    <row r="278" spans="1:14" x14ac:dyDescent="0.25">
      <c r="A278" s="110"/>
      <c r="B278" s="110"/>
      <c r="D278" s="69" t="s">
        <v>252</v>
      </c>
      <c r="E278" s="70" t="s">
        <v>222</v>
      </c>
      <c r="F278" s="70"/>
      <c r="G278" s="72">
        <v>1</v>
      </c>
      <c r="H278" s="73">
        <v>1.02</v>
      </c>
      <c r="I278" s="73">
        <f t="shared" si="25"/>
        <v>1.02</v>
      </c>
      <c r="J278" s="74">
        <f t="shared" si="26"/>
        <v>343</v>
      </c>
      <c r="K278" s="74">
        <f t="shared" si="27"/>
        <v>416.40480000000002</v>
      </c>
      <c r="L278" s="75">
        <f t="shared" si="28"/>
        <v>759.40480000000002</v>
      </c>
      <c r="N278" s="110"/>
    </row>
    <row r="279" spans="1:14" x14ac:dyDescent="0.25">
      <c r="A279" s="110"/>
      <c r="B279" s="110"/>
      <c r="D279" s="76" t="s">
        <v>253</v>
      </c>
      <c r="E279" s="77" t="s">
        <v>222</v>
      </c>
      <c r="F279" s="77"/>
      <c r="G279" s="79">
        <v>1</v>
      </c>
      <c r="H279" s="66">
        <v>1.02</v>
      </c>
      <c r="I279" s="66">
        <f t="shared" si="25"/>
        <v>1.02</v>
      </c>
      <c r="J279" s="67">
        <f t="shared" si="26"/>
        <v>343</v>
      </c>
      <c r="K279" s="67">
        <f t="shared" si="27"/>
        <v>416.40480000000002</v>
      </c>
      <c r="L279" s="68">
        <f t="shared" si="28"/>
        <v>759.40480000000002</v>
      </c>
      <c r="N279" s="110"/>
    </row>
    <row r="280" spans="1:14" x14ac:dyDescent="0.25">
      <c r="A280" s="110"/>
      <c r="B280" s="110"/>
      <c r="D280" s="69" t="s">
        <v>254</v>
      </c>
      <c r="E280" s="70" t="s">
        <v>222</v>
      </c>
      <c r="F280" s="70"/>
      <c r="G280" s="72">
        <v>1</v>
      </c>
      <c r="H280" s="73">
        <v>1.02</v>
      </c>
      <c r="I280" s="73">
        <f t="shared" si="25"/>
        <v>1.02</v>
      </c>
      <c r="J280" s="74">
        <f t="shared" si="26"/>
        <v>343</v>
      </c>
      <c r="K280" s="74">
        <f t="shared" si="27"/>
        <v>416.40480000000002</v>
      </c>
      <c r="L280" s="75">
        <f t="shared" si="28"/>
        <v>759.40480000000002</v>
      </c>
      <c r="N280" s="110"/>
    </row>
    <row r="281" spans="1:14" x14ac:dyDescent="0.25">
      <c r="A281" s="110"/>
      <c r="B281" s="110"/>
      <c r="D281" s="76" t="s">
        <v>255</v>
      </c>
      <c r="E281" s="77" t="s">
        <v>222</v>
      </c>
      <c r="F281" s="77"/>
      <c r="G281" s="79">
        <v>1</v>
      </c>
      <c r="H281" s="66">
        <v>1.02</v>
      </c>
      <c r="I281" s="66">
        <f t="shared" si="25"/>
        <v>1.02</v>
      </c>
      <c r="J281" s="67">
        <f t="shared" si="26"/>
        <v>343</v>
      </c>
      <c r="K281" s="67">
        <f t="shared" si="27"/>
        <v>416.40480000000002</v>
      </c>
      <c r="L281" s="68">
        <f t="shared" si="28"/>
        <v>759.40480000000002</v>
      </c>
      <c r="N281" s="110"/>
    </row>
    <row r="282" spans="1:14" x14ac:dyDescent="0.25">
      <c r="A282" s="110"/>
      <c r="B282" s="110"/>
      <c r="D282" s="69" t="s">
        <v>256</v>
      </c>
      <c r="E282" s="70" t="s">
        <v>222</v>
      </c>
      <c r="F282" s="70"/>
      <c r="G282" s="72">
        <v>1</v>
      </c>
      <c r="H282" s="73">
        <v>1.02</v>
      </c>
      <c r="I282" s="73">
        <f t="shared" si="25"/>
        <v>1.02</v>
      </c>
      <c r="J282" s="74">
        <f t="shared" si="26"/>
        <v>343</v>
      </c>
      <c r="K282" s="74">
        <f t="shared" si="27"/>
        <v>416.40480000000002</v>
      </c>
      <c r="L282" s="75">
        <f t="shared" si="28"/>
        <v>759.40480000000002</v>
      </c>
      <c r="N282" s="110"/>
    </row>
    <row r="283" spans="1:14" x14ac:dyDescent="0.25">
      <c r="A283" s="110"/>
      <c r="B283" s="110"/>
      <c r="D283" s="76" t="s">
        <v>257</v>
      </c>
      <c r="E283" s="77" t="s">
        <v>222</v>
      </c>
      <c r="F283" s="77"/>
      <c r="G283" s="79">
        <v>1</v>
      </c>
      <c r="H283" s="66">
        <v>1.03</v>
      </c>
      <c r="I283" s="66">
        <f t="shared" ref="I283:I308" si="29">H283</f>
        <v>1.03</v>
      </c>
      <c r="J283" s="67">
        <f t="shared" si="26"/>
        <v>343</v>
      </c>
      <c r="K283" s="67">
        <f t="shared" si="27"/>
        <v>420.48720000000003</v>
      </c>
      <c r="L283" s="68">
        <f t="shared" si="28"/>
        <v>763.48720000000003</v>
      </c>
      <c r="N283" s="110"/>
    </row>
    <row r="284" spans="1:14" x14ac:dyDescent="0.25">
      <c r="A284" s="110"/>
      <c r="B284" s="110"/>
      <c r="D284" s="69" t="s">
        <v>258</v>
      </c>
      <c r="E284" s="70" t="s">
        <v>222</v>
      </c>
      <c r="F284" s="70"/>
      <c r="G284" s="72">
        <v>1</v>
      </c>
      <c r="H284" s="73">
        <v>1.02</v>
      </c>
      <c r="I284" s="73">
        <f t="shared" si="29"/>
        <v>1.02</v>
      </c>
      <c r="J284" s="74">
        <f t="shared" si="26"/>
        <v>343</v>
      </c>
      <c r="K284" s="74">
        <f t="shared" si="27"/>
        <v>416.40480000000002</v>
      </c>
      <c r="L284" s="75">
        <f t="shared" si="28"/>
        <v>759.40480000000002</v>
      </c>
      <c r="N284" s="110"/>
    </row>
    <row r="285" spans="1:14" x14ac:dyDescent="0.25">
      <c r="A285" s="110"/>
      <c r="B285" s="110"/>
      <c r="D285" s="76" t="s">
        <v>259</v>
      </c>
      <c r="E285" s="77" t="s">
        <v>222</v>
      </c>
      <c r="F285" s="77"/>
      <c r="G285" s="79">
        <v>1</v>
      </c>
      <c r="H285" s="66">
        <v>1.03</v>
      </c>
      <c r="I285" s="66">
        <f t="shared" si="29"/>
        <v>1.03</v>
      </c>
      <c r="J285" s="67">
        <f t="shared" si="26"/>
        <v>343</v>
      </c>
      <c r="K285" s="67">
        <f t="shared" si="27"/>
        <v>420.48720000000003</v>
      </c>
      <c r="L285" s="68">
        <f t="shared" si="28"/>
        <v>763.48720000000003</v>
      </c>
      <c r="N285" s="110"/>
    </row>
    <row r="286" spans="1:14" x14ac:dyDescent="0.25">
      <c r="A286" s="110"/>
      <c r="B286" s="110"/>
      <c r="D286" s="69" t="s">
        <v>260</v>
      </c>
      <c r="E286" s="70" t="s">
        <v>222</v>
      </c>
      <c r="F286" s="70"/>
      <c r="G286" s="72">
        <v>1</v>
      </c>
      <c r="H286" s="73">
        <v>1.02</v>
      </c>
      <c r="I286" s="73">
        <f t="shared" si="29"/>
        <v>1.02</v>
      </c>
      <c r="J286" s="74">
        <f t="shared" si="26"/>
        <v>343</v>
      </c>
      <c r="K286" s="74">
        <f t="shared" si="27"/>
        <v>416.40480000000002</v>
      </c>
      <c r="L286" s="75">
        <f t="shared" si="28"/>
        <v>759.40480000000002</v>
      </c>
      <c r="N286" s="110"/>
    </row>
    <row r="287" spans="1:14" x14ac:dyDescent="0.25">
      <c r="A287" s="110"/>
      <c r="B287" s="110"/>
      <c r="D287" s="76" t="s">
        <v>261</v>
      </c>
      <c r="E287" s="77" t="s">
        <v>222</v>
      </c>
      <c r="F287" s="77"/>
      <c r="G287" s="79">
        <v>1</v>
      </c>
      <c r="H287" s="66">
        <v>1.02</v>
      </c>
      <c r="I287" s="66">
        <f t="shared" si="29"/>
        <v>1.02</v>
      </c>
      <c r="J287" s="67">
        <f t="shared" si="26"/>
        <v>343</v>
      </c>
      <c r="K287" s="67">
        <f t="shared" si="27"/>
        <v>416.40480000000002</v>
      </c>
      <c r="L287" s="68">
        <f t="shared" si="28"/>
        <v>759.40480000000002</v>
      </c>
      <c r="N287" s="110"/>
    </row>
    <row r="288" spans="1:14" x14ac:dyDescent="0.25">
      <c r="A288" s="110"/>
      <c r="B288" s="110"/>
      <c r="D288" s="69" t="s">
        <v>262</v>
      </c>
      <c r="E288" s="70" t="s">
        <v>222</v>
      </c>
      <c r="F288" s="70"/>
      <c r="G288" s="72">
        <v>1</v>
      </c>
      <c r="H288" s="73">
        <v>1.02</v>
      </c>
      <c r="I288" s="73">
        <f t="shared" si="29"/>
        <v>1.02</v>
      </c>
      <c r="J288" s="74">
        <f t="shared" si="26"/>
        <v>343</v>
      </c>
      <c r="K288" s="74">
        <f t="shared" si="27"/>
        <v>416.40480000000002</v>
      </c>
      <c r="L288" s="75">
        <f t="shared" si="28"/>
        <v>759.40480000000002</v>
      </c>
      <c r="N288" s="110"/>
    </row>
    <row r="289" spans="1:14" x14ac:dyDescent="0.25">
      <c r="A289" s="110"/>
      <c r="B289" s="110"/>
      <c r="D289" s="76" t="s">
        <v>263</v>
      </c>
      <c r="E289" s="77" t="s">
        <v>222</v>
      </c>
      <c r="F289" s="77"/>
      <c r="G289" s="79">
        <v>1</v>
      </c>
      <c r="H289" s="66">
        <v>1.03</v>
      </c>
      <c r="I289" s="66">
        <f t="shared" si="29"/>
        <v>1.03</v>
      </c>
      <c r="J289" s="67">
        <f t="shared" si="26"/>
        <v>343</v>
      </c>
      <c r="K289" s="67">
        <f t="shared" si="27"/>
        <v>420.48720000000003</v>
      </c>
      <c r="L289" s="68">
        <f t="shared" si="28"/>
        <v>763.48720000000003</v>
      </c>
      <c r="N289" s="110"/>
    </row>
    <row r="290" spans="1:14" x14ac:dyDescent="0.25">
      <c r="A290" s="110"/>
      <c r="B290" s="110"/>
      <c r="D290" s="69" t="s">
        <v>264</v>
      </c>
      <c r="E290" s="70" t="s">
        <v>222</v>
      </c>
      <c r="F290" s="70"/>
      <c r="G290" s="72">
        <v>1</v>
      </c>
      <c r="H290" s="73">
        <v>1.02</v>
      </c>
      <c r="I290" s="73">
        <f t="shared" si="29"/>
        <v>1.02</v>
      </c>
      <c r="J290" s="74">
        <f t="shared" si="26"/>
        <v>343</v>
      </c>
      <c r="K290" s="74">
        <f t="shared" si="27"/>
        <v>416.40480000000002</v>
      </c>
      <c r="L290" s="75">
        <f t="shared" si="28"/>
        <v>759.40480000000002</v>
      </c>
      <c r="N290" s="110"/>
    </row>
    <row r="291" spans="1:14" x14ac:dyDescent="0.25">
      <c r="A291" s="110"/>
      <c r="B291" s="110"/>
      <c r="D291" s="76" t="s">
        <v>265</v>
      </c>
      <c r="E291" s="77" t="s">
        <v>222</v>
      </c>
      <c r="F291" s="77"/>
      <c r="G291" s="79">
        <v>1</v>
      </c>
      <c r="H291" s="66">
        <v>1.02</v>
      </c>
      <c r="I291" s="66">
        <f t="shared" si="29"/>
        <v>1.02</v>
      </c>
      <c r="J291" s="67">
        <f t="shared" si="26"/>
        <v>343</v>
      </c>
      <c r="K291" s="67">
        <f t="shared" si="27"/>
        <v>416.40480000000002</v>
      </c>
      <c r="L291" s="68">
        <f t="shared" si="28"/>
        <v>759.40480000000002</v>
      </c>
      <c r="N291" s="110"/>
    </row>
    <row r="292" spans="1:14" x14ac:dyDescent="0.25">
      <c r="A292" s="110"/>
      <c r="B292" s="110"/>
      <c r="D292" s="69" t="s">
        <v>266</v>
      </c>
      <c r="E292" s="70" t="s">
        <v>222</v>
      </c>
      <c r="F292" s="70"/>
      <c r="G292" s="72">
        <v>1</v>
      </c>
      <c r="H292" s="73">
        <v>1.02</v>
      </c>
      <c r="I292" s="73">
        <f t="shared" si="29"/>
        <v>1.02</v>
      </c>
      <c r="J292" s="74">
        <f t="shared" si="26"/>
        <v>343</v>
      </c>
      <c r="K292" s="74">
        <f t="shared" si="27"/>
        <v>416.40480000000002</v>
      </c>
      <c r="L292" s="75">
        <f t="shared" si="28"/>
        <v>759.40480000000002</v>
      </c>
      <c r="N292" s="110"/>
    </row>
    <row r="293" spans="1:14" x14ac:dyDescent="0.25">
      <c r="A293" s="110"/>
      <c r="B293" s="110"/>
      <c r="D293" s="76" t="s">
        <v>267</v>
      </c>
      <c r="E293" s="77" t="s">
        <v>222</v>
      </c>
      <c r="F293" s="77"/>
      <c r="G293" s="79">
        <v>1</v>
      </c>
      <c r="H293" s="66">
        <v>1.02</v>
      </c>
      <c r="I293" s="66">
        <f t="shared" si="29"/>
        <v>1.02</v>
      </c>
      <c r="J293" s="67">
        <f t="shared" si="26"/>
        <v>343</v>
      </c>
      <c r="K293" s="67">
        <f t="shared" si="27"/>
        <v>416.40480000000002</v>
      </c>
      <c r="L293" s="68">
        <f t="shared" si="28"/>
        <v>759.40480000000002</v>
      </c>
      <c r="N293" s="110"/>
    </row>
    <row r="294" spans="1:14" x14ac:dyDescent="0.25">
      <c r="A294" s="110"/>
      <c r="B294" s="110"/>
      <c r="D294" s="69" t="s">
        <v>268</v>
      </c>
      <c r="E294" s="70" t="s">
        <v>222</v>
      </c>
      <c r="F294" s="70"/>
      <c r="G294" s="72">
        <v>1</v>
      </c>
      <c r="H294" s="73">
        <v>1.02</v>
      </c>
      <c r="I294" s="73">
        <f t="shared" si="29"/>
        <v>1.02</v>
      </c>
      <c r="J294" s="74">
        <f t="shared" si="26"/>
        <v>343</v>
      </c>
      <c r="K294" s="74">
        <f t="shared" si="27"/>
        <v>416.40480000000002</v>
      </c>
      <c r="L294" s="75">
        <f t="shared" si="28"/>
        <v>759.40480000000002</v>
      </c>
      <c r="N294" s="110"/>
    </row>
    <row r="295" spans="1:14" x14ac:dyDescent="0.25">
      <c r="A295" s="110"/>
      <c r="B295" s="110"/>
      <c r="D295" s="76" t="s">
        <v>269</v>
      </c>
      <c r="E295" s="77" t="s">
        <v>222</v>
      </c>
      <c r="F295" s="77"/>
      <c r="G295" s="79">
        <v>1</v>
      </c>
      <c r="H295" s="66">
        <v>1.02</v>
      </c>
      <c r="I295" s="66">
        <f t="shared" si="29"/>
        <v>1.02</v>
      </c>
      <c r="J295" s="67">
        <f t="shared" si="26"/>
        <v>343</v>
      </c>
      <c r="K295" s="67">
        <f t="shared" si="27"/>
        <v>416.40480000000002</v>
      </c>
      <c r="L295" s="68">
        <f t="shared" si="28"/>
        <v>759.40480000000002</v>
      </c>
      <c r="N295" s="110"/>
    </row>
    <row r="296" spans="1:14" x14ac:dyDescent="0.25">
      <c r="A296" s="110"/>
      <c r="B296" s="110"/>
      <c r="D296" s="69" t="s">
        <v>270</v>
      </c>
      <c r="E296" s="70" t="s">
        <v>222</v>
      </c>
      <c r="F296" s="70"/>
      <c r="G296" s="72">
        <v>1</v>
      </c>
      <c r="H296" s="73">
        <v>1</v>
      </c>
      <c r="I296" s="73">
        <f t="shared" si="29"/>
        <v>1</v>
      </c>
      <c r="J296" s="74">
        <f t="shared" si="26"/>
        <v>343</v>
      </c>
      <c r="K296" s="74">
        <f t="shared" si="27"/>
        <v>408.24</v>
      </c>
      <c r="L296" s="75">
        <f t="shared" si="28"/>
        <v>751.24</v>
      </c>
      <c r="N296" s="110"/>
    </row>
    <row r="297" spans="1:14" x14ac:dyDescent="0.25">
      <c r="A297" s="110"/>
      <c r="B297" s="110"/>
      <c r="D297" s="76" t="s">
        <v>271</v>
      </c>
      <c r="E297" s="77" t="s">
        <v>222</v>
      </c>
      <c r="F297" s="77"/>
      <c r="G297" s="79">
        <v>1</v>
      </c>
      <c r="H297" s="66">
        <v>1.08</v>
      </c>
      <c r="I297" s="66">
        <f t="shared" si="29"/>
        <v>1.08</v>
      </c>
      <c r="J297" s="67">
        <f t="shared" si="26"/>
        <v>343</v>
      </c>
      <c r="K297" s="67">
        <f t="shared" si="27"/>
        <v>440.89920000000006</v>
      </c>
      <c r="L297" s="68">
        <f t="shared" si="28"/>
        <v>783.89920000000006</v>
      </c>
      <c r="N297" s="110"/>
    </row>
    <row r="298" spans="1:14" x14ac:dyDescent="0.25">
      <c r="A298" s="110"/>
      <c r="B298" s="110"/>
      <c r="D298" s="69" t="s">
        <v>272</v>
      </c>
      <c r="E298" s="70" t="s">
        <v>222</v>
      </c>
      <c r="F298" s="70"/>
      <c r="G298" s="72">
        <v>1</v>
      </c>
      <c r="H298" s="73">
        <v>1.08</v>
      </c>
      <c r="I298" s="73">
        <f t="shared" si="29"/>
        <v>1.08</v>
      </c>
      <c r="J298" s="74">
        <f t="shared" si="26"/>
        <v>343</v>
      </c>
      <c r="K298" s="74">
        <f t="shared" si="27"/>
        <v>440.89920000000006</v>
      </c>
      <c r="L298" s="75">
        <f t="shared" si="28"/>
        <v>783.89920000000006</v>
      </c>
      <c r="N298" s="110"/>
    </row>
    <row r="299" spans="1:14" x14ac:dyDescent="0.25">
      <c r="A299" s="110"/>
      <c r="B299" s="110"/>
      <c r="D299" s="76" t="s">
        <v>273</v>
      </c>
      <c r="E299" s="77" t="s">
        <v>222</v>
      </c>
      <c r="F299" s="77"/>
      <c r="G299" s="79">
        <v>1</v>
      </c>
      <c r="H299" s="66">
        <v>1.08</v>
      </c>
      <c r="I299" s="66">
        <f t="shared" si="29"/>
        <v>1.08</v>
      </c>
      <c r="J299" s="67">
        <f t="shared" si="26"/>
        <v>343</v>
      </c>
      <c r="K299" s="67">
        <f t="shared" si="27"/>
        <v>440.89920000000006</v>
      </c>
      <c r="L299" s="68">
        <f t="shared" si="28"/>
        <v>783.89920000000006</v>
      </c>
      <c r="N299" s="110"/>
    </row>
    <row r="300" spans="1:14" x14ac:dyDescent="0.25">
      <c r="A300" s="110"/>
      <c r="B300" s="110"/>
      <c r="D300" s="69" t="s">
        <v>274</v>
      </c>
      <c r="E300" s="70" t="s">
        <v>222</v>
      </c>
      <c r="F300" s="70"/>
      <c r="G300" s="72">
        <v>1</v>
      </c>
      <c r="H300" s="73">
        <v>1.08</v>
      </c>
      <c r="I300" s="73">
        <f t="shared" si="29"/>
        <v>1.08</v>
      </c>
      <c r="J300" s="74">
        <f t="shared" si="26"/>
        <v>343</v>
      </c>
      <c r="K300" s="74">
        <f t="shared" si="27"/>
        <v>440.89920000000006</v>
      </c>
      <c r="L300" s="75">
        <f t="shared" si="28"/>
        <v>783.89920000000006</v>
      </c>
      <c r="N300" s="110"/>
    </row>
    <row r="301" spans="1:14" x14ac:dyDescent="0.25">
      <c r="A301" s="110"/>
      <c r="B301" s="110"/>
      <c r="D301" s="76" t="s">
        <v>275</v>
      </c>
      <c r="E301" s="77" t="s">
        <v>222</v>
      </c>
      <c r="F301" s="77"/>
      <c r="G301" s="79">
        <v>1</v>
      </c>
      <c r="H301" s="66">
        <v>1.1100000000000001</v>
      </c>
      <c r="I301" s="66">
        <f t="shared" si="29"/>
        <v>1.1100000000000001</v>
      </c>
      <c r="J301" s="67">
        <f t="shared" si="26"/>
        <v>343</v>
      </c>
      <c r="K301" s="67">
        <f t="shared" si="27"/>
        <v>453.14640000000003</v>
      </c>
      <c r="L301" s="68">
        <f t="shared" si="28"/>
        <v>796.14640000000009</v>
      </c>
      <c r="N301" s="110"/>
    </row>
    <row r="302" spans="1:14" x14ac:dyDescent="0.25">
      <c r="A302" s="110"/>
      <c r="B302" s="110"/>
      <c r="D302" s="69" t="s">
        <v>276</v>
      </c>
      <c r="E302" s="70" t="s">
        <v>222</v>
      </c>
      <c r="F302" s="70"/>
      <c r="G302" s="72">
        <v>1</v>
      </c>
      <c r="H302" s="73">
        <v>1.02</v>
      </c>
      <c r="I302" s="73">
        <f t="shared" si="29"/>
        <v>1.02</v>
      </c>
      <c r="J302" s="74">
        <f t="shared" si="26"/>
        <v>343</v>
      </c>
      <c r="K302" s="74">
        <f t="shared" si="27"/>
        <v>416.40480000000002</v>
      </c>
      <c r="L302" s="75">
        <f t="shared" si="28"/>
        <v>759.40480000000002</v>
      </c>
      <c r="N302" s="110"/>
    </row>
    <row r="303" spans="1:14" x14ac:dyDescent="0.25">
      <c r="A303" s="110"/>
      <c r="B303" s="110"/>
      <c r="D303" s="76" t="s">
        <v>277</v>
      </c>
      <c r="E303" s="77" t="s">
        <v>222</v>
      </c>
      <c r="F303" s="77"/>
      <c r="G303" s="79">
        <v>1</v>
      </c>
      <c r="H303" s="66">
        <v>1.1000000000000001</v>
      </c>
      <c r="I303" s="66">
        <f t="shared" si="29"/>
        <v>1.1000000000000001</v>
      </c>
      <c r="J303" s="67">
        <f t="shared" si="26"/>
        <v>343</v>
      </c>
      <c r="K303" s="67">
        <f t="shared" si="27"/>
        <v>449.06400000000002</v>
      </c>
      <c r="L303" s="68">
        <f t="shared" si="28"/>
        <v>792.06400000000008</v>
      </c>
      <c r="N303" s="110"/>
    </row>
    <row r="304" spans="1:14" x14ac:dyDescent="0.25">
      <c r="A304" s="110"/>
      <c r="B304" s="110"/>
      <c r="D304" s="69" t="s">
        <v>278</v>
      </c>
      <c r="E304" s="70" t="s">
        <v>222</v>
      </c>
      <c r="F304" s="70"/>
      <c r="G304" s="72">
        <v>1</v>
      </c>
      <c r="H304" s="73">
        <v>1.08</v>
      </c>
      <c r="I304" s="73">
        <f t="shared" si="29"/>
        <v>1.08</v>
      </c>
      <c r="J304" s="74">
        <f t="shared" si="26"/>
        <v>343</v>
      </c>
      <c r="K304" s="74">
        <f t="shared" si="27"/>
        <v>440.89920000000006</v>
      </c>
      <c r="L304" s="75">
        <f t="shared" si="28"/>
        <v>783.89920000000006</v>
      </c>
      <c r="N304" s="110"/>
    </row>
    <row r="305" spans="1:14" x14ac:dyDescent="0.25">
      <c r="A305" s="110"/>
      <c r="B305" s="110"/>
      <c r="D305" s="76" t="s">
        <v>279</v>
      </c>
      <c r="E305" s="77" t="s">
        <v>222</v>
      </c>
      <c r="F305" s="77"/>
      <c r="G305" s="79">
        <v>1</v>
      </c>
      <c r="H305" s="66">
        <v>1.08</v>
      </c>
      <c r="I305" s="66">
        <f t="shared" si="29"/>
        <v>1.08</v>
      </c>
      <c r="J305" s="67">
        <f t="shared" si="26"/>
        <v>343</v>
      </c>
      <c r="K305" s="67">
        <f t="shared" si="27"/>
        <v>440.89920000000006</v>
      </c>
      <c r="L305" s="68">
        <f t="shared" si="28"/>
        <v>783.89920000000006</v>
      </c>
      <c r="N305" s="110"/>
    </row>
    <row r="306" spans="1:14" x14ac:dyDescent="0.25">
      <c r="A306" s="110"/>
      <c r="B306" s="110"/>
      <c r="D306" s="69" t="s">
        <v>280</v>
      </c>
      <c r="E306" s="70" t="s">
        <v>222</v>
      </c>
      <c r="F306" s="70"/>
      <c r="G306" s="72">
        <v>1</v>
      </c>
      <c r="H306" s="73">
        <v>1.0900000000000001</v>
      </c>
      <c r="I306" s="73">
        <f t="shared" si="29"/>
        <v>1.0900000000000001</v>
      </c>
      <c r="J306" s="74">
        <f t="shared" si="26"/>
        <v>343</v>
      </c>
      <c r="K306" s="74">
        <f t="shared" si="27"/>
        <v>444.98160000000001</v>
      </c>
      <c r="L306" s="75">
        <f t="shared" si="28"/>
        <v>787.98160000000007</v>
      </c>
      <c r="N306" s="110"/>
    </row>
    <row r="307" spans="1:14" x14ac:dyDescent="0.25">
      <c r="A307" s="110"/>
      <c r="B307" s="110"/>
      <c r="D307" s="76" t="s">
        <v>281</v>
      </c>
      <c r="E307" s="77" t="s">
        <v>222</v>
      </c>
      <c r="F307" s="77"/>
      <c r="G307" s="79">
        <v>1</v>
      </c>
      <c r="H307" s="66">
        <v>1.06</v>
      </c>
      <c r="I307" s="66">
        <f t="shared" si="29"/>
        <v>1.06</v>
      </c>
      <c r="J307" s="67">
        <f t="shared" si="26"/>
        <v>343</v>
      </c>
      <c r="K307" s="67">
        <f t="shared" si="27"/>
        <v>432.73440000000005</v>
      </c>
      <c r="L307" s="68">
        <f t="shared" si="28"/>
        <v>775.73440000000005</v>
      </c>
      <c r="N307" s="110"/>
    </row>
    <row r="308" spans="1:14" x14ac:dyDescent="0.25">
      <c r="A308" s="110"/>
      <c r="B308" s="110"/>
      <c r="D308" s="69" t="s">
        <v>282</v>
      </c>
      <c r="E308" s="70" t="s">
        <v>222</v>
      </c>
      <c r="F308" s="70"/>
      <c r="G308" s="72">
        <v>1</v>
      </c>
      <c r="H308" s="73">
        <v>1</v>
      </c>
      <c r="I308" s="73">
        <f t="shared" si="29"/>
        <v>1</v>
      </c>
      <c r="J308" s="74">
        <f t="shared" si="26"/>
        <v>343</v>
      </c>
      <c r="K308" s="74">
        <f t="shared" si="27"/>
        <v>408.24</v>
      </c>
      <c r="L308" s="75">
        <f t="shared" si="28"/>
        <v>751.24</v>
      </c>
      <c r="N308" s="110"/>
    </row>
    <row r="309" spans="1:14" x14ac:dyDescent="0.25">
      <c r="A309" s="110"/>
      <c r="B309" s="110"/>
      <c r="D309" s="76" t="s">
        <v>148</v>
      </c>
      <c r="E309" s="77" t="s">
        <v>283</v>
      </c>
      <c r="F309" s="77"/>
      <c r="G309" s="79">
        <v>1</v>
      </c>
      <c r="H309" s="66">
        <v>1.01</v>
      </c>
      <c r="I309" s="66">
        <f>H309</f>
        <v>1.01</v>
      </c>
      <c r="J309" s="67">
        <f t="shared" si="26"/>
        <v>343</v>
      </c>
      <c r="K309" s="67">
        <f t="shared" si="27"/>
        <v>412.32240000000002</v>
      </c>
      <c r="L309" s="68">
        <f t="shared" si="28"/>
        <v>755.32240000000002</v>
      </c>
      <c r="N309" s="110"/>
    </row>
    <row r="310" spans="1:14" x14ac:dyDescent="0.25">
      <c r="A310" s="110"/>
      <c r="B310" s="110"/>
      <c r="D310" s="69" t="s">
        <v>150</v>
      </c>
      <c r="E310" s="70" t="s">
        <v>283</v>
      </c>
      <c r="F310" s="70"/>
      <c r="G310" s="72">
        <v>1</v>
      </c>
      <c r="H310" s="73">
        <v>1</v>
      </c>
      <c r="I310" s="73">
        <f t="shared" ref="I310:I320" si="30">H310</f>
        <v>1</v>
      </c>
      <c r="J310" s="74">
        <f t="shared" si="26"/>
        <v>343</v>
      </c>
      <c r="K310" s="74">
        <f t="shared" si="27"/>
        <v>408.24</v>
      </c>
      <c r="L310" s="75">
        <f t="shared" si="28"/>
        <v>751.24</v>
      </c>
      <c r="N310" s="110"/>
    </row>
    <row r="311" spans="1:14" x14ac:dyDescent="0.25">
      <c r="A311" s="110"/>
      <c r="B311" s="110"/>
      <c r="D311" s="76" t="s">
        <v>151</v>
      </c>
      <c r="E311" s="77" t="s">
        <v>283</v>
      </c>
      <c r="F311" s="77"/>
      <c r="G311" s="79">
        <v>1</v>
      </c>
      <c r="H311" s="66">
        <v>1.27</v>
      </c>
      <c r="I311" s="66">
        <f t="shared" si="30"/>
        <v>1.27</v>
      </c>
      <c r="J311" s="67">
        <f t="shared" si="26"/>
        <v>343</v>
      </c>
      <c r="K311" s="67">
        <f t="shared" si="27"/>
        <v>518.46479999999997</v>
      </c>
      <c r="L311" s="68">
        <f t="shared" si="28"/>
        <v>861.46479999999997</v>
      </c>
      <c r="N311" s="110"/>
    </row>
    <row r="312" spans="1:14" x14ac:dyDescent="0.25">
      <c r="A312" s="110"/>
      <c r="B312" s="110"/>
      <c r="D312" s="69" t="s">
        <v>152</v>
      </c>
      <c r="E312" s="70" t="s">
        <v>283</v>
      </c>
      <c r="F312" s="70"/>
      <c r="G312" s="72">
        <v>1</v>
      </c>
      <c r="H312" s="73">
        <v>1</v>
      </c>
      <c r="I312" s="73">
        <f t="shared" si="30"/>
        <v>1</v>
      </c>
      <c r="J312" s="74">
        <f t="shared" si="26"/>
        <v>343</v>
      </c>
      <c r="K312" s="74">
        <f t="shared" si="27"/>
        <v>408.24</v>
      </c>
      <c r="L312" s="75">
        <f t="shared" si="28"/>
        <v>751.24</v>
      </c>
      <c r="N312" s="110"/>
    </row>
    <row r="313" spans="1:14" x14ac:dyDescent="0.25">
      <c r="A313" s="110"/>
      <c r="B313" s="110"/>
      <c r="D313" s="76" t="s">
        <v>153</v>
      </c>
      <c r="E313" s="77" t="s">
        <v>283</v>
      </c>
      <c r="F313" s="77"/>
      <c r="G313" s="79">
        <v>1</v>
      </c>
      <c r="H313" s="66">
        <v>1</v>
      </c>
      <c r="I313" s="66">
        <f t="shared" si="30"/>
        <v>1</v>
      </c>
      <c r="J313" s="67">
        <f t="shared" si="26"/>
        <v>343</v>
      </c>
      <c r="K313" s="67">
        <f t="shared" si="27"/>
        <v>408.24</v>
      </c>
      <c r="L313" s="68">
        <f t="shared" si="28"/>
        <v>751.24</v>
      </c>
      <c r="N313" s="110"/>
    </row>
    <row r="314" spans="1:14" x14ac:dyDescent="0.25">
      <c r="A314" s="110"/>
      <c r="B314" s="110"/>
      <c r="D314" s="69" t="s">
        <v>154</v>
      </c>
      <c r="E314" s="70" t="s">
        <v>283</v>
      </c>
      <c r="F314" s="70"/>
      <c r="G314" s="72">
        <v>1</v>
      </c>
      <c r="H314" s="73">
        <v>1.02</v>
      </c>
      <c r="I314" s="73">
        <f t="shared" si="30"/>
        <v>1.02</v>
      </c>
      <c r="J314" s="74">
        <f t="shared" si="26"/>
        <v>343</v>
      </c>
      <c r="K314" s="74">
        <f t="shared" si="27"/>
        <v>416.40480000000002</v>
      </c>
      <c r="L314" s="75">
        <f t="shared" si="28"/>
        <v>759.40480000000002</v>
      </c>
      <c r="N314" s="110"/>
    </row>
    <row r="315" spans="1:14" x14ac:dyDescent="0.25">
      <c r="A315" s="110"/>
      <c r="B315" s="110"/>
      <c r="D315" s="76" t="s">
        <v>155</v>
      </c>
      <c r="E315" s="77" t="s">
        <v>283</v>
      </c>
      <c r="F315" s="77"/>
      <c r="G315" s="79">
        <v>1</v>
      </c>
      <c r="H315" s="66">
        <v>1.02</v>
      </c>
      <c r="I315" s="66">
        <f t="shared" si="30"/>
        <v>1.02</v>
      </c>
      <c r="J315" s="67">
        <f t="shared" si="26"/>
        <v>343</v>
      </c>
      <c r="K315" s="67">
        <f t="shared" si="27"/>
        <v>416.40480000000002</v>
      </c>
      <c r="L315" s="68">
        <f t="shared" si="28"/>
        <v>759.40480000000002</v>
      </c>
      <c r="N315" s="110"/>
    </row>
    <row r="316" spans="1:14" x14ac:dyDescent="0.25">
      <c r="A316" s="110"/>
      <c r="B316" s="110"/>
      <c r="D316" s="69" t="s">
        <v>156</v>
      </c>
      <c r="E316" s="70" t="s">
        <v>283</v>
      </c>
      <c r="F316" s="70"/>
      <c r="G316" s="72">
        <v>1</v>
      </c>
      <c r="H316" s="73">
        <v>1.01</v>
      </c>
      <c r="I316" s="73">
        <f t="shared" si="30"/>
        <v>1.01</v>
      </c>
      <c r="J316" s="74">
        <f t="shared" si="26"/>
        <v>343</v>
      </c>
      <c r="K316" s="74">
        <f t="shared" si="27"/>
        <v>412.32240000000002</v>
      </c>
      <c r="L316" s="75">
        <f t="shared" si="28"/>
        <v>755.32240000000002</v>
      </c>
      <c r="N316" s="110"/>
    </row>
    <row r="317" spans="1:14" x14ac:dyDescent="0.25">
      <c r="A317" s="110"/>
      <c r="B317" s="110"/>
      <c r="D317" s="76" t="s">
        <v>157</v>
      </c>
      <c r="E317" s="77" t="s">
        <v>283</v>
      </c>
      <c r="F317" s="77"/>
      <c r="G317" s="79">
        <v>1</v>
      </c>
      <c r="H317" s="66">
        <v>1.01</v>
      </c>
      <c r="I317" s="66">
        <f t="shared" si="30"/>
        <v>1.01</v>
      </c>
      <c r="J317" s="67">
        <f t="shared" si="26"/>
        <v>343</v>
      </c>
      <c r="K317" s="67">
        <f t="shared" si="27"/>
        <v>412.32240000000002</v>
      </c>
      <c r="L317" s="68">
        <f t="shared" si="28"/>
        <v>755.32240000000002</v>
      </c>
      <c r="N317" s="110"/>
    </row>
    <row r="318" spans="1:14" x14ac:dyDescent="0.25">
      <c r="A318" s="110"/>
      <c r="B318" s="110"/>
      <c r="D318" s="69" t="s">
        <v>158</v>
      </c>
      <c r="E318" s="70" t="s">
        <v>283</v>
      </c>
      <c r="F318" s="70"/>
      <c r="G318" s="72">
        <v>1</v>
      </c>
      <c r="H318" s="73">
        <v>1.01</v>
      </c>
      <c r="I318" s="73">
        <f t="shared" si="30"/>
        <v>1.01</v>
      </c>
      <c r="J318" s="74">
        <f t="shared" si="26"/>
        <v>343</v>
      </c>
      <c r="K318" s="74">
        <f t="shared" si="27"/>
        <v>412.32240000000002</v>
      </c>
      <c r="L318" s="75">
        <f t="shared" si="28"/>
        <v>755.32240000000002</v>
      </c>
      <c r="N318" s="110"/>
    </row>
    <row r="319" spans="1:14" x14ac:dyDescent="0.25">
      <c r="A319" s="110"/>
      <c r="B319" s="110"/>
      <c r="D319" s="76" t="s">
        <v>159</v>
      </c>
      <c r="E319" s="77" t="s">
        <v>283</v>
      </c>
      <c r="F319" s="77"/>
      <c r="G319" s="79">
        <v>1</v>
      </c>
      <c r="H319" s="66">
        <v>1.01</v>
      </c>
      <c r="I319" s="66">
        <f t="shared" si="30"/>
        <v>1.01</v>
      </c>
      <c r="J319" s="67">
        <f t="shared" si="26"/>
        <v>343</v>
      </c>
      <c r="K319" s="67">
        <f t="shared" si="27"/>
        <v>412.32240000000002</v>
      </c>
      <c r="L319" s="68">
        <f t="shared" si="28"/>
        <v>755.32240000000002</v>
      </c>
      <c r="N319" s="110"/>
    </row>
    <row r="320" spans="1:14" x14ac:dyDescent="0.25">
      <c r="A320" s="110"/>
      <c r="B320" s="110"/>
      <c r="D320" s="69" t="s">
        <v>160</v>
      </c>
      <c r="E320" s="70" t="s">
        <v>283</v>
      </c>
      <c r="F320" s="70"/>
      <c r="G320" s="72">
        <v>1</v>
      </c>
      <c r="H320" s="73">
        <v>1.01</v>
      </c>
      <c r="I320" s="73">
        <f t="shared" si="30"/>
        <v>1.01</v>
      </c>
      <c r="J320" s="74">
        <f t="shared" si="26"/>
        <v>343</v>
      </c>
      <c r="K320" s="74">
        <f t="shared" si="27"/>
        <v>412.32240000000002</v>
      </c>
      <c r="L320" s="75">
        <f t="shared" si="28"/>
        <v>755.32240000000002</v>
      </c>
      <c r="N320" s="110"/>
    </row>
    <row r="321" spans="1:14" x14ac:dyDescent="0.25">
      <c r="A321" s="110"/>
      <c r="B321" s="110"/>
      <c r="D321" s="76" t="s">
        <v>148</v>
      </c>
      <c r="E321" s="77" t="s">
        <v>284</v>
      </c>
      <c r="F321" s="78">
        <v>46370</v>
      </c>
      <c r="G321" s="79">
        <v>1</v>
      </c>
      <c r="H321" s="66">
        <f t="shared" ref="H321:H329" si="31">SUM(F321/43560)</f>
        <v>1.0645087235996327</v>
      </c>
      <c r="I321" s="66">
        <f>ROUND(SUM(F321/43560),2)</f>
        <v>1.06</v>
      </c>
      <c r="J321" s="67">
        <f t="shared" si="26"/>
        <v>343</v>
      </c>
      <c r="K321" s="67">
        <f t="shared" si="27"/>
        <v>432.73440000000005</v>
      </c>
      <c r="L321" s="68">
        <f t="shared" si="28"/>
        <v>775.73440000000005</v>
      </c>
      <c r="N321" s="110"/>
    </row>
    <row r="322" spans="1:14" x14ac:dyDescent="0.25">
      <c r="A322" s="110"/>
      <c r="B322" s="110"/>
      <c r="D322" s="69" t="s">
        <v>150</v>
      </c>
      <c r="E322" s="70" t="s">
        <v>284</v>
      </c>
      <c r="F322" s="71">
        <v>49214</v>
      </c>
      <c r="G322" s="72">
        <v>1</v>
      </c>
      <c r="H322" s="73">
        <f t="shared" si="31"/>
        <v>1.1297979797979798</v>
      </c>
      <c r="I322" s="73">
        <f t="shared" ref="I322:I328" si="32">ROUNDDOWN(SUM(F322/43560),2)</f>
        <v>1.1200000000000001</v>
      </c>
      <c r="J322" s="74">
        <f t="shared" si="26"/>
        <v>343</v>
      </c>
      <c r="K322" s="74">
        <f t="shared" si="27"/>
        <v>457.22880000000004</v>
      </c>
      <c r="L322" s="75">
        <f t="shared" si="28"/>
        <v>800.22880000000009</v>
      </c>
      <c r="N322" s="110"/>
    </row>
    <row r="323" spans="1:14" x14ac:dyDescent="0.25">
      <c r="A323" s="110"/>
      <c r="B323" s="110"/>
      <c r="D323" s="76" t="s">
        <v>151</v>
      </c>
      <c r="E323" s="77" t="s">
        <v>284</v>
      </c>
      <c r="F323" s="78">
        <v>43802</v>
      </c>
      <c r="G323" s="79">
        <v>1</v>
      </c>
      <c r="H323" s="66">
        <f t="shared" si="31"/>
        <v>1.0055555555555555</v>
      </c>
      <c r="I323" s="66">
        <f t="shared" si="32"/>
        <v>1</v>
      </c>
      <c r="J323" s="67">
        <f t="shared" si="26"/>
        <v>343</v>
      </c>
      <c r="K323" s="67">
        <f t="shared" si="27"/>
        <v>408.24</v>
      </c>
      <c r="L323" s="68">
        <f t="shared" si="28"/>
        <v>751.24</v>
      </c>
      <c r="N323" s="110"/>
    </row>
    <row r="324" spans="1:14" x14ac:dyDescent="0.25">
      <c r="A324" s="110"/>
      <c r="B324" s="110"/>
      <c r="D324" s="69" t="s">
        <v>152</v>
      </c>
      <c r="E324" s="70" t="s">
        <v>284</v>
      </c>
      <c r="F324" s="71">
        <v>43945</v>
      </c>
      <c r="G324" s="72">
        <v>1</v>
      </c>
      <c r="H324" s="73">
        <f t="shared" si="31"/>
        <v>1.0088383838383839</v>
      </c>
      <c r="I324" s="73">
        <f t="shared" si="32"/>
        <v>1</v>
      </c>
      <c r="J324" s="74">
        <f t="shared" si="26"/>
        <v>343</v>
      </c>
      <c r="K324" s="74">
        <f t="shared" si="27"/>
        <v>408.24</v>
      </c>
      <c r="L324" s="75">
        <f t="shared" si="28"/>
        <v>751.24</v>
      </c>
      <c r="N324" s="110"/>
    </row>
    <row r="325" spans="1:14" x14ac:dyDescent="0.25">
      <c r="A325" s="110"/>
      <c r="B325" s="110"/>
      <c r="D325" s="76" t="s">
        <v>153</v>
      </c>
      <c r="E325" s="77" t="s">
        <v>284</v>
      </c>
      <c r="F325" s="78">
        <v>43851</v>
      </c>
      <c r="G325" s="79">
        <v>1</v>
      </c>
      <c r="H325" s="66">
        <f t="shared" si="31"/>
        <v>1.0066804407713499</v>
      </c>
      <c r="I325" s="66">
        <f t="shared" si="32"/>
        <v>1</v>
      </c>
      <c r="J325" s="67">
        <f t="shared" si="26"/>
        <v>343</v>
      </c>
      <c r="K325" s="67">
        <f t="shared" si="27"/>
        <v>408.24</v>
      </c>
      <c r="L325" s="68">
        <f t="shared" si="28"/>
        <v>751.24</v>
      </c>
      <c r="N325" s="110"/>
    </row>
    <row r="326" spans="1:14" x14ac:dyDescent="0.25">
      <c r="A326" s="110"/>
      <c r="B326" s="110"/>
      <c r="D326" s="69" t="s">
        <v>154</v>
      </c>
      <c r="E326" s="70" t="s">
        <v>284</v>
      </c>
      <c r="F326" s="71">
        <v>43415</v>
      </c>
      <c r="G326" s="72">
        <v>1</v>
      </c>
      <c r="H326" s="73">
        <f t="shared" si="31"/>
        <v>0.99667125803489443</v>
      </c>
      <c r="I326" s="73">
        <f t="shared" si="32"/>
        <v>0.99</v>
      </c>
      <c r="J326" s="74">
        <f t="shared" si="26"/>
        <v>343</v>
      </c>
      <c r="K326" s="74">
        <f t="shared" si="27"/>
        <v>404.1576</v>
      </c>
      <c r="L326" s="75">
        <f t="shared" si="28"/>
        <v>747.1576</v>
      </c>
      <c r="N326" s="110"/>
    </row>
    <row r="327" spans="1:14" x14ac:dyDescent="0.25">
      <c r="A327" s="110"/>
      <c r="B327" s="110"/>
      <c r="D327" s="76" t="s">
        <v>155</v>
      </c>
      <c r="E327" s="77" t="s">
        <v>284</v>
      </c>
      <c r="F327" s="78">
        <v>43772</v>
      </c>
      <c r="G327" s="79">
        <v>1</v>
      </c>
      <c r="H327" s="66">
        <f t="shared" si="31"/>
        <v>1.0048668503213958</v>
      </c>
      <c r="I327" s="66">
        <f t="shared" si="32"/>
        <v>1</v>
      </c>
      <c r="J327" s="67">
        <f t="shared" si="26"/>
        <v>343</v>
      </c>
      <c r="K327" s="67">
        <f t="shared" si="27"/>
        <v>408.24</v>
      </c>
      <c r="L327" s="68">
        <f t="shared" si="28"/>
        <v>751.24</v>
      </c>
      <c r="N327" s="110"/>
    </row>
    <row r="328" spans="1:14" x14ac:dyDescent="0.25">
      <c r="A328" s="110"/>
      <c r="B328" s="110"/>
      <c r="D328" s="69" t="s">
        <v>156</v>
      </c>
      <c r="E328" s="70" t="s">
        <v>284</v>
      </c>
      <c r="F328" s="71">
        <v>43577</v>
      </c>
      <c r="G328" s="72">
        <v>1</v>
      </c>
      <c r="H328" s="73">
        <f t="shared" si="31"/>
        <v>1.0003902662993571</v>
      </c>
      <c r="I328" s="73">
        <f t="shared" si="32"/>
        <v>1</v>
      </c>
      <c r="J328" s="74">
        <f t="shared" si="26"/>
        <v>343</v>
      </c>
      <c r="K328" s="74">
        <f t="shared" si="27"/>
        <v>408.24</v>
      </c>
      <c r="L328" s="75">
        <f t="shared" si="28"/>
        <v>751.24</v>
      </c>
      <c r="N328" s="110"/>
    </row>
    <row r="329" spans="1:14" x14ac:dyDescent="0.25">
      <c r="A329" s="110"/>
      <c r="B329" s="110"/>
      <c r="D329" s="76" t="s">
        <v>157</v>
      </c>
      <c r="E329" s="77" t="s">
        <v>284</v>
      </c>
      <c r="F329" s="78">
        <v>43591</v>
      </c>
      <c r="G329" s="79">
        <v>1</v>
      </c>
      <c r="H329" s="66">
        <f t="shared" si="31"/>
        <v>1.0007116620752985</v>
      </c>
      <c r="I329" s="66">
        <f>ROUND(SUM(F329/43560),2)</f>
        <v>1</v>
      </c>
      <c r="J329" s="67">
        <f t="shared" si="26"/>
        <v>343</v>
      </c>
      <c r="K329" s="67">
        <f t="shared" si="27"/>
        <v>408.24</v>
      </c>
      <c r="L329" s="68">
        <f t="shared" si="28"/>
        <v>751.24</v>
      </c>
      <c r="N329" s="110"/>
    </row>
    <row r="330" spans="1:14" x14ac:dyDescent="0.25">
      <c r="A330" s="110"/>
      <c r="B330" s="110"/>
      <c r="D330" s="69" t="s">
        <v>221</v>
      </c>
      <c r="E330" s="70" t="s">
        <v>285</v>
      </c>
      <c r="F330" s="71">
        <v>30372</v>
      </c>
      <c r="G330" s="72">
        <v>1</v>
      </c>
      <c r="H330" s="73">
        <f t="shared" ref="H330:H364" si="33">F330/43560</f>
        <v>0.69724517906336092</v>
      </c>
      <c r="I330" s="73">
        <f t="shared" ref="I330:I364" si="34">F330/43560</f>
        <v>0.69724517906336092</v>
      </c>
      <c r="J330" s="74">
        <f t="shared" si="26"/>
        <v>343</v>
      </c>
      <c r="K330" s="74">
        <f t="shared" si="27"/>
        <v>284.64337190082648</v>
      </c>
      <c r="L330" s="75">
        <f t="shared" si="28"/>
        <v>627.64337190082642</v>
      </c>
      <c r="N330" s="110"/>
    </row>
    <row r="331" spans="1:14" x14ac:dyDescent="0.25">
      <c r="A331" s="110"/>
      <c r="B331" s="110"/>
      <c r="D331" s="76" t="s">
        <v>218</v>
      </c>
      <c r="E331" s="77" t="s">
        <v>285</v>
      </c>
      <c r="F331" s="78">
        <v>24992</v>
      </c>
      <c r="G331" s="79">
        <v>1</v>
      </c>
      <c r="H331" s="66">
        <f t="shared" si="33"/>
        <v>0.57373737373737377</v>
      </c>
      <c r="I331" s="66">
        <f t="shared" si="34"/>
        <v>0.57373737373737377</v>
      </c>
      <c r="J331" s="67">
        <f t="shared" si="26"/>
        <v>343</v>
      </c>
      <c r="K331" s="67">
        <f t="shared" si="27"/>
        <v>234.22254545454547</v>
      </c>
      <c r="L331" s="68">
        <f t="shared" si="28"/>
        <v>577.22254545454552</v>
      </c>
      <c r="N331" s="110"/>
    </row>
    <row r="332" spans="1:14" x14ac:dyDescent="0.25">
      <c r="A332" s="110"/>
      <c r="B332" s="110"/>
      <c r="D332" s="69" t="s">
        <v>224</v>
      </c>
      <c r="E332" s="70" t="s">
        <v>285</v>
      </c>
      <c r="F332" s="71">
        <v>24367</v>
      </c>
      <c r="G332" s="72">
        <v>1</v>
      </c>
      <c r="H332" s="73">
        <f t="shared" si="33"/>
        <v>0.55938934802571161</v>
      </c>
      <c r="I332" s="73">
        <f t="shared" si="34"/>
        <v>0.55938934802571161</v>
      </c>
      <c r="J332" s="74">
        <f t="shared" si="26"/>
        <v>343</v>
      </c>
      <c r="K332" s="74">
        <f t="shared" si="27"/>
        <v>228.36510743801651</v>
      </c>
      <c r="L332" s="75">
        <f t="shared" si="28"/>
        <v>571.36510743801648</v>
      </c>
      <c r="N332" s="110"/>
    </row>
    <row r="333" spans="1:14" x14ac:dyDescent="0.25">
      <c r="A333" s="110"/>
      <c r="B333" s="110"/>
      <c r="D333" s="76" t="s">
        <v>225</v>
      </c>
      <c r="E333" s="77" t="s">
        <v>285</v>
      </c>
      <c r="F333" s="78">
        <v>23771</v>
      </c>
      <c r="G333" s="79">
        <v>1</v>
      </c>
      <c r="H333" s="66">
        <f t="shared" si="33"/>
        <v>0.5457070707070707</v>
      </c>
      <c r="I333" s="66">
        <f t="shared" si="34"/>
        <v>0.5457070707070707</v>
      </c>
      <c r="J333" s="67">
        <f t="shared" ref="J333:J396" si="35">+CBase</f>
        <v>343</v>
      </c>
      <c r="K333" s="67">
        <f t="shared" ref="K333:K396" si="36">+I333*CAcreage</f>
        <v>222.77945454545454</v>
      </c>
      <c r="L333" s="68">
        <f t="shared" si="28"/>
        <v>565.77945454545454</v>
      </c>
      <c r="N333" s="110"/>
    </row>
    <row r="334" spans="1:14" x14ac:dyDescent="0.25">
      <c r="A334" s="110"/>
      <c r="B334" s="110"/>
      <c r="D334" s="69" t="s">
        <v>226</v>
      </c>
      <c r="E334" s="70" t="s">
        <v>285</v>
      </c>
      <c r="F334" s="71">
        <v>23613</v>
      </c>
      <c r="G334" s="72">
        <v>1</v>
      </c>
      <c r="H334" s="73">
        <f t="shared" si="33"/>
        <v>0.54207988980716248</v>
      </c>
      <c r="I334" s="73">
        <f t="shared" si="34"/>
        <v>0.54207988980716248</v>
      </c>
      <c r="J334" s="74">
        <f t="shared" si="35"/>
        <v>343</v>
      </c>
      <c r="K334" s="74">
        <f t="shared" si="36"/>
        <v>221.29869421487601</v>
      </c>
      <c r="L334" s="75">
        <f t="shared" si="28"/>
        <v>564.29869421487604</v>
      </c>
      <c r="N334" s="110"/>
    </row>
    <row r="335" spans="1:14" x14ac:dyDescent="0.25">
      <c r="A335" s="110"/>
      <c r="B335" s="110"/>
      <c r="D335" s="76" t="s">
        <v>227</v>
      </c>
      <c r="E335" s="77" t="s">
        <v>285</v>
      </c>
      <c r="F335" s="78">
        <v>24732</v>
      </c>
      <c r="G335" s="79">
        <v>1</v>
      </c>
      <c r="H335" s="66">
        <f t="shared" si="33"/>
        <v>0.56776859504132227</v>
      </c>
      <c r="I335" s="66">
        <f t="shared" si="34"/>
        <v>0.56776859504132227</v>
      </c>
      <c r="J335" s="67">
        <f t="shared" si="35"/>
        <v>343</v>
      </c>
      <c r="K335" s="67">
        <f t="shared" si="36"/>
        <v>231.7858512396694</v>
      </c>
      <c r="L335" s="68">
        <f t="shared" ref="L335:L398" si="37">+K335+J335</f>
        <v>574.78585123966946</v>
      </c>
      <c r="N335" s="110"/>
    </row>
    <row r="336" spans="1:14" x14ac:dyDescent="0.25">
      <c r="A336" s="110"/>
      <c r="B336" s="110"/>
      <c r="D336" s="69" t="s">
        <v>228</v>
      </c>
      <c r="E336" s="70" t="s">
        <v>285</v>
      </c>
      <c r="F336" s="71">
        <v>24651</v>
      </c>
      <c r="G336" s="72">
        <v>1</v>
      </c>
      <c r="H336" s="73">
        <f t="shared" si="33"/>
        <v>0.56590909090909092</v>
      </c>
      <c r="I336" s="73">
        <f t="shared" si="34"/>
        <v>0.56590909090909092</v>
      </c>
      <c r="J336" s="74">
        <f t="shared" si="35"/>
        <v>343</v>
      </c>
      <c r="K336" s="74">
        <f t="shared" si="36"/>
        <v>231.02672727272727</v>
      </c>
      <c r="L336" s="75">
        <f t="shared" si="37"/>
        <v>574.02672727272727</v>
      </c>
      <c r="N336" s="110"/>
    </row>
    <row r="337" spans="1:14" x14ac:dyDescent="0.25">
      <c r="A337" s="110"/>
      <c r="B337" s="110"/>
      <c r="D337" s="76" t="s">
        <v>229</v>
      </c>
      <c r="E337" s="77" t="s">
        <v>285</v>
      </c>
      <c r="F337" s="78">
        <v>25995</v>
      </c>
      <c r="G337" s="79">
        <v>1</v>
      </c>
      <c r="H337" s="66">
        <f t="shared" si="33"/>
        <v>0.596763085399449</v>
      </c>
      <c r="I337" s="66">
        <f t="shared" si="34"/>
        <v>0.596763085399449</v>
      </c>
      <c r="J337" s="67">
        <f t="shared" si="35"/>
        <v>343</v>
      </c>
      <c r="K337" s="67">
        <f t="shared" si="36"/>
        <v>243.62256198347106</v>
      </c>
      <c r="L337" s="68">
        <f t="shared" si="37"/>
        <v>586.62256198347109</v>
      </c>
      <c r="N337" s="110"/>
    </row>
    <row r="338" spans="1:14" x14ac:dyDescent="0.25">
      <c r="A338" s="110"/>
      <c r="B338" s="110"/>
      <c r="D338" s="69" t="s">
        <v>230</v>
      </c>
      <c r="E338" s="70" t="s">
        <v>285</v>
      </c>
      <c r="F338" s="71">
        <v>24125</v>
      </c>
      <c r="G338" s="72">
        <v>1</v>
      </c>
      <c r="H338" s="73">
        <f t="shared" si="33"/>
        <v>0.55383379247015607</v>
      </c>
      <c r="I338" s="73">
        <f t="shared" si="34"/>
        <v>0.55383379247015607</v>
      </c>
      <c r="J338" s="74">
        <f t="shared" si="35"/>
        <v>343</v>
      </c>
      <c r="K338" s="74">
        <f t="shared" si="36"/>
        <v>226.09710743801651</v>
      </c>
      <c r="L338" s="75">
        <f t="shared" si="37"/>
        <v>569.09710743801656</v>
      </c>
      <c r="N338" s="110"/>
    </row>
    <row r="339" spans="1:14" x14ac:dyDescent="0.25">
      <c r="A339" s="110"/>
      <c r="B339" s="110"/>
      <c r="D339" s="76" t="s">
        <v>231</v>
      </c>
      <c r="E339" s="77" t="s">
        <v>285</v>
      </c>
      <c r="F339" s="78">
        <v>24301</v>
      </c>
      <c r="G339" s="79">
        <v>1</v>
      </c>
      <c r="H339" s="66">
        <f t="shared" si="33"/>
        <v>0.55787419651056014</v>
      </c>
      <c r="I339" s="66">
        <f t="shared" si="34"/>
        <v>0.55787419651056014</v>
      </c>
      <c r="J339" s="67">
        <f t="shared" si="35"/>
        <v>343</v>
      </c>
      <c r="K339" s="67">
        <f t="shared" si="36"/>
        <v>227.74656198347108</v>
      </c>
      <c r="L339" s="68">
        <f t="shared" si="37"/>
        <v>570.74656198347111</v>
      </c>
      <c r="N339" s="110"/>
    </row>
    <row r="340" spans="1:14" x14ac:dyDescent="0.25">
      <c r="A340" s="110"/>
      <c r="B340" s="110"/>
      <c r="D340" s="69" t="s">
        <v>232</v>
      </c>
      <c r="E340" s="70" t="s">
        <v>285</v>
      </c>
      <c r="F340" s="71">
        <v>23730</v>
      </c>
      <c r="G340" s="72">
        <v>1</v>
      </c>
      <c r="H340" s="73">
        <f t="shared" si="33"/>
        <v>0.54476584022038566</v>
      </c>
      <c r="I340" s="73">
        <f t="shared" si="34"/>
        <v>0.54476584022038566</v>
      </c>
      <c r="J340" s="74">
        <f t="shared" si="35"/>
        <v>343</v>
      </c>
      <c r="K340" s="74">
        <f t="shared" si="36"/>
        <v>222.39520661157025</v>
      </c>
      <c r="L340" s="75">
        <f t="shared" si="37"/>
        <v>565.3952066115703</v>
      </c>
      <c r="N340" s="110"/>
    </row>
    <row r="341" spans="1:14" x14ac:dyDescent="0.25">
      <c r="A341" s="110"/>
      <c r="B341" s="110"/>
      <c r="D341" s="76" t="s">
        <v>233</v>
      </c>
      <c r="E341" s="77" t="s">
        <v>285</v>
      </c>
      <c r="F341" s="78">
        <v>22825</v>
      </c>
      <c r="G341" s="79">
        <v>1</v>
      </c>
      <c r="H341" s="66">
        <f t="shared" si="33"/>
        <v>0.52398989898989901</v>
      </c>
      <c r="I341" s="66">
        <f t="shared" si="34"/>
        <v>0.52398989898989901</v>
      </c>
      <c r="J341" s="67">
        <f t="shared" si="35"/>
        <v>343</v>
      </c>
      <c r="K341" s="67">
        <f t="shared" si="36"/>
        <v>213.91363636363639</v>
      </c>
      <c r="L341" s="68">
        <f t="shared" si="37"/>
        <v>556.91363636363644</v>
      </c>
      <c r="N341" s="110"/>
    </row>
    <row r="342" spans="1:14" x14ac:dyDescent="0.25">
      <c r="A342" s="110"/>
      <c r="B342" s="110"/>
      <c r="D342" s="69" t="s">
        <v>234</v>
      </c>
      <c r="E342" s="70" t="s">
        <v>285</v>
      </c>
      <c r="F342" s="71">
        <v>22794</v>
      </c>
      <c r="G342" s="72">
        <v>1</v>
      </c>
      <c r="H342" s="73">
        <f t="shared" si="33"/>
        <v>0.52327823691460051</v>
      </c>
      <c r="I342" s="73">
        <f t="shared" si="34"/>
        <v>0.52327823691460051</v>
      </c>
      <c r="J342" s="74">
        <f t="shared" si="35"/>
        <v>343</v>
      </c>
      <c r="K342" s="74">
        <f t="shared" si="36"/>
        <v>213.62310743801652</v>
      </c>
      <c r="L342" s="75">
        <f t="shared" si="37"/>
        <v>556.62310743801652</v>
      </c>
      <c r="N342" s="110"/>
    </row>
    <row r="343" spans="1:14" x14ac:dyDescent="0.25">
      <c r="A343" s="110"/>
      <c r="B343" s="110"/>
      <c r="D343" s="76" t="s">
        <v>235</v>
      </c>
      <c r="E343" s="77" t="s">
        <v>285</v>
      </c>
      <c r="F343" s="78">
        <v>32488</v>
      </c>
      <c r="G343" s="79">
        <v>1</v>
      </c>
      <c r="H343" s="66">
        <f t="shared" si="33"/>
        <v>0.74582185491276398</v>
      </c>
      <c r="I343" s="66">
        <f t="shared" si="34"/>
        <v>0.74582185491276398</v>
      </c>
      <c r="J343" s="67">
        <f t="shared" si="35"/>
        <v>343</v>
      </c>
      <c r="K343" s="67">
        <f t="shared" si="36"/>
        <v>304.47431404958678</v>
      </c>
      <c r="L343" s="68">
        <f t="shared" si="37"/>
        <v>647.47431404958684</v>
      </c>
      <c r="N343" s="110"/>
    </row>
    <row r="344" spans="1:14" x14ac:dyDescent="0.25">
      <c r="A344" s="110"/>
      <c r="B344" s="110"/>
      <c r="D344" s="69" t="s">
        <v>236</v>
      </c>
      <c r="E344" s="70" t="s">
        <v>285</v>
      </c>
      <c r="F344" s="71">
        <v>52371</v>
      </c>
      <c r="G344" s="72">
        <v>1</v>
      </c>
      <c r="H344" s="73">
        <f t="shared" si="33"/>
        <v>1.2022727272727274</v>
      </c>
      <c r="I344" s="73">
        <f t="shared" si="34"/>
        <v>1.2022727272727274</v>
      </c>
      <c r="J344" s="74">
        <f t="shared" si="35"/>
        <v>343</v>
      </c>
      <c r="K344" s="74">
        <f t="shared" si="36"/>
        <v>490.81581818181826</v>
      </c>
      <c r="L344" s="75">
        <f t="shared" si="37"/>
        <v>833.81581818181826</v>
      </c>
      <c r="N344" s="110"/>
    </row>
    <row r="345" spans="1:14" x14ac:dyDescent="0.25">
      <c r="A345" s="110"/>
      <c r="B345" s="110"/>
      <c r="D345" s="76" t="s">
        <v>164</v>
      </c>
      <c r="E345" s="77" t="s">
        <v>285</v>
      </c>
      <c r="F345" s="78">
        <v>36800</v>
      </c>
      <c r="G345" s="79">
        <v>1</v>
      </c>
      <c r="H345" s="66">
        <f t="shared" si="33"/>
        <v>0.84481175390266294</v>
      </c>
      <c r="I345" s="66">
        <f t="shared" si="34"/>
        <v>0.84481175390266294</v>
      </c>
      <c r="J345" s="67">
        <f t="shared" si="35"/>
        <v>343</v>
      </c>
      <c r="K345" s="67">
        <f t="shared" si="36"/>
        <v>344.8859504132231</v>
      </c>
      <c r="L345" s="68">
        <f t="shared" si="37"/>
        <v>687.8859504132231</v>
      </c>
      <c r="N345" s="110"/>
    </row>
    <row r="346" spans="1:14" x14ac:dyDescent="0.25">
      <c r="A346" s="110"/>
      <c r="B346" s="110"/>
      <c r="D346" s="69" t="s">
        <v>237</v>
      </c>
      <c r="E346" s="70" t="s">
        <v>285</v>
      </c>
      <c r="F346" s="71">
        <v>31388</v>
      </c>
      <c r="G346" s="72">
        <v>1</v>
      </c>
      <c r="H346" s="73">
        <f t="shared" si="33"/>
        <v>0.72056932966023879</v>
      </c>
      <c r="I346" s="73">
        <f t="shared" si="34"/>
        <v>0.72056932966023879</v>
      </c>
      <c r="J346" s="74">
        <f t="shared" si="35"/>
        <v>343</v>
      </c>
      <c r="K346" s="74">
        <f t="shared" si="36"/>
        <v>294.16522314049587</v>
      </c>
      <c r="L346" s="75">
        <f t="shared" si="37"/>
        <v>637.16522314049587</v>
      </c>
      <c r="N346" s="110"/>
    </row>
    <row r="347" spans="1:14" x14ac:dyDescent="0.25">
      <c r="A347" s="110"/>
      <c r="B347" s="110"/>
      <c r="D347" s="76" t="s">
        <v>238</v>
      </c>
      <c r="E347" s="77" t="s">
        <v>285</v>
      </c>
      <c r="F347" s="78">
        <v>22730</v>
      </c>
      <c r="G347" s="79">
        <v>1</v>
      </c>
      <c r="H347" s="66">
        <f t="shared" si="33"/>
        <v>0.5218089990817264</v>
      </c>
      <c r="I347" s="66">
        <f t="shared" si="34"/>
        <v>0.5218089990817264</v>
      </c>
      <c r="J347" s="67">
        <f t="shared" si="35"/>
        <v>343</v>
      </c>
      <c r="K347" s="67">
        <f t="shared" si="36"/>
        <v>213.02330578512399</v>
      </c>
      <c r="L347" s="68">
        <f t="shared" si="37"/>
        <v>556.02330578512397</v>
      </c>
      <c r="N347" s="110"/>
    </row>
    <row r="348" spans="1:14" x14ac:dyDescent="0.25">
      <c r="A348" s="110"/>
      <c r="B348" s="110"/>
      <c r="D348" s="69" t="s">
        <v>239</v>
      </c>
      <c r="E348" s="70" t="s">
        <v>285</v>
      </c>
      <c r="F348" s="71">
        <v>22730</v>
      </c>
      <c r="G348" s="72">
        <v>1</v>
      </c>
      <c r="H348" s="73">
        <f t="shared" si="33"/>
        <v>0.5218089990817264</v>
      </c>
      <c r="I348" s="73">
        <f t="shared" si="34"/>
        <v>0.5218089990817264</v>
      </c>
      <c r="J348" s="74">
        <f t="shared" si="35"/>
        <v>343</v>
      </c>
      <c r="K348" s="74">
        <f t="shared" si="36"/>
        <v>213.02330578512399</v>
      </c>
      <c r="L348" s="75">
        <f t="shared" si="37"/>
        <v>556.02330578512397</v>
      </c>
      <c r="N348" s="110"/>
    </row>
    <row r="349" spans="1:14" x14ac:dyDescent="0.25">
      <c r="A349" s="110"/>
      <c r="B349" s="110"/>
      <c r="D349" s="76" t="s">
        <v>240</v>
      </c>
      <c r="E349" s="77" t="s">
        <v>285</v>
      </c>
      <c r="F349" s="78">
        <v>23384</v>
      </c>
      <c r="G349" s="79">
        <v>1</v>
      </c>
      <c r="H349" s="66">
        <f t="shared" si="33"/>
        <v>0.53682277318640959</v>
      </c>
      <c r="I349" s="66">
        <f t="shared" si="34"/>
        <v>0.53682277318640959</v>
      </c>
      <c r="J349" s="67">
        <f t="shared" si="35"/>
        <v>343</v>
      </c>
      <c r="K349" s="67">
        <f t="shared" si="36"/>
        <v>219.15252892561986</v>
      </c>
      <c r="L349" s="68">
        <f t="shared" si="37"/>
        <v>562.15252892561989</v>
      </c>
      <c r="N349" s="110"/>
    </row>
    <row r="350" spans="1:14" x14ac:dyDescent="0.25">
      <c r="A350" s="110"/>
      <c r="B350" s="110"/>
      <c r="D350" s="69" t="s">
        <v>169</v>
      </c>
      <c r="E350" s="70" t="s">
        <v>285</v>
      </c>
      <c r="F350" s="71">
        <v>22896</v>
      </c>
      <c r="G350" s="72">
        <v>1</v>
      </c>
      <c r="H350" s="73">
        <f t="shared" si="33"/>
        <v>0.52561983471074381</v>
      </c>
      <c r="I350" s="73">
        <f t="shared" si="34"/>
        <v>0.52561983471074381</v>
      </c>
      <c r="J350" s="74">
        <f t="shared" si="35"/>
        <v>343</v>
      </c>
      <c r="K350" s="74">
        <f t="shared" si="36"/>
        <v>214.57904132231405</v>
      </c>
      <c r="L350" s="75">
        <f t="shared" si="37"/>
        <v>557.57904132231408</v>
      </c>
      <c r="N350" s="110"/>
    </row>
    <row r="351" spans="1:14" x14ac:dyDescent="0.25">
      <c r="A351" s="110"/>
      <c r="B351" s="110"/>
      <c r="D351" s="76" t="s">
        <v>286</v>
      </c>
      <c r="E351" s="77" t="s">
        <v>285</v>
      </c>
      <c r="F351" s="78">
        <v>23957</v>
      </c>
      <c r="G351" s="79">
        <v>1</v>
      </c>
      <c r="H351" s="66">
        <f t="shared" si="33"/>
        <v>0.54997704315886131</v>
      </c>
      <c r="I351" s="66">
        <f t="shared" si="34"/>
        <v>0.54997704315886131</v>
      </c>
      <c r="J351" s="67">
        <f t="shared" si="35"/>
        <v>343</v>
      </c>
      <c r="K351" s="67">
        <f t="shared" si="36"/>
        <v>224.52262809917355</v>
      </c>
      <c r="L351" s="68">
        <f t="shared" si="37"/>
        <v>567.52262809917352</v>
      </c>
      <c r="N351" s="110"/>
    </row>
    <row r="352" spans="1:14" x14ac:dyDescent="0.25">
      <c r="A352" s="110"/>
      <c r="B352" s="110"/>
      <c r="D352" s="69" t="s">
        <v>287</v>
      </c>
      <c r="E352" s="70" t="s">
        <v>285</v>
      </c>
      <c r="F352" s="71">
        <v>25141</v>
      </c>
      <c r="G352" s="72">
        <v>1</v>
      </c>
      <c r="H352" s="73">
        <f t="shared" si="33"/>
        <v>0.57715794306703394</v>
      </c>
      <c r="I352" s="73">
        <f t="shared" si="34"/>
        <v>0.57715794306703394</v>
      </c>
      <c r="J352" s="74">
        <f t="shared" si="35"/>
        <v>343</v>
      </c>
      <c r="K352" s="74">
        <f t="shared" si="36"/>
        <v>235.61895867768595</v>
      </c>
      <c r="L352" s="75">
        <f t="shared" si="37"/>
        <v>578.6189586776859</v>
      </c>
      <c r="N352" s="110"/>
    </row>
    <row r="353" spans="1:14" x14ac:dyDescent="0.25">
      <c r="A353" s="110"/>
      <c r="B353" s="110"/>
      <c r="D353" s="76" t="s">
        <v>288</v>
      </c>
      <c r="E353" s="77" t="s">
        <v>285</v>
      </c>
      <c r="F353" s="78">
        <v>24678</v>
      </c>
      <c r="G353" s="79">
        <v>1</v>
      </c>
      <c r="H353" s="66">
        <f t="shared" si="33"/>
        <v>0.5665289256198347</v>
      </c>
      <c r="I353" s="66">
        <f t="shared" si="34"/>
        <v>0.5665289256198347</v>
      </c>
      <c r="J353" s="67">
        <f t="shared" si="35"/>
        <v>343</v>
      </c>
      <c r="K353" s="67">
        <f t="shared" si="36"/>
        <v>231.27976859504133</v>
      </c>
      <c r="L353" s="68">
        <f t="shared" si="37"/>
        <v>574.27976859504133</v>
      </c>
      <c r="N353" s="110"/>
    </row>
    <row r="354" spans="1:14" x14ac:dyDescent="0.25">
      <c r="A354" s="110"/>
      <c r="B354" s="110"/>
      <c r="D354" s="69" t="s">
        <v>173</v>
      </c>
      <c r="E354" s="70" t="s">
        <v>285</v>
      </c>
      <c r="F354" s="71">
        <v>24678</v>
      </c>
      <c r="G354" s="72">
        <v>1</v>
      </c>
      <c r="H354" s="73">
        <f t="shared" si="33"/>
        <v>0.5665289256198347</v>
      </c>
      <c r="I354" s="73">
        <f t="shared" si="34"/>
        <v>0.5665289256198347</v>
      </c>
      <c r="J354" s="74">
        <f t="shared" si="35"/>
        <v>343</v>
      </c>
      <c r="K354" s="74">
        <f t="shared" si="36"/>
        <v>231.27976859504133</v>
      </c>
      <c r="L354" s="75">
        <f t="shared" si="37"/>
        <v>574.27976859504133</v>
      </c>
      <c r="N354" s="110"/>
    </row>
    <row r="355" spans="1:14" x14ac:dyDescent="0.25">
      <c r="A355" s="110"/>
      <c r="B355" s="110"/>
      <c r="D355" s="76" t="s">
        <v>289</v>
      </c>
      <c r="E355" s="77" t="s">
        <v>285</v>
      </c>
      <c r="F355" s="78">
        <v>24678</v>
      </c>
      <c r="G355" s="79">
        <v>1</v>
      </c>
      <c r="H355" s="66">
        <f t="shared" si="33"/>
        <v>0.5665289256198347</v>
      </c>
      <c r="I355" s="66">
        <f t="shared" si="34"/>
        <v>0.5665289256198347</v>
      </c>
      <c r="J355" s="67">
        <f t="shared" si="35"/>
        <v>343</v>
      </c>
      <c r="K355" s="67">
        <f t="shared" si="36"/>
        <v>231.27976859504133</v>
      </c>
      <c r="L355" s="68">
        <f t="shared" si="37"/>
        <v>574.27976859504133</v>
      </c>
      <c r="N355" s="110"/>
    </row>
    <row r="356" spans="1:14" x14ac:dyDescent="0.25">
      <c r="A356" s="110"/>
      <c r="B356" s="110"/>
      <c r="D356" s="69" t="s">
        <v>290</v>
      </c>
      <c r="E356" s="70" t="s">
        <v>285</v>
      </c>
      <c r="F356" s="71">
        <v>24678</v>
      </c>
      <c r="G356" s="72">
        <v>1</v>
      </c>
      <c r="H356" s="73">
        <f t="shared" si="33"/>
        <v>0.5665289256198347</v>
      </c>
      <c r="I356" s="73">
        <f t="shared" si="34"/>
        <v>0.5665289256198347</v>
      </c>
      <c r="J356" s="74">
        <f t="shared" si="35"/>
        <v>343</v>
      </c>
      <c r="K356" s="74">
        <f t="shared" si="36"/>
        <v>231.27976859504133</v>
      </c>
      <c r="L356" s="75">
        <f t="shared" si="37"/>
        <v>574.27976859504133</v>
      </c>
      <c r="N356" s="110"/>
    </row>
    <row r="357" spans="1:14" x14ac:dyDescent="0.25">
      <c r="A357" s="110"/>
      <c r="B357" s="110"/>
      <c r="D357" s="76" t="s">
        <v>291</v>
      </c>
      <c r="E357" s="77" t="s">
        <v>285</v>
      </c>
      <c r="F357" s="78">
        <v>24678</v>
      </c>
      <c r="G357" s="79">
        <v>1</v>
      </c>
      <c r="H357" s="66">
        <f t="shared" si="33"/>
        <v>0.5665289256198347</v>
      </c>
      <c r="I357" s="66">
        <f t="shared" si="34"/>
        <v>0.5665289256198347</v>
      </c>
      <c r="J357" s="67">
        <f t="shared" si="35"/>
        <v>343</v>
      </c>
      <c r="K357" s="67">
        <f t="shared" si="36"/>
        <v>231.27976859504133</v>
      </c>
      <c r="L357" s="68">
        <f t="shared" si="37"/>
        <v>574.27976859504133</v>
      </c>
      <c r="N357" s="110"/>
    </row>
    <row r="358" spans="1:14" x14ac:dyDescent="0.25">
      <c r="A358" s="110"/>
      <c r="B358" s="110"/>
      <c r="D358" s="69" t="s">
        <v>292</v>
      </c>
      <c r="E358" s="70" t="s">
        <v>285</v>
      </c>
      <c r="F358" s="71">
        <v>24678</v>
      </c>
      <c r="G358" s="72">
        <v>1</v>
      </c>
      <c r="H358" s="73">
        <f t="shared" si="33"/>
        <v>0.5665289256198347</v>
      </c>
      <c r="I358" s="73">
        <f t="shared" si="34"/>
        <v>0.5665289256198347</v>
      </c>
      <c r="J358" s="74">
        <f t="shared" si="35"/>
        <v>343</v>
      </c>
      <c r="K358" s="74">
        <f t="shared" si="36"/>
        <v>231.27976859504133</v>
      </c>
      <c r="L358" s="75">
        <f t="shared" si="37"/>
        <v>574.27976859504133</v>
      </c>
      <c r="N358" s="110"/>
    </row>
    <row r="359" spans="1:14" x14ac:dyDescent="0.25">
      <c r="A359" s="110"/>
      <c r="B359" s="110"/>
      <c r="D359" s="76" t="s">
        <v>293</v>
      </c>
      <c r="E359" s="77" t="s">
        <v>285</v>
      </c>
      <c r="F359" s="78">
        <v>30058</v>
      </c>
      <c r="G359" s="79">
        <v>1</v>
      </c>
      <c r="H359" s="66">
        <f t="shared" si="33"/>
        <v>0.69003673094582185</v>
      </c>
      <c r="I359" s="66">
        <f t="shared" si="34"/>
        <v>0.69003673094582185</v>
      </c>
      <c r="J359" s="67">
        <f t="shared" si="35"/>
        <v>343</v>
      </c>
      <c r="K359" s="67">
        <f t="shared" si="36"/>
        <v>281.70059504132234</v>
      </c>
      <c r="L359" s="68">
        <f t="shared" si="37"/>
        <v>624.70059504132234</v>
      </c>
      <c r="N359" s="110"/>
    </row>
    <row r="360" spans="1:14" x14ac:dyDescent="0.25">
      <c r="A360" s="110"/>
      <c r="B360" s="110"/>
      <c r="D360" s="69" t="s">
        <v>294</v>
      </c>
      <c r="E360" s="70" t="s">
        <v>285</v>
      </c>
      <c r="F360" s="71">
        <v>22686</v>
      </c>
      <c r="G360" s="72">
        <v>1</v>
      </c>
      <c r="H360" s="73">
        <f t="shared" si="33"/>
        <v>0.52079889807162538</v>
      </c>
      <c r="I360" s="73">
        <f t="shared" si="34"/>
        <v>0.52079889807162538</v>
      </c>
      <c r="J360" s="74">
        <f t="shared" si="35"/>
        <v>343</v>
      </c>
      <c r="K360" s="74">
        <f t="shared" si="36"/>
        <v>212.61094214876036</v>
      </c>
      <c r="L360" s="75">
        <f t="shared" si="37"/>
        <v>555.61094214876039</v>
      </c>
      <c r="N360" s="110"/>
    </row>
    <row r="361" spans="1:14" x14ac:dyDescent="0.25">
      <c r="A361" s="110"/>
      <c r="B361" s="110"/>
      <c r="D361" s="76" t="s">
        <v>295</v>
      </c>
      <c r="E361" s="77" t="s">
        <v>285</v>
      </c>
      <c r="F361" s="78">
        <v>23092</v>
      </c>
      <c r="G361" s="79">
        <v>1</v>
      </c>
      <c r="H361" s="66">
        <f t="shared" si="33"/>
        <v>0.53011937557392108</v>
      </c>
      <c r="I361" s="66">
        <f t="shared" si="34"/>
        <v>0.53011937557392108</v>
      </c>
      <c r="J361" s="67">
        <f t="shared" si="35"/>
        <v>343</v>
      </c>
      <c r="K361" s="67">
        <f t="shared" si="36"/>
        <v>216.41593388429754</v>
      </c>
      <c r="L361" s="68">
        <f t="shared" si="37"/>
        <v>559.4159338842976</v>
      </c>
      <c r="N361" s="110"/>
    </row>
    <row r="362" spans="1:14" x14ac:dyDescent="0.25">
      <c r="A362" s="110"/>
      <c r="B362" s="110"/>
      <c r="D362" s="69" t="s">
        <v>296</v>
      </c>
      <c r="E362" s="70" t="s">
        <v>285</v>
      </c>
      <c r="F362" s="71">
        <v>23100</v>
      </c>
      <c r="G362" s="72">
        <v>1</v>
      </c>
      <c r="H362" s="73">
        <f t="shared" si="33"/>
        <v>0.53030303030303028</v>
      </c>
      <c r="I362" s="73">
        <f t="shared" si="34"/>
        <v>0.53030303030303028</v>
      </c>
      <c r="J362" s="74">
        <f t="shared" si="35"/>
        <v>343</v>
      </c>
      <c r="K362" s="74">
        <f t="shared" si="36"/>
        <v>216.49090909090907</v>
      </c>
      <c r="L362" s="75">
        <f t="shared" si="37"/>
        <v>559.4909090909091</v>
      </c>
      <c r="N362" s="110"/>
    </row>
    <row r="363" spans="1:14" x14ac:dyDescent="0.25">
      <c r="A363" s="110"/>
      <c r="B363" s="110"/>
      <c r="D363" s="76" t="s">
        <v>297</v>
      </c>
      <c r="E363" s="77" t="s">
        <v>285</v>
      </c>
      <c r="F363" s="78">
        <v>23100</v>
      </c>
      <c r="G363" s="79">
        <v>1</v>
      </c>
      <c r="H363" s="66">
        <f t="shared" si="33"/>
        <v>0.53030303030303028</v>
      </c>
      <c r="I363" s="66">
        <f t="shared" si="34"/>
        <v>0.53030303030303028</v>
      </c>
      <c r="J363" s="67">
        <f t="shared" si="35"/>
        <v>343</v>
      </c>
      <c r="K363" s="67">
        <f t="shared" si="36"/>
        <v>216.49090909090907</v>
      </c>
      <c r="L363" s="68">
        <f t="shared" si="37"/>
        <v>559.4909090909091</v>
      </c>
      <c r="N363" s="110"/>
    </row>
    <row r="364" spans="1:14" x14ac:dyDescent="0.25">
      <c r="A364" s="110"/>
      <c r="B364" s="110"/>
      <c r="D364" s="69" t="s">
        <v>183</v>
      </c>
      <c r="E364" s="70" t="s">
        <v>285</v>
      </c>
      <c r="F364" s="71">
        <v>29701</v>
      </c>
      <c r="G364" s="72">
        <v>1</v>
      </c>
      <c r="H364" s="73">
        <f t="shared" si="33"/>
        <v>0.6818411386593205</v>
      </c>
      <c r="I364" s="73">
        <f t="shared" si="34"/>
        <v>0.6818411386593205</v>
      </c>
      <c r="J364" s="74">
        <f t="shared" si="35"/>
        <v>343</v>
      </c>
      <c r="K364" s="74">
        <f t="shared" si="36"/>
        <v>278.35482644628098</v>
      </c>
      <c r="L364" s="75">
        <f t="shared" si="37"/>
        <v>621.35482644628098</v>
      </c>
      <c r="N364" s="110"/>
    </row>
    <row r="365" spans="1:14" x14ac:dyDescent="0.25">
      <c r="A365" s="110"/>
      <c r="B365" s="110"/>
      <c r="D365" s="76" t="s">
        <v>148</v>
      </c>
      <c r="E365" s="77" t="s">
        <v>298</v>
      </c>
      <c r="F365" s="78">
        <v>30142</v>
      </c>
      <c r="G365" s="79">
        <v>1</v>
      </c>
      <c r="H365" s="66">
        <v>0.69</v>
      </c>
      <c r="I365" s="66">
        <f>H365</f>
        <v>0.69</v>
      </c>
      <c r="J365" s="67">
        <f t="shared" si="35"/>
        <v>343</v>
      </c>
      <c r="K365" s="67">
        <f t="shared" si="36"/>
        <v>281.68559999999997</v>
      </c>
      <c r="L365" s="68">
        <f t="shared" si="37"/>
        <v>624.68560000000002</v>
      </c>
      <c r="N365" s="110"/>
    </row>
    <row r="366" spans="1:14" x14ac:dyDescent="0.25">
      <c r="A366" s="110"/>
      <c r="B366" s="110"/>
      <c r="D366" s="69" t="s">
        <v>150</v>
      </c>
      <c r="E366" s="70" t="s">
        <v>298</v>
      </c>
      <c r="F366" s="71">
        <v>33705</v>
      </c>
      <c r="G366" s="72">
        <v>1</v>
      </c>
      <c r="H366" s="73">
        <v>0.77</v>
      </c>
      <c r="I366" s="73">
        <f t="shared" ref="I366:I429" si="38">H366</f>
        <v>0.77</v>
      </c>
      <c r="J366" s="74">
        <f t="shared" si="35"/>
        <v>343</v>
      </c>
      <c r="K366" s="74">
        <f t="shared" si="36"/>
        <v>314.34480000000002</v>
      </c>
      <c r="L366" s="75">
        <f t="shared" si="37"/>
        <v>657.34480000000008</v>
      </c>
      <c r="N366" s="110"/>
    </row>
    <row r="367" spans="1:14" x14ac:dyDescent="0.25">
      <c r="A367" s="110"/>
      <c r="B367" s="110"/>
      <c r="D367" s="76" t="s">
        <v>151</v>
      </c>
      <c r="E367" s="77" t="s">
        <v>298</v>
      </c>
      <c r="F367" s="78">
        <v>27768</v>
      </c>
      <c r="G367" s="79">
        <v>1</v>
      </c>
      <c r="H367" s="66">
        <v>0.64</v>
      </c>
      <c r="I367" s="66">
        <f t="shared" si="38"/>
        <v>0.64</v>
      </c>
      <c r="J367" s="67">
        <f t="shared" si="35"/>
        <v>343</v>
      </c>
      <c r="K367" s="67">
        <f t="shared" si="36"/>
        <v>261.27359999999999</v>
      </c>
      <c r="L367" s="68">
        <f t="shared" si="37"/>
        <v>604.27359999999999</v>
      </c>
      <c r="N367" s="110"/>
    </row>
    <row r="368" spans="1:14" x14ac:dyDescent="0.25">
      <c r="A368" s="110"/>
      <c r="B368" s="110"/>
      <c r="D368" s="69" t="s">
        <v>152</v>
      </c>
      <c r="E368" s="70" t="s">
        <v>298</v>
      </c>
      <c r="F368" s="71">
        <v>27764</v>
      </c>
      <c r="G368" s="72">
        <v>1</v>
      </c>
      <c r="H368" s="73">
        <v>0.64</v>
      </c>
      <c r="I368" s="73">
        <f t="shared" si="38"/>
        <v>0.64</v>
      </c>
      <c r="J368" s="74">
        <f t="shared" si="35"/>
        <v>343</v>
      </c>
      <c r="K368" s="74">
        <f t="shared" si="36"/>
        <v>261.27359999999999</v>
      </c>
      <c r="L368" s="75">
        <f t="shared" si="37"/>
        <v>604.27359999999999</v>
      </c>
      <c r="N368" s="110"/>
    </row>
    <row r="369" spans="1:14" x14ac:dyDescent="0.25">
      <c r="A369" s="110"/>
      <c r="B369" s="110"/>
      <c r="D369" s="76" t="s">
        <v>153</v>
      </c>
      <c r="E369" s="77" t="s">
        <v>298</v>
      </c>
      <c r="F369" s="78">
        <v>27758</v>
      </c>
      <c r="G369" s="79">
        <v>1</v>
      </c>
      <c r="H369" s="66">
        <v>0.64</v>
      </c>
      <c r="I369" s="66">
        <f t="shared" si="38"/>
        <v>0.64</v>
      </c>
      <c r="J369" s="67">
        <f t="shared" si="35"/>
        <v>343</v>
      </c>
      <c r="K369" s="67">
        <f t="shared" si="36"/>
        <v>261.27359999999999</v>
      </c>
      <c r="L369" s="68">
        <f t="shared" si="37"/>
        <v>604.27359999999999</v>
      </c>
      <c r="N369" s="110"/>
    </row>
    <row r="370" spans="1:14" x14ac:dyDescent="0.25">
      <c r="A370" s="110"/>
      <c r="B370" s="110"/>
      <c r="D370" s="69" t="s">
        <v>154</v>
      </c>
      <c r="E370" s="70" t="s">
        <v>298</v>
      </c>
      <c r="F370" s="71">
        <v>27755</v>
      </c>
      <c r="G370" s="72">
        <v>1</v>
      </c>
      <c r="H370" s="73">
        <v>0.64</v>
      </c>
      <c r="I370" s="73">
        <f t="shared" si="38"/>
        <v>0.64</v>
      </c>
      <c r="J370" s="74">
        <f t="shared" si="35"/>
        <v>343</v>
      </c>
      <c r="K370" s="74">
        <f t="shared" si="36"/>
        <v>261.27359999999999</v>
      </c>
      <c r="L370" s="75">
        <f t="shared" si="37"/>
        <v>604.27359999999999</v>
      </c>
      <c r="N370" s="110"/>
    </row>
    <row r="371" spans="1:14" x14ac:dyDescent="0.25">
      <c r="A371" s="110"/>
      <c r="B371" s="110"/>
      <c r="D371" s="76" t="s">
        <v>155</v>
      </c>
      <c r="E371" s="77" t="s">
        <v>298</v>
      </c>
      <c r="F371" s="78">
        <v>28699</v>
      </c>
      <c r="G371" s="79">
        <v>1</v>
      </c>
      <c r="H371" s="66">
        <v>0.66</v>
      </c>
      <c r="I371" s="66">
        <f t="shared" si="38"/>
        <v>0.66</v>
      </c>
      <c r="J371" s="67">
        <f t="shared" si="35"/>
        <v>343</v>
      </c>
      <c r="K371" s="67">
        <f t="shared" si="36"/>
        <v>269.4384</v>
      </c>
      <c r="L371" s="68">
        <f t="shared" si="37"/>
        <v>612.4384</v>
      </c>
      <c r="N371" s="110"/>
    </row>
    <row r="372" spans="1:14" x14ac:dyDescent="0.25">
      <c r="A372" s="110"/>
      <c r="B372" s="110"/>
      <c r="D372" s="69" t="s">
        <v>156</v>
      </c>
      <c r="E372" s="70" t="s">
        <v>298</v>
      </c>
      <c r="F372" s="71">
        <v>28935</v>
      </c>
      <c r="G372" s="72">
        <v>1</v>
      </c>
      <c r="H372" s="73">
        <v>0.66</v>
      </c>
      <c r="I372" s="73">
        <f t="shared" si="38"/>
        <v>0.66</v>
      </c>
      <c r="J372" s="74">
        <f t="shared" si="35"/>
        <v>343</v>
      </c>
      <c r="K372" s="74">
        <f t="shared" si="36"/>
        <v>269.4384</v>
      </c>
      <c r="L372" s="75">
        <f t="shared" si="37"/>
        <v>612.4384</v>
      </c>
      <c r="N372" s="110"/>
    </row>
    <row r="373" spans="1:14" x14ac:dyDescent="0.25">
      <c r="A373" s="110"/>
      <c r="B373" s="110"/>
      <c r="D373" s="76" t="s">
        <v>157</v>
      </c>
      <c r="E373" s="77" t="s">
        <v>298</v>
      </c>
      <c r="F373" s="78">
        <v>28999</v>
      </c>
      <c r="G373" s="79">
        <v>1</v>
      </c>
      <c r="H373" s="66">
        <v>0.67</v>
      </c>
      <c r="I373" s="66">
        <f t="shared" si="38"/>
        <v>0.67</v>
      </c>
      <c r="J373" s="67">
        <f t="shared" si="35"/>
        <v>343</v>
      </c>
      <c r="K373" s="67">
        <f t="shared" si="36"/>
        <v>273.52080000000001</v>
      </c>
      <c r="L373" s="68">
        <f t="shared" si="37"/>
        <v>616.52080000000001</v>
      </c>
      <c r="N373" s="110"/>
    </row>
    <row r="374" spans="1:14" x14ac:dyDescent="0.25">
      <c r="A374" s="110"/>
      <c r="B374" s="110"/>
      <c r="D374" s="69" t="s">
        <v>158</v>
      </c>
      <c r="E374" s="70" t="s">
        <v>298</v>
      </c>
      <c r="F374" s="71">
        <v>28993</v>
      </c>
      <c r="G374" s="72">
        <v>1</v>
      </c>
      <c r="H374" s="73">
        <v>0.67</v>
      </c>
      <c r="I374" s="73">
        <f t="shared" si="38"/>
        <v>0.67</v>
      </c>
      <c r="J374" s="74">
        <f t="shared" si="35"/>
        <v>343</v>
      </c>
      <c r="K374" s="74">
        <f t="shared" si="36"/>
        <v>273.52080000000001</v>
      </c>
      <c r="L374" s="75">
        <f t="shared" si="37"/>
        <v>616.52080000000001</v>
      </c>
      <c r="N374" s="110"/>
    </row>
    <row r="375" spans="1:14" x14ac:dyDescent="0.25">
      <c r="A375" s="110"/>
      <c r="B375" s="110"/>
      <c r="D375" s="76" t="s">
        <v>159</v>
      </c>
      <c r="E375" s="77" t="s">
        <v>298</v>
      </c>
      <c r="F375" s="78">
        <v>28989</v>
      </c>
      <c r="G375" s="79">
        <v>1</v>
      </c>
      <c r="H375" s="66">
        <v>0.67</v>
      </c>
      <c r="I375" s="66">
        <f t="shared" si="38"/>
        <v>0.67</v>
      </c>
      <c r="J375" s="67">
        <f t="shared" si="35"/>
        <v>343</v>
      </c>
      <c r="K375" s="67">
        <f t="shared" si="36"/>
        <v>273.52080000000001</v>
      </c>
      <c r="L375" s="68">
        <f t="shared" si="37"/>
        <v>616.52080000000001</v>
      </c>
      <c r="N375" s="110"/>
    </row>
    <row r="376" spans="1:14" x14ac:dyDescent="0.25">
      <c r="A376" s="110"/>
      <c r="B376" s="110"/>
      <c r="D376" s="69" t="s">
        <v>160</v>
      </c>
      <c r="E376" s="70" t="s">
        <v>298</v>
      </c>
      <c r="F376" s="71">
        <v>28985</v>
      </c>
      <c r="G376" s="72">
        <v>1</v>
      </c>
      <c r="H376" s="73">
        <v>0.67</v>
      </c>
      <c r="I376" s="73">
        <f t="shared" si="38"/>
        <v>0.67</v>
      </c>
      <c r="J376" s="74">
        <f t="shared" si="35"/>
        <v>343</v>
      </c>
      <c r="K376" s="74">
        <f t="shared" si="36"/>
        <v>273.52080000000001</v>
      </c>
      <c r="L376" s="75">
        <f t="shared" si="37"/>
        <v>616.52080000000001</v>
      </c>
      <c r="N376" s="110"/>
    </row>
    <row r="377" spans="1:14" x14ac:dyDescent="0.25">
      <c r="A377" s="110"/>
      <c r="B377" s="110"/>
      <c r="D377" s="76" t="s">
        <v>161</v>
      </c>
      <c r="E377" s="77" t="s">
        <v>298</v>
      </c>
      <c r="F377" s="78">
        <v>28440</v>
      </c>
      <c r="G377" s="79">
        <v>1</v>
      </c>
      <c r="H377" s="66">
        <v>0.65</v>
      </c>
      <c r="I377" s="66">
        <f t="shared" si="38"/>
        <v>0.65</v>
      </c>
      <c r="J377" s="67">
        <f t="shared" si="35"/>
        <v>343</v>
      </c>
      <c r="K377" s="67">
        <f t="shared" si="36"/>
        <v>265.35599999999999</v>
      </c>
      <c r="L377" s="68">
        <f t="shared" si="37"/>
        <v>608.35599999999999</v>
      </c>
      <c r="N377" s="110"/>
    </row>
    <row r="378" spans="1:14" x14ac:dyDescent="0.25">
      <c r="A378" s="110"/>
      <c r="B378" s="110"/>
      <c r="D378" s="69" t="s">
        <v>162</v>
      </c>
      <c r="E378" s="70" t="s">
        <v>298</v>
      </c>
      <c r="F378" s="71">
        <v>30078</v>
      </c>
      <c r="G378" s="72">
        <v>1</v>
      </c>
      <c r="H378" s="73">
        <v>0.69</v>
      </c>
      <c r="I378" s="73">
        <f t="shared" si="38"/>
        <v>0.69</v>
      </c>
      <c r="J378" s="74">
        <f t="shared" si="35"/>
        <v>343</v>
      </c>
      <c r="K378" s="74">
        <f t="shared" si="36"/>
        <v>281.68559999999997</v>
      </c>
      <c r="L378" s="75">
        <f t="shared" si="37"/>
        <v>624.68560000000002</v>
      </c>
      <c r="N378" s="110"/>
    </row>
    <row r="379" spans="1:14" x14ac:dyDescent="0.25">
      <c r="A379" s="110"/>
      <c r="B379" s="110"/>
      <c r="D379" s="76" t="s">
        <v>163</v>
      </c>
      <c r="E379" s="77" t="s">
        <v>298</v>
      </c>
      <c r="F379" s="78">
        <v>28977</v>
      </c>
      <c r="G379" s="79">
        <v>1</v>
      </c>
      <c r="H379" s="66">
        <v>0.67</v>
      </c>
      <c r="I379" s="66">
        <f t="shared" si="38"/>
        <v>0.67</v>
      </c>
      <c r="J379" s="67">
        <f t="shared" si="35"/>
        <v>343</v>
      </c>
      <c r="K379" s="67">
        <f t="shared" si="36"/>
        <v>273.52080000000001</v>
      </c>
      <c r="L379" s="68">
        <f t="shared" si="37"/>
        <v>616.52080000000001</v>
      </c>
      <c r="N379" s="110"/>
    </row>
    <row r="380" spans="1:14" x14ac:dyDescent="0.25">
      <c r="A380" s="110"/>
      <c r="B380" s="110"/>
      <c r="D380" s="69" t="s">
        <v>219</v>
      </c>
      <c r="E380" s="70" t="s">
        <v>298</v>
      </c>
      <c r="F380" s="71">
        <v>28425</v>
      </c>
      <c r="G380" s="72">
        <v>1</v>
      </c>
      <c r="H380" s="73">
        <v>0.65</v>
      </c>
      <c r="I380" s="73">
        <f t="shared" si="38"/>
        <v>0.65</v>
      </c>
      <c r="J380" s="74">
        <f t="shared" si="35"/>
        <v>343</v>
      </c>
      <c r="K380" s="74">
        <f t="shared" si="36"/>
        <v>265.35599999999999</v>
      </c>
      <c r="L380" s="75">
        <f t="shared" si="37"/>
        <v>608.35599999999999</v>
      </c>
      <c r="N380" s="110"/>
    </row>
    <row r="381" spans="1:14" x14ac:dyDescent="0.25">
      <c r="A381" s="110"/>
      <c r="B381" s="110"/>
      <c r="D381" s="76" t="s">
        <v>165</v>
      </c>
      <c r="E381" s="77" t="s">
        <v>298</v>
      </c>
      <c r="F381" s="78">
        <v>28969</v>
      </c>
      <c r="G381" s="79">
        <v>1</v>
      </c>
      <c r="H381" s="66">
        <v>0.67</v>
      </c>
      <c r="I381" s="66">
        <f t="shared" si="38"/>
        <v>0.67</v>
      </c>
      <c r="J381" s="67">
        <f t="shared" si="35"/>
        <v>343</v>
      </c>
      <c r="K381" s="67">
        <f t="shared" si="36"/>
        <v>273.52080000000001</v>
      </c>
      <c r="L381" s="68">
        <f t="shared" si="37"/>
        <v>616.52080000000001</v>
      </c>
      <c r="N381" s="110"/>
    </row>
    <row r="382" spans="1:14" x14ac:dyDescent="0.25">
      <c r="A382" s="110"/>
      <c r="B382" s="110"/>
      <c r="D382" s="69" t="s">
        <v>166</v>
      </c>
      <c r="E382" s="70" t="s">
        <v>298</v>
      </c>
      <c r="F382" s="71">
        <v>28968</v>
      </c>
      <c r="G382" s="72">
        <v>1</v>
      </c>
      <c r="H382" s="73">
        <v>0.67</v>
      </c>
      <c r="I382" s="73">
        <f t="shared" si="38"/>
        <v>0.67</v>
      </c>
      <c r="J382" s="74">
        <f t="shared" si="35"/>
        <v>343</v>
      </c>
      <c r="K382" s="74">
        <f t="shared" si="36"/>
        <v>273.52080000000001</v>
      </c>
      <c r="L382" s="75">
        <f t="shared" si="37"/>
        <v>616.52080000000001</v>
      </c>
      <c r="N382" s="110"/>
    </row>
    <row r="383" spans="1:14" x14ac:dyDescent="0.25">
      <c r="A383" s="110"/>
      <c r="B383" s="110"/>
      <c r="D383" s="76" t="s">
        <v>167</v>
      </c>
      <c r="E383" s="77" t="s">
        <v>298</v>
      </c>
      <c r="F383" s="78">
        <v>28963</v>
      </c>
      <c r="G383" s="79">
        <v>1</v>
      </c>
      <c r="H383" s="66">
        <v>0.66</v>
      </c>
      <c r="I383" s="66">
        <f t="shared" si="38"/>
        <v>0.66</v>
      </c>
      <c r="J383" s="67">
        <f t="shared" si="35"/>
        <v>343</v>
      </c>
      <c r="K383" s="67">
        <f t="shared" si="36"/>
        <v>269.4384</v>
      </c>
      <c r="L383" s="68">
        <f t="shared" si="37"/>
        <v>612.4384</v>
      </c>
      <c r="N383" s="110"/>
    </row>
    <row r="384" spans="1:14" x14ac:dyDescent="0.25">
      <c r="A384" s="110"/>
      <c r="B384" s="110"/>
      <c r="D384" s="69" t="s">
        <v>168</v>
      </c>
      <c r="E384" s="70" t="s">
        <v>298</v>
      </c>
      <c r="F384" s="71">
        <v>28960</v>
      </c>
      <c r="G384" s="72">
        <v>1</v>
      </c>
      <c r="H384" s="73">
        <v>0.66</v>
      </c>
      <c r="I384" s="73">
        <f t="shared" si="38"/>
        <v>0.66</v>
      </c>
      <c r="J384" s="74">
        <f t="shared" si="35"/>
        <v>343</v>
      </c>
      <c r="K384" s="74">
        <f t="shared" si="36"/>
        <v>269.4384</v>
      </c>
      <c r="L384" s="75">
        <f t="shared" si="37"/>
        <v>612.4384</v>
      </c>
      <c r="N384" s="110"/>
    </row>
    <row r="385" spans="1:14" x14ac:dyDescent="0.25">
      <c r="A385" s="110"/>
      <c r="B385" s="110"/>
      <c r="D385" s="76" t="s">
        <v>220</v>
      </c>
      <c r="E385" s="77" t="s">
        <v>298</v>
      </c>
      <c r="F385" s="78">
        <v>28958</v>
      </c>
      <c r="G385" s="79">
        <v>1</v>
      </c>
      <c r="H385" s="66">
        <v>0.66</v>
      </c>
      <c r="I385" s="66">
        <f t="shared" si="38"/>
        <v>0.66</v>
      </c>
      <c r="J385" s="67">
        <f t="shared" si="35"/>
        <v>343</v>
      </c>
      <c r="K385" s="67">
        <f t="shared" si="36"/>
        <v>269.4384</v>
      </c>
      <c r="L385" s="68">
        <f t="shared" si="37"/>
        <v>612.4384</v>
      </c>
      <c r="N385" s="110"/>
    </row>
    <row r="386" spans="1:14" x14ac:dyDescent="0.25">
      <c r="A386" s="110"/>
      <c r="B386" s="110"/>
      <c r="D386" s="69" t="s">
        <v>170</v>
      </c>
      <c r="E386" s="70" t="s">
        <v>298</v>
      </c>
      <c r="F386" s="71">
        <v>28954</v>
      </c>
      <c r="G386" s="72">
        <v>1</v>
      </c>
      <c r="H386" s="73">
        <v>0.66</v>
      </c>
      <c r="I386" s="73">
        <f t="shared" si="38"/>
        <v>0.66</v>
      </c>
      <c r="J386" s="74">
        <f t="shared" si="35"/>
        <v>343</v>
      </c>
      <c r="K386" s="74">
        <f t="shared" si="36"/>
        <v>269.4384</v>
      </c>
      <c r="L386" s="75">
        <f t="shared" si="37"/>
        <v>612.4384</v>
      </c>
      <c r="N386" s="110"/>
    </row>
    <row r="387" spans="1:14" x14ac:dyDescent="0.25">
      <c r="A387" s="110"/>
      <c r="B387" s="110"/>
      <c r="D387" s="76" t="s">
        <v>171</v>
      </c>
      <c r="E387" s="77" t="s">
        <v>298</v>
      </c>
      <c r="F387" s="78">
        <v>28950</v>
      </c>
      <c r="G387" s="79">
        <v>1</v>
      </c>
      <c r="H387" s="66">
        <v>0.66</v>
      </c>
      <c r="I387" s="66">
        <f t="shared" si="38"/>
        <v>0.66</v>
      </c>
      <c r="J387" s="67">
        <f t="shared" si="35"/>
        <v>343</v>
      </c>
      <c r="K387" s="67">
        <f t="shared" si="36"/>
        <v>269.4384</v>
      </c>
      <c r="L387" s="68">
        <f t="shared" si="37"/>
        <v>612.4384</v>
      </c>
      <c r="N387" s="110"/>
    </row>
    <row r="388" spans="1:14" x14ac:dyDescent="0.25">
      <c r="A388" s="110"/>
      <c r="B388" s="110"/>
      <c r="D388" s="69" t="s">
        <v>172</v>
      </c>
      <c r="E388" s="70" t="s">
        <v>298</v>
      </c>
      <c r="F388" s="71">
        <v>28949</v>
      </c>
      <c r="G388" s="72">
        <v>1</v>
      </c>
      <c r="H388" s="73">
        <v>0.66</v>
      </c>
      <c r="I388" s="73">
        <f t="shared" si="38"/>
        <v>0.66</v>
      </c>
      <c r="J388" s="74">
        <f t="shared" si="35"/>
        <v>343</v>
      </c>
      <c r="K388" s="74">
        <f t="shared" si="36"/>
        <v>269.4384</v>
      </c>
      <c r="L388" s="75">
        <f t="shared" si="37"/>
        <v>612.4384</v>
      </c>
      <c r="N388" s="110"/>
    </row>
    <row r="389" spans="1:14" x14ac:dyDescent="0.25">
      <c r="A389" s="110"/>
      <c r="B389" s="110"/>
      <c r="D389" s="76" t="s">
        <v>241</v>
      </c>
      <c r="E389" s="77" t="s">
        <v>298</v>
      </c>
      <c r="F389" s="78">
        <v>28945</v>
      </c>
      <c r="G389" s="79">
        <v>1</v>
      </c>
      <c r="H389" s="66">
        <v>0.66</v>
      </c>
      <c r="I389" s="66">
        <f t="shared" si="38"/>
        <v>0.66</v>
      </c>
      <c r="J389" s="67">
        <f t="shared" si="35"/>
        <v>343</v>
      </c>
      <c r="K389" s="67">
        <f t="shared" si="36"/>
        <v>269.4384</v>
      </c>
      <c r="L389" s="68">
        <f t="shared" si="37"/>
        <v>612.4384</v>
      </c>
      <c r="N389" s="110"/>
    </row>
    <row r="390" spans="1:14" x14ac:dyDescent="0.25">
      <c r="A390" s="110"/>
      <c r="B390" s="110"/>
      <c r="D390" s="69" t="s">
        <v>174</v>
      </c>
      <c r="E390" s="70" t="s">
        <v>298</v>
      </c>
      <c r="F390" s="71">
        <v>28940</v>
      </c>
      <c r="G390" s="72">
        <v>1</v>
      </c>
      <c r="H390" s="73">
        <v>0.66</v>
      </c>
      <c r="I390" s="73">
        <f t="shared" si="38"/>
        <v>0.66</v>
      </c>
      <c r="J390" s="74">
        <f t="shared" si="35"/>
        <v>343</v>
      </c>
      <c r="K390" s="74">
        <f t="shared" si="36"/>
        <v>269.4384</v>
      </c>
      <c r="L390" s="75">
        <f t="shared" si="37"/>
        <v>612.4384</v>
      </c>
      <c r="N390" s="110"/>
    </row>
    <row r="391" spans="1:14" x14ac:dyDescent="0.25">
      <c r="A391" s="110"/>
      <c r="B391" s="110"/>
      <c r="D391" s="76" t="s">
        <v>175</v>
      </c>
      <c r="E391" s="77" t="s">
        <v>298</v>
      </c>
      <c r="F391" s="78">
        <v>41534</v>
      </c>
      <c r="G391" s="79">
        <v>1</v>
      </c>
      <c r="H391" s="66">
        <v>0.95</v>
      </c>
      <c r="I391" s="66">
        <f t="shared" si="38"/>
        <v>0.95</v>
      </c>
      <c r="J391" s="67">
        <f t="shared" si="35"/>
        <v>343</v>
      </c>
      <c r="K391" s="67">
        <f t="shared" si="36"/>
        <v>387.82799999999997</v>
      </c>
      <c r="L391" s="68">
        <f t="shared" si="37"/>
        <v>730.82799999999997</v>
      </c>
      <c r="N391" s="110"/>
    </row>
    <row r="392" spans="1:14" x14ac:dyDescent="0.25">
      <c r="A392" s="110"/>
      <c r="B392" s="110"/>
      <c r="D392" s="69" t="s">
        <v>176</v>
      </c>
      <c r="E392" s="70" t="s">
        <v>298</v>
      </c>
      <c r="F392" s="71">
        <v>41505</v>
      </c>
      <c r="G392" s="72">
        <v>1</v>
      </c>
      <c r="H392" s="73">
        <v>0.95</v>
      </c>
      <c r="I392" s="73">
        <f t="shared" si="38"/>
        <v>0.95</v>
      </c>
      <c r="J392" s="74">
        <f t="shared" si="35"/>
        <v>343</v>
      </c>
      <c r="K392" s="74">
        <f t="shared" si="36"/>
        <v>387.82799999999997</v>
      </c>
      <c r="L392" s="75">
        <f t="shared" si="37"/>
        <v>730.82799999999997</v>
      </c>
      <c r="N392" s="110"/>
    </row>
    <row r="393" spans="1:14" x14ac:dyDescent="0.25">
      <c r="A393" s="110"/>
      <c r="B393" s="110"/>
      <c r="D393" s="76" t="s">
        <v>177</v>
      </c>
      <c r="E393" s="77" t="s">
        <v>298</v>
      </c>
      <c r="F393" s="78">
        <v>35937</v>
      </c>
      <c r="G393" s="79">
        <v>1</v>
      </c>
      <c r="H393" s="66">
        <v>0.83</v>
      </c>
      <c r="I393" s="66">
        <f t="shared" si="38"/>
        <v>0.83</v>
      </c>
      <c r="J393" s="67">
        <f t="shared" si="35"/>
        <v>343</v>
      </c>
      <c r="K393" s="67">
        <f t="shared" si="36"/>
        <v>338.83920000000001</v>
      </c>
      <c r="L393" s="68">
        <f t="shared" si="37"/>
        <v>681.83920000000001</v>
      </c>
      <c r="N393" s="110"/>
    </row>
    <row r="394" spans="1:14" x14ac:dyDescent="0.25">
      <c r="A394" s="110"/>
      <c r="B394" s="110"/>
      <c r="D394" s="69" t="s">
        <v>178</v>
      </c>
      <c r="E394" s="70" t="s">
        <v>298</v>
      </c>
      <c r="F394" s="71">
        <v>33616</v>
      </c>
      <c r="G394" s="72">
        <v>1</v>
      </c>
      <c r="H394" s="73">
        <v>0.77</v>
      </c>
      <c r="I394" s="73">
        <f t="shared" si="38"/>
        <v>0.77</v>
      </c>
      <c r="J394" s="74">
        <f t="shared" si="35"/>
        <v>343</v>
      </c>
      <c r="K394" s="74">
        <f t="shared" si="36"/>
        <v>314.34480000000002</v>
      </c>
      <c r="L394" s="75">
        <f t="shared" si="37"/>
        <v>657.34480000000008</v>
      </c>
      <c r="N394" s="110"/>
    </row>
    <row r="395" spans="1:14" x14ac:dyDescent="0.25">
      <c r="A395" s="110"/>
      <c r="B395" s="110"/>
      <c r="D395" s="76" t="s">
        <v>179</v>
      </c>
      <c r="E395" s="77" t="s">
        <v>298</v>
      </c>
      <c r="F395" s="78">
        <v>35079</v>
      </c>
      <c r="G395" s="79">
        <v>1</v>
      </c>
      <c r="H395" s="66">
        <v>0.81</v>
      </c>
      <c r="I395" s="66">
        <f t="shared" si="38"/>
        <v>0.81</v>
      </c>
      <c r="J395" s="67">
        <f t="shared" si="35"/>
        <v>343</v>
      </c>
      <c r="K395" s="67">
        <f t="shared" si="36"/>
        <v>330.67440000000005</v>
      </c>
      <c r="L395" s="68">
        <f t="shared" si="37"/>
        <v>673.67440000000011</v>
      </c>
      <c r="N395" s="110"/>
    </row>
    <row r="396" spans="1:14" x14ac:dyDescent="0.25">
      <c r="A396" s="110"/>
      <c r="B396" s="110"/>
      <c r="D396" s="69" t="s">
        <v>180</v>
      </c>
      <c r="E396" s="70" t="s">
        <v>298</v>
      </c>
      <c r="F396" s="71">
        <v>39859</v>
      </c>
      <c r="G396" s="72">
        <v>1</v>
      </c>
      <c r="H396" s="73">
        <v>0.92</v>
      </c>
      <c r="I396" s="73">
        <f t="shared" si="38"/>
        <v>0.92</v>
      </c>
      <c r="J396" s="74">
        <f t="shared" si="35"/>
        <v>343</v>
      </c>
      <c r="K396" s="74">
        <f t="shared" si="36"/>
        <v>375.58080000000001</v>
      </c>
      <c r="L396" s="75">
        <f t="shared" si="37"/>
        <v>718.58079999999995</v>
      </c>
      <c r="N396" s="110"/>
    </row>
    <row r="397" spans="1:14" x14ac:dyDescent="0.25">
      <c r="A397" s="110"/>
      <c r="B397" s="110"/>
      <c r="D397" s="76" t="s">
        <v>181</v>
      </c>
      <c r="E397" s="77" t="s">
        <v>298</v>
      </c>
      <c r="F397" s="78">
        <v>26782</v>
      </c>
      <c r="G397" s="79">
        <v>1</v>
      </c>
      <c r="H397" s="66">
        <v>0.61</v>
      </c>
      <c r="I397" s="66">
        <f t="shared" si="38"/>
        <v>0.61</v>
      </c>
      <c r="J397" s="67">
        <f t="shared" ref="J397:J460" si="39">+CBase</f>
        <v>343</v>
      </c>
      <c r="K397" s="67">
        <f t="shared" ref="K397:K460" si="40">+I397*CAcreage</f>
        <v>249.0264</v>
      </c>
      <c r="L397" s="68">
        <f t="shared" si="37"/>
        <v>592.02639999999997</v>
      </c>
      <c r="N397" s="110"/>
    </row>
    <row r="398" spans="1:14" x14ac:dyDescent="0.25">
      <c r="A398" s="110"/>
      <c r="B398" s="110"/>
      <c r="D398" s="69" t="s">
        <v>182</v>
      </c>
      <c r="E398" s="70" t="s">
        <v>298</v>
      </c>
      <c r="F398" s="71">
        <v>25951</v>
      </c>
      <c r="G398" s="72">
        <v>1</v>
      </c>
      <c r="H398" s="73">
        <v>0.6</v>
      </c>
      <c r="I398" s="73">
        <f t="shared" si="38"/>
        <v>0.6</v>
      </c>
      <c r="J398" s="74">
        <f t="shared" si="39"/>
        <v>343</v>
      </c>
      <c r="K398" s="74">
        <f t="shared" si="40"/>
        <v>244.94399999999999</v>
      </c>
      <c r="L398" s="75">
        <f t="shared" si="37"/>
        <v>587.94399999999996</v>
      </c>
      <c r="N398" s="110"/>
    </row>
    <row r="399" spans="1:14" x14ac:dyDescent="0.25">
      <c r="A399" s="110"/>
      <c r="B399" s="110"/>
      <c r="D399" s="76" t="s">
        <v>183</v>
      </c>
      <c r="E399" s="77" t="s">
        <v>298</v>
      </c>
      <c r="F399" s="78">
        <v>25993</v>
      </c>
      <c r="G399" s="79">
        <v>1</v>
      </c>
      <c r="H399" s="66">
        <v>0.6</v>
      </c>
      <c r="I399" s="66">
        <f t="shared" si="38"/>
        <v>0.6</v>
      </c>
      <c r="J399" s="67">
        <f t="shared" si="39"/>
        <v>343</v>
      </c>
      <c r="K399" s="67">
        <f t="shared" si="40"/>
        <v>244.94399999999999</v>
      </c>
      <c r="L399" s="68">
        <f t="shared" ref="L399:L462" si="41">+K399+J399</f>
        <v>587.94399999999996</v>
      </c>
      <c r="N399" s="110"/>
    </row>
    <row r="400" spans="1:14" x14ac:dyDescent="0.25">
      <c r="A400" s="110"/>
      <c r="B400" s="110"/>
      <c r="D400" s="69" t="s">
        <v>184</v>
      </c>
      <c r="E400" s="70" t="s">
        <v>298</v>
      </c>
      <c r="F400" s="71">
        <v>25993</v>
      </c>
      <c r="G400" s="72">
        <v>1</v>
      </c>
      <c r="H400" s="73">
        <v>0.6</v>
      </c>
      <c r="I400" s="73">
        <f t="shared" si="38"/>
        <v>0.6</v>
      </c>
      <c r="J400" s="74">
        <f t="shared" si="39"/>
        <v>343</v>
      </c>
      <c r="K400" s="74">
        <f t="shared" si="40"/>
        <v>244.94399999999999</v>
      </c>
      <c r="L400" s="75">
        <f t="shared" si="41"/>
        <v>587.94399999999996</v>
      </c>
      <c r="N400" s="110"/>
    </row>
    <row r="401" spans="1:14" x14ac:dyDescent="0.25">
      <c r="A401" s="110"/>
      <c r="B401" s="110"/>
      <c r="D401" s="76" t="s">
        <v>185</v>
      </c>
      <c r="E401" s="77" t="s">
        <v>298</v>
      </c>
      <c r="F401" s="78">
        <v>36775</v>
      </c>
      <c r="G401" s="79">
        <v>1</v>
      </c>
      <c r="H401" s="66">
        <v>0.84</v>
      </c>
      <c r="I401" s="66">
        <f t="shared" si="38"/>
        <v>0.84</v>
      </c>
      <c r="J401" s="67">
        <f t="shared" si="39"/>
        <v>343</v>
      </c>
      <c r="K401" s="67">
        <f t="shared" si="40"/>
        <v>342.92160000000001</v>
      </c>
      <c r="L401" s="68">
        <f t="shared" si="41"/>
        <v>685.92160000000001</v>
      </c>
      <c r="N401" s="110"/>
    </row>
    <row r="402" spans="1:14" x14ac:dyDescent="0.25">
      <c r="A402" s="110"/>
      <c r="B402" s="110"/>
      <c r="D402" s="69" t="s">
        <v>186</v>
      </c>
      <c r="E402" s="70" t="s">
        <v>298</v>
      </c>
      <c r="F402" s="71">
        <v>36818</v>
      </c>
      <c r="G402" s="72">
        <v>1</v>
      </c>
      <c r="H402" s="73">
        <v>0.85</v>
      </c>
      <c r="I402" s="73">
        <f t="shared" si="38"/>
        <v>0.85</v>
      </c>
      <c r="J402" s="74">
        <f t="shared" si="39"/>
        <v>343</v>
      </c>
      <c r="K402" s="74">
        <f t="shared" si="40"/>
        <v>347.00400000000002</v>
      </c>
      <c r="L402" s="75">
        <f t="shared" si="41"/>
        <v>690.00400000000002</v>
      </c>
      <c r="N402" s="110"/>
    </row>
    <row r="403" spans="1:14" x14ac:dyDescent="0.25">
      <c r="A403" s="110"/>
      <c r="B403" s="110"/>
      <c r="D403" s="76" t="s">
        <v>187</v>
      </c>
      <c r="E403" s="77" t="s">
        <v>298</v>
      </c>
      <c r="F403" s="78">
        <v>25910</v>
      </c>
      <c r="G403" s="79">
        <v>1</v>
      </c>
      <c r="H403" s="66">
        <v>0.59</v>
      </c>
      <c r="I403" s="66">
        <f t="shared" si="38"/>
        <v>0.59</v>
      </c>
      <c r="J403" s="67">
        <f t="shared" si="39"/>
        <v>343</v>
      </c>
      <c r="K403" s="67">
        <f t="shared" si="40"/>
        <v>240.86159999999998</v>
      </c>
      <c r="L403" s="68">
        <f t="shared" si="41"/>
        <v>583.86159999999995</v>
      </c>
      <c r="N403" s="110"/>
    </row>
    <row r="404" spans="1:14" x14ac:dyDescent="0.25">
      <c r="A404" s="110"/>
      <c r="B404" s="110"/>
      <c r="D404" s="69" t="s">
        <v>188</v>
      </c>
      <c r="E404" s="70" t="s">
        <v>298</v>
      </c>
      <c r="F404" s="71">
        <v>25717</v>
      </c>
      <c r="G404" s="72">
        <v>1</v>
      </c>
      <c r="H404" s="73">
        <v>0.59</v>
      </c>
      <c r="I404" s="73">
        <f t="shared" si="38"/>
        <v>0.59</v>
      </c>
      <c r="J404" s="74">
        <f t="shared" si="39"/>
        <v>343</v>
      </c>
      <c r="K404" s="74">
        <f t="shared" si="40"/>
        <v>240.86159999999998</v>
      </c>
      <c r="L404" s="75">
        <f t="shared" si="41"/>
        <v>583.86159999999995</v>
      </c>
      <c r="N404" s="110"/>
    </row>
    <row r="405" spans="1:14" x14ac:dyDescent="0.25">
      <c r="A405" s="110"/>
      <c r="B405" s="110"/>
      <c r="D405" s="76" t="s">
        <v>189</v>
      </c>
      <c r="E405" s="77" t="s">
        <v>298</v>
      </c>
      <c r="F405" s="78">
        <v>25620</v>
      </c>
      <c r="G405" s="79">
        <v>1</v>
      </c>
      <c r="H405" s="66">
        <v>0.59</v>
      </c>
      <c r="I405" s="66">
        <f t="shared" si="38"/>
        <v>0.59</v>
      </c>
      <c r="J405" s="67">
        <f t="shared" si="39"/>
        <v>343</v>
      </c>
      <c r="K405" s="67">
        <f t="shared" si="40"/>
        <v>240.86159999999998</v>
      </c>
      <c r="L405" s="68">
        <f t="shared" si="41"/>
        <v>583.86159999999995</v>
      </c>
      <c r="N405" s="110"/>
    </row>
    <row r="406" spans="1:14" x14ac:dyDescent="0.25">
      <c r="A406" s="110"/>
      <c r="B406" s="110"/>
      <c r="D406" s="69" t="s">
        <v>190</v>
      </c>
      <c r="E406" s="70" t="s">
        <v>298</v>
      </c>
      <c r="F406" s="71">
        <v>25492</v>
      </c>
      <c r="G406" s="72">
        <v>1</v>
      </c>
      <c r="H406" s="73">
        <v>0.59</v>
      </c>
      <c r="I406" s="73">
        <f t="shared" si="38"/>
        <v>0.59</v>
      </c>
      <c r="J406" s="74">
        <f t="shared" si="39"/>
        <v>343</v>
      </c>
      <c r="K406" s="74">
        <f t="shared" si="40"/>
        <v>240.86159999999998</v>
      </c>
      <c r="L406" s="75">
        <f t="shared" si="41"/>
        <v>583.86159999999995</v>
      </c>
      <c r="N406" s="110"/>
    </row>
    <row r="407" spans="1:14" x14ac:dyDescent="0.25">
      <c r="A407" s="110"/>
      <c r="B407" s="110"/>
      <c r="D407" s="76" t="s">
        <v>191</v>
      </c>
      <c r="E407" s="77" t="s">
        <v>298</v>
      </c>
      <c r="F407" s="78">
        <v>25333</v>
      </c>
      <c r="G407" s="79">
        <v>1</v>
      </c>
      <c r="H407" s="66">
        <v>0.57999999999999996</v>
      </c>
      <c r="I407" s="66">
        <f t="shared" si="38"/>
        <v>0.57999999999999996</v>
      </c>
      <c r="J407" s="67">
        <f t="shared" si="39"/>
        <v>343</v>
      </c>
      <c r="K407" s="67">
        <f t="shared" si="40"/>
        <v>236.7792</v>
      </c>
      <c r="L407" s="68">
        <f t="shared" si="41"/>
        <v>579.77919999999995</v>
      </c>
      <c r="N407" s="110"/>
    </row>
    <row r="408" spans="1:14" x14ac:dyDescent="0.25">
      <c r="A408" s="110"/>
      <c r="B408" s="110"/>
      <c r="D408" s="69" t="s">
        <v>192</v>
      </c>
      <c r="E408" s="70" t="s">
        <v>298</v>
      </c>
      <c r="F408" s="71">
        <v>25270</v>
      </c>
      <c r="G408" s="72">
        <v>1</v>
      </c>
      <c r="H408" s="73">
        <v>0.57999999999999996</v>
      </c>
      <c r="I408" s="73">
        <f t="shared" si="38"/>
        <v>0.57999999999999996</v>
      </c>
      <c r="J408" s="74">
        <f t="shared" si="39"/>
        <v>343</v>
      </c>
      <c r="K408" s="74">
        <f t="shared" si="40"/>
        <v>236.7792</v>
      </c>
      <c r="L408" s="75">
        <f t="shared" si="41"/>
        <v>579.77919999999995</v>
      </c>
      <c r="N408" s="110"/>
    </row>
    <row r="409" spans="1:14" x14ac:dyDescent="0.25">
      <c r="A409" s="110"/>
      <c r="B409" s="110"/>
      <c r="D409" s="76" t="s">
        <v>242</v>
      </c>
      <c r="E409" s="77" t="s">
        <v>298</v>
      </c>
      <c r="F409" s="78">
        <v>25305</v>
      </c>
      <c r="G409" s="79">
        <v>1</v>
      </c>
      <c r="H409" s="66">
        <v>0.57999999999999996</v>
      </c>
      <c r="I409" s="66">
        <f t="shared" si="38"/>
        <v>0.57999999999999996</v>
      </c>
      <c r="J409" s="67">
        <f t="shared" si="39"/>
        <v>343</v>
      </c>
      <c r="K409" s="67">
        <f t="shared" si="40"/>
        <v>236.7792</v>
      </c>
      <c r="L409" s="68">
        <f t="shared" si="41"/>
        <v>579.77919999999995</v>
      </c>
      <c r="N409" s="110"/>
    </row>
    <row r="410" spans="1:14" x14ac:dyDescent="0.25">
      <c r="A410" s="110"/>
      <c r="B410" s="110"/>
      <c r="D410" s="69" t="s">
        <v>194</v>
      </c>
      <c r="E410" s="70" t="s">
        <v>298</v>
      </c>
      <c r="F410" s="71">
        <v>25436</v>
      </c>
      <c r="G410" s="72">
        <v>1</v>
      </c>
      <c r="H410" s="73">
        <v>0.57999999999999996</v>
      </c>
      <c r="I410" s="73">
        <f t="shared" si="38"/>
        <v>0.57999999999999996</v>
      </c>
      <c r="J410" s="74">
        <f t="shared" si="39"/>
        <v>343</v>
      </c>
      <c r="K410" s="74">
        <f t="shared" si="40"/>
        <v>236.7792</v>
      </c>
      <c r="L410" s="75">
        <f t="shared" si="41"/>
        <v>579.77919999999995</v>
      </c>
      <c r="N410" s="110"/>
    </row>
    <row r="411" spans="1:14" x14ac:dyDescent="0.25">
      <c r="A411" s="110"/>
      <c r="B411" s="110"/>
      <c r="D411" s="76" t="s">
        <v>243</v>
      </c>
      <c r="E411" s="77" t="s">
        <v>298</v>
      </c>
      <c r="F411" s="78">
        <v>25664</v>
      </c>
      <c r="G411" s="79">
        <v>1</v>
      </c>
      <c r="H411" s="66">
        <v>0.59</v>
      </c>
      <c r="I411" s="66">
        <f t="shared" si="38"/>
        <v>0.59</v>
      </c>
      <c r="J411" s="67">
        <f t="shared" si="39"/>
        <v>343</v>
      </c>
      <c r="K411" s="67">
        <f t="shared" si="40"/>
        <v>240.86159999999998</v>
      </c>
      <c r="L411" s="68">
        <f t="shared" si="41"/>
        <v>583.86159999999995</v>
      </c>
      <c r="N411" s="110"/>
    </row>
    <row r="412" spans="1:14" x14ac:dyDescent="0.25">
      <c r="A412" s="110"/>
      <c r="B412" s="110"/>
      <c r="D412" s="69" t="s">
        <v>196</v>
      </c>
      <c r="E412" s="70" t="s">
        <v>298</v>
      </c>
      <c r="F412" s="71">
        <v>25925</v>
      </c>
      <c r="G412" s="72">
        <v>1</v>
      </c>
      <c r="H412" s="73">
        <v>0.6</v>
      </c>
      <c r="I412" s="73">
        <f t="shared" si="38"/>
        <v>0.6</v>
      </c>
      <c r="J412" s="74">
        <f t="shared" si="39"/>
        <v>343</v>
      </c>
      <c r="K412" s="74">
        <f t="shared" si="40"/>
        <v>244.94399999999999</v>
      </c>
      <c r="L412" s="75">
        <f t="shared" si="41"/>
        <v>587.94399999999996</v>
      </c>
      <c r="N412" s="110"/>
    </row>
    <row r="413" spans="1:14" x14ac:dyDescent="0.25">
      <c r="A413" s="110"/>
      <c r="B413" s="110"/>
      <c r="D413" s="76" t="s">
        <v>197</v>
      </c>
      <c r="E413" s="77" t="s">
        <v>298</v>
      </c>
      <c r="F413" s="78">
        <v>25723</v>
      </c>
      <c r="G413" s="79">
        <v>1</v>
      </c>
      <c r="H413" s="66">
        <v>0.59</v>
      </c>
      <c r="I413" s="66">
        <f t="shared" si="38"/>
        <v>0.59</v>
      </c>
      <c r="J413" s="67">
        <f t="shared" si="39"/>
        <v>343</v>
      </c>
      <c r="K413" s="67">
        <f t="shared" si="40"/>
        <v>240.86159999999998</v>
      </c>
      <c r="L413" s="68">
        <f t="shared" si="41"/>
        <v>583.86159999999995</v>
      </c>
      <c r="N413" s="110"/>
    </row>
    <row r="414" spans="1:14" x14ac:dyDescent="0.25">
      <c r="A414" s="110"/>
      <c r="B414" s="110"/>
      <c r="D414" s="69" t="s">
        <v>198</v>
      </c>
      <c r="E414" s="70" t="s">
        <v>298</v>
      </c>
      <c r="F414" s="71">
        <v>25484</v>
      </c>
      <c r="G414" s="72">
        <v>1</v>
      </c>
      <c r="H414" s="73">
        <v>0.59</v>
      </c>
      <c r="I414" s="73">
        <f t="shared" si="38"/>
        <v>0.59</v>
      </c>
      <c r="J414" s="74">
        <f t="shared" si="39"/>
        <v>343</v>
      </c>
      <c r="K414" s="74">
        <f t="shared" si="40"/>
        <v>240.86159999999998</v>
      </c>
      <c r="L414" s="75">
        <f t="shared" si="41"/>
        <v>583.86159999999995</v>
      </c>
      <c r="N414" s="110"/>
    </row>
    <row r="415" spans="1:14" x14ac:dyDescent="0.25">
      <c r="A415" s="110"/>
      <c r="B415" s="110"/>
      <c r="D415" s="76" t="s">
        <v>199</v>
      </c>
      <c r="E415" s="77" t="s">
        <v>298</v>
      </c>
      <c r="F415" s="78">
        <v>24625</v>
      </c>
      <c r="G415" s="79">
        <v>1</v>
      </c>
      <c r="H415" s="66">
        <v>0.56999999999999995</v>
      </c>
      <c r="I415" s="66">
        <f t="shared" si="38"/>
        <v>0.56999999999999995</v>
      </c>
      <c r="J415" s="67">
        <f t="shared" si="39"/>
        <v>343</v>
      </c>
      <c r="K415" s="67">
        <f t="shared" si="40"/>
        <v>232.6968</v>
      </c>
      <c r="L415" s="68">
        <f t="shared" si="41"/>
        <v>575.69679999999994</v>
      </c>
      <c r="N415" s="110"/>
    </row>
    <row r="416" spans="1:14" x14ac:dyDescent="0.25">
      <c r="A416" s="110"/>
      <c r="B416" s="110"/>
      <c r="D416" s="69" t="s">
        <v>200</v>
      </c>
      <c r="E416" s="70" t="s">
        <v>298</v>
      </c>
      <c r="F416" s="71">
        <v>30435</v>
      </c>
      <c r="G416" s="72">
        <v>1</v>
      </c>
      <c r="H416" s="73">
        <v>0.7</v>
      </c>
      <c r="I416" s="73">
        <f t="shared" si="38"/>
        <v>0.7</v>
      </c>
      <c r="J416" s="74">
        <f t="shared" si="39"/>
        <v>343</v>
      </c>
      <c r="K416" s="74">
        <f t="shared" si="40"/>
        <v>285.76799999999997</v>
      </c>
      <c r="L416" s="75">
        <f t="shared" si="41"/>
        <v>628.76800000000003</v>
      </c>
      <c r="N416" s="110"/>
    </row>
    <row r="417" spans="1:14" x14ac:dyDescent="0.25">
      <c r="A417" s="110"/>
      <c r="B417" s="110"/>
      <c r="D417" s="76" t="s">
        <v>244</v>
      </c>
      <c r="E417" s="77" t="s">
        <v>298</v>
      </c>
      <c r="F417" s="78">
        <v>24096</v>
      </c>
      <c r="G417" s="79">
        <v>1</v>
      </c>
      <c r="H417" s="66">
        <v>0.55000000000000004</v>
      </c>
      <c r="I417" s="66">
        <f t="shared" si="38"/>
        <v>0.55000000000000004</v>
      </c>
      <c r="J417" s="67">
        <f t="shared" si="39"/>
        <v>343</v>
      </c>
      <c r="K417" s="67">
        <f t="shared" si="40"/>
        <v>224.53200000000001</v>
      </c>
      <c r="L417" s="68">
        <f t="shared" si="41"/>
        <v>567.53200000000004</v>
      </c>
      <c r="N417" s="110"/>
    </row>
    <row r="418" spans="1:14" x14ac:dyDescent="0.25">
      <c r="A418" s="110"/>
      <c r="B418" s="110"/>
      <c r="D418" s="69" t="s">
        <v>245</v>
      </c>
      <c r="E418" s="70" t="s">
        <v>298</v>
      </c>
      <c r="F418" s="71">
        <v>24097</v>
      </c>
      <c r="G418" s="72">
        <v>1</v>
      </c>
      <c r="H418" s="73">
        <v>0.55000000000000004</v>
      </c>
      <c r="I418" s="73">
        <f t="shared" si="38"/>
        <v>0.55000000000000004</v>
      </c>
      <c r="J418" s="74">
        <f t="shared" si="39"/>
        <v>343</v>
      </c>
      <c r="K418" s="74">
        <f t="shared" si="40"/>
        <v>224.53200000000001</v>
      </c>
      <c r="L418" s="75">
        <f t="shared" si="41"/>
        <v>567.53200000000004</v>
      </c>
      <c r="N418" s="110"/>
    </row>
    <row r="419" spans="1:14" x14ac:dyDescent="0.25">
      <c r="A419" s="110"/>
      <c r="B419" s="110"/>
      <c r="D419" s="76" t="s">
        <v>246</v>
      </c>
      <c r="E419" s="77" t="s">
        <v>298</v>
      </c>
      <c r="F419" s="78">
        <v>25019</v>
      </c>
      <c r="G419" s="79">
        <v>1</v>
      </c>
      <c r="H419" s="66">
        <v>0.56999999999999995</v>
      </c>
      <c r="I419" s="66">
        <f t="shared" si="38"/>
        <v>0.56999999999999995</v>
      </c>
      <c r="J419" s="67">
        <f t="shared" si="39"/>
        <v>343</v>
      </c>
      <c r="K419" s="67">
        <f t="shared" si="40"/>
        <v>232.6968</v>
      </c>
      <c r="L419" s="68">
        <f t="shared" si="41"/>
        <v>575.69679999999994</v>
      </c>
      <c r="N419" s="110"/>
    </row>
    <row r="420" spans="1:14" x14ac:dyDescent="0.25">
      <c r="A420" s="110"/>
      <c r="B420" s="110"/>
      <c r="D420" s="69" t="s">
        <v>247</v>
      </c>
      <c r="E420" s="70" t="s">
        <v>298</v>
      </c>
      <c r="F420" s="71">
        <v>25019</v>
      </c>
      <c r="G420" s="72">
        <v>1</v>
      </c>
      <c r="H420" s="73">
        <v>0.56999999999999995</v>
      </c>
      <c r="I420" s="73">
        <f t="shared" si="38"/>
        <v>0.56999999999999995</v>
      </c>
      <c r="J420" s="74">
        <f t="shared" si="39"/>
        <v>343</v>
      </c>
      <c r="K420" s="74">
        <f t="shared" si="40"/>
        <v>232.6968</v>
      </c>
      <c r="L420" s="75">
        <f t="shared" si="41"/>
        <v>575.69679999999994</v>
      </c>
      <c r="N420" s="110"/>
    </row>
    <row r="421" spans="1:14" x14ac:dyDescent="0.25">
      <c r="A421" s="110"/>
      <c r="B421" s="110"/>
      <c r="D421" s="76" t="s">
        <v>248</v>
      </c>
      <c r="E421" s="77" t="s">
        <v>298</v>
      </c>
      <c r="F421" s="78">
        <v>24195</v>
      </c>
      <c r="G421" s="79">
        <v>1</v>
      </c>
      <c r="H421" s="66">
        <v>0.56000000000000005</v>
      </c>
      <c r="I421" s="66">
        <f t="shared" si="38"/>
        <v>0.56000000000000005</v>
      </c>
      <c r="J421" s="67">
        <f t="shared" si="39"/>
        <v>343</v>
      </c>
      <c r="K421" s="67">
        <f t="shared" si="40"/>
        <v>228.61440000000002</v>
      </c>
      <c r="L421" s="68">
        <f t="shared" si="41"/>
        <v>571.61440000000005</v>
      </c>
      <c r="N421" s="110"/>
    </row>
    <row r="422" spans="1:14" x14ac:dyDescent="0.25">
      <c r="A422" s="110"/>
      <c r="B422" s="110"/>
      <c r="D422" s="69" t="s">
        <v>249</v>
      </c>
      <c r="E422" s="70" t="s">
        <v>298</v>
      </c>
      <c r="F422" s="71">
        <v>30388</v>
      </c>
      <c r="G422" s="72">
        <v>1</v>
      </c>
      <c r="H422" s="73">
        <v>0.7</v>
      </c>
      <c r="I422" s="73">
        <f t="shared" si="38"/>
        <v>0.7</v>
      </c>
      <c r="J422" s="74">
        <f t="shared" si="39"/>
        <v>343</v>
      </c>
      <c r="K422" s="74">
        <f t="shared" si="40"/>
        <v>285.76799999999997</v>
      </c>
      <c r="L422" s="75">
        <f t="shared" si="41"/>
        <v>628.76800000000003</v>
      </c>
      <c r="N422" s="110"/>
    </row>
    <row r="423" spans="1:14" x14ac:dyDescent="0.25">
      <c r="A423" s="110"/>
      <c r="B423" s="110"/>
      <c r="D423" s="76" t="s">
        <v>250</v>
      </c>
      <c r="E423" s="77" t="s">
        <v>298</v>
      </c>
      <c r="F423" s="78">
        <v>23952</v>
      </c>
      <c r="G423" s="79">
        <v>1</v>
      </c>
      <c r="H423" s="66">
        <v>0.55000000000000004</v>
      </c>
      <c r="I423" s="66">
        <f t="shared" si="38"/>
        <v>0.55000000000000004</v>
      </c>
      <c r="J423" s="67">
        <f t="shared" si="39"/>
        <v>343</v>
      </c>
      <c r="K423" s="67">
        <f t="shared" si="40"/>
        <v>224.53200000000001</v>
      </c>
      <c r="L423" s="68">
        <f t="shared" si="41"/>
        <v>567.53200000000004</v>
      </c>
      <c r="N423" s="110"/>
    </row>
    <row r="424" spans="1:14" x14ac:dyDescent="0.25">
      <c r="A424" s="110"/>
      <c r="B424" s="110"/>
      <c r="D424" s="69" t="s">
        <v>251</v>
      </c>
      <c r="E424" s="70" t="s">
        <v>298</v>
      </c>
      <c r="F424" s="71">
        <v>23862</v>
      </c>
      <c r="G424" s="72">
        <v>1</v>
      </c>
      <c r="H424" s="73">
        <v>0.55000000000000004</v>
      </c>
      <c r="I424" s="73">
        <f t="shared" si="38"/>
        <v>0.55000000000000004</v>
      </c>
      <c r="J424" s="74">
        <f t="shared" si="39"/>
        <v>343</v>
      </c>
      <c r="K424" s="74">
        <f t="shared" si="40"/>
        <v>224.53200000000001</v>
      </c>
      <c r="L424" s="75">
        <f t="shared" si="41"/>
        <v>567.53200000000004</v>
      </c>
      <c r="N424" s="110"/>
    </row>
    <row r="425" spans="1:14" x14ac:dyDescent="0.25">
      <c r="A425" s="110"/>
      <c r="B425" s="110"/>
      <c r="D425" s="76" t="s">
        <v>252</v>
      </c>
      <c r="E425" s="77" t="s">
        <v>298</v>
      </c>
      <c r="F425" s="78">
        <v>23855</v>
      </c>
      <c r="G425" s="79">
        <v>1</v>
      </c>
      <c r="H425" s="66">
        <v>0.55000000000000004</v>
      </c>
      <c r="I425" s="66">
        <f t="shared" si="38"/>
        <v>0.55000000000000004</v>
      </c>
      <c r="J425" s="67">
        <f t="shared" si="39"/>
        <v>343</v>
      </c>
      <c r="K425" s="67">
        <f t="shared" si="40"/>
        <v>224.53200000000001</v>
      </c>
      <c r="L425" s="68">
        <f t="shared" si="41"/>
        <v>567.53200000000004</v>
      </c>
      <c r="N425" s="110"/>
    </row>
    <row r="426" spans="1:14" x14ac:dyDescent="0.25">
      <c r="A426" s="110"/>
      <c r="B426" s="110"/>
      <c r="D426" s="69" t="s">
        <v>253</v>
      </c>
      <c r="E426" s="70" t="s">
        <v>298</v>
      </c>
      <c r="F426" s="71">
        <v>23929</v>
      </c>
      <c r="G426" s="72">
        <v>1</v>
      </c>
      <c r="H426" s="73">
        <v>0.55000000000000004</v>
      </c>
      <c r="I426" s="73">
        <f t="shared" si="38"/>
        <v>0.55000000000000004</v>
      </c>
      <c r="J426" s="74">
        <f t="shared" si="39"/>
        <v>343</v>
      </c>
      <c r="K426" s="74">
        <f t="shared" si="40"/>
        <v>224.53200000000001</v>
      </c>
      <c r="L426" s="75">
        <f t="shared" si="41"/>
        <v>567.53200000000004</v>
      </c>
      <c r="N426" s="110"/>
    </row>
    <row r="427" spans="1:14" x14ac:dyDescent="0.25">
      <c r="A427" s="110"/>
      <c r="B427" s="110"/>
      <c r="D427" s="76" t="s">
        <v>254</v>
      </c>
      <c r="E427" s="77" t="s">
        <v>298</v>
      </c>
      <c r="F427" s="78">
        <v>24085</v>
      </c>
      <c r="G427" s="79">
        <v>1</v>
      </c>
      <c r="H427" s="66">
        <v>0.55000000000000004</v>
      </c>
      <c r="I427" s="66">
        <f t="shared" si="38"/>
        <v>0.55000000000000004</v>
      </c>
      <c r="J427" s="67">
        <f t="shared" si="39"/>
        <v>343</v>
      </c>
      <c r="K427" s="67">
        <f t="shared" si="40"/>
        <v>224.53200000000001</v>
      </c>
      <c r="L427" s="68">
        <f t="shared" si="41"/>
        <v>567.53200000000004</v>
      </c>
      <c r="N427" s="110"/>
    </row>
    <row r="428" spans="1:14" x14ac:dyDescent="0.25">
      <c r="A428" s="110"/>
      <c r="B428" s="110"/>
      <c r="D428" s="69" t="s">
        <v>255</v>
      </c>
      <c r="E428" s="70" t="s">
        <v>298</v>
      </c>
      <c r="F428" s="71">
        <v>24171</v>
      </c>
      <c r="G428" s="72">
        <v>1</v>
      </c>
      <c r="H428" s="73">
        <v>0.55000000000000004</v>
      </c>
      <c r="I428" s="73">
        <f t="shared" si="38"/>
        <v>0.55000000000000004</v>
      </c>
      <c r="J428" s="74">
        <f t="shared" si="39"/>
        <v>343</v>
      </c>
      <c r="K428" s="74">
        <f t="shared" si="40"/>
        <v>224.53200000000001</v>
      </c>
      <c r="L428" s="75">
        <f t="shared" si="41"/>
        <v>567.53200000000004</v>
      </c>
      <c r="N428" s="110"/>
    </row>
    <row r="429" spans="1:14" x14ac:dyDescent="0.25">
      <c r="A429" s="110"/>
      <c r="B429" s="110"/>
      <c r="D429" s="76" t="s">
        <v>256</v>
      </c>
      <c r="E429" s="77" t="s">
        <v>298</v>
      </c>
      <c r="F429" s="78">
        <v>23991</v>
      </c>
      <c r="G429" s="79">
        <v>1</v>
      </c>
      <c r="H429" s="66">
        <v>0.55000000000000004</v>
      </c>
      <c r="I429" s="66">
        <f t="shared" si="38"/>
        <v>0.55000000000000004</v>
      </c>
      <c r="J429" s="67">
        <f t="shared" si="39"/>
        <v>343</v>
      </c>
      <c r="K429" s="67">
        <f t="shared" si="40"/>
        <v>224.53200000000001</v>
      </c>
      <c r="L429" s="68">
        <f t="shared" si="41"/>
        <v>567.53200000000004</v>
      </c>
      <c r="N429" s="110"/>
    </row>
    <row r="430" spans="1:14" x14ac:dyDescent="0.25">
      <c r="A430" s="110"/>
      <c r="B430" s="110"/>
      <c r="D430" s="69" t="s">
        <v>257</v>
      </c>
      <c r="E430" s="70" t="s">
        <v>298</v>
      </c>
      <c r="F430" s="71">
        <v>23879</v>
      </c>
      <c r="G430" s="72">
        <v>1</v>
      </c>
      <c r="H430" s="73">
        <v>0.55000000000000004</v>
      </c>
      <c r="I430" s="73">
        <f t="shared" ref="I430:I435" si="42">H430</f>
        <v>0.55000000000000004</v>
      </c>
      <c r="J430" s="74">
        <f t="shared" si="39"/>
        <v>343</v>
      </c>
      <c r="K430" s="74">
        <f t="shared" si="40"/>
        <v>224.53200000000001</v>
      </c>
      <c r="L430" s="75">
        <f t="shared" si="41"/>
        <v>567.53200000000004</v>
      </c>
      <c r="N430" s="110"/>
    </row>
    <row r="431" spans="1:14" x14ac:dyDescent="0.25">
      <c r="A431" s="110"/>
      <c r="B431" s="110"/>
      <c r="D431" s="76" t="s">
        <v>258</v>
      </c>
      <c r="E431" s="77" t="s">
        <v>298</v>
      </c>
      <c r="F431" s="78">
        <v>23849</v>
      </c>
      <c r="G431" s="79">
        <v>1</v>
      </c>
      <c r="H431" s="66">
        <v>0.55000000000000004</v>
      </c>
      <c r="I431" s="66">
        <f t="shared" si="42"/>
        <v>0.55000000000000004</v>
      </c>
      <c r="J431" s="67">
        <f t="shared" si="39"/>
        <v>343</v>
      </c>
      <c r="K431" s="67">
        <f t="shared" si="40"/>
        <v>224.53200000000001</v>
      </c>
      <c r="L431" s="68">
        <f t="shared" si="41"/>
        <v>567.53200000000004</v>
      </c>
      <c r="N431" s="110"/>
    </row>
    <row r="432" spans="1:14" x14ac:dyDescent="0.25">
      <c r="A432" s="110"/>
      <c r="B432" s="110"/>
      <c r="D432" s="69" t="s">
        <v>259</v>
      </c>
      <c r="E432" s="70" t="s">
        <v>298</v>
      </c>
      <c r="F432" s="71">
        <v>23900</v>
      </c>
      <c r="G432" s="72">
        <v>1</v>
      </c>
      <c r="H432" s="73">
        <v>0.55000000000000004</v>
      </c>
      <c r="I432" s="73">
        <f t="shared" si="42"/>
        <v>0.55000000000000004</v>
      </c>
      <c r="J432" s="74">
        <f t="shared" si="39"/>
        <v>343</v>
      </c>
      <c r="K432" s="74">
        <f t="shared" si="40"/>
        <v>224.53200000000001</v>
      </c>
      <c r="L432" s="75">
        <f t="shared" si="41"/>
        <v>567.53200000000004</v>
      </c>
      <c r="N432" s="110"/>
    </row>
    <row r="433" spans="1:14" x14ac:dyDescent="0.25">
      <c r="A433" s="110"/>
      <c r="B433" s="110"/>
      <c r="D433" s="76" t="s">
        <v>260</v>
      </c>
      <c r="E433" s="77" t="s">
        <v>298</v>
      </c>
      <c r="F433" s="78">
        <v>24034</v>
      </c>
      <c r="G433" s="79">
        <v>1</v>
      </c>
      <c r="H433" s="66">
        <v>0.55000000000000004</v>
      </c>
      <c r="I433" s="66">
        <f t="shared" si="42"/>
        <v>0.55000000000000004</v>
      </c>
      <c r="J433" s="67">
        <f t="shared" si="39"/>
        <v>343</v>
      </c>
      <c r="K433" s="67">
        <f t="shared" si="40"/>
        <v>224.53200000000001</v>
      </c>
      <c r="L433" s="68">
        <f t="shared" si="41"/>
        <v>567.53200000000004</v>
      </c>
      <c r="N433" s="110"/>
    </row>
    <row r="434" spans="1:14" x14ac:dyDescent="0.25">
      <c r="A434" s="110"/>
      <c r="B434" s="110"/>
      <c r="D434" s="69" t="s">
        <v>261</v>
      </c>
      <c r="E434" s="70" t="s">
        <v>298</v>
      </c>
      <c r="F434" s="71">
        <v>23848</v>
      </c>
      <c r="G434" s="72">
        <v>1</v>
      </c>
      <c r="H434" s="73">
        <v>0.55000000000000004</v>
      </c>
      <c r="I434" s="73">
        <f t="shared" si="42"/>
        <v>0.55000000000000004</v>
      </c>
      <c r="J434" s="74">
        <f t="shared" si="39"/>
        <v>343</v>
      </c>
      <c r="K434" s="74">
        <f t="shared" si="40"/>
        <v>224.53200000000001</v>
      </c>
      <c r="L434" s="75">
        <f t="shared" si="41"/>
        <v>567.53200000000004</v>
      </c>
      <c r="N434" s="110"/>
    </row>
    <row r="435" spans="1:14" x14ac:dyDescent="0.25">
      <c r="A435" s="110"/>
      <c r="B435" s="110"/>
      <c r="D435" s="76" t="s">
        <v>262</v>
      </c>
      <c r="E435" s="77" t="s">
        <v>298</v>
      </c>
      <c r="F435" s="78">
        <v>26063</v>
      </c>
      <c r="G435" s="79">
        <v>1</v>
      </c>
      <c r="H435" s="66">
        <v>0.6</v>
      </c>
      <c r="I435" s="66">
        <f t="shared" si="42"/>
        <v>0.6</v>
      </c>
      <c r="J435" s="67">
        <f t="shared" si="39"/>
        <v>343</v>
      </c>
      <c r="K435" s="67">
        <f t="shared" si="40"/>
        <v>244.94399999999999</v>
      </c>
      <c r="L435" s="68">
        <f t="shared" si="41"/>
        <v>587.94399999999996</v>
      </c>
      <c r="N435" s="110"/>
    </row>
    <row r="436" spans="1:14" x14ac:dyDescent="0.25">
      <c r="A436" s="110"/>
      <c r="B436" s="110"/>
      <c r="D436" s="69" t="s">
        <v>148</v>
      </c>
      <c r="E436" s="70" t="s">
        <v>299</v>
      </c>
      <c r="F436" s="71">
        <v>25498</v>
      </c>
      <c r="G436" s="72">
        <v>1</v>
      </c>
      <c r="H436" s="73">
        <v>0.59</v>
      </c>
      <c r="I436" s="73">
        <f>H436</f>
        <v>0.59</v>
      </c>
      <c r="J436" s="74">
        <f t="shared" si="39"/>
        <v>343</v>
      </c>
      <c r="K436" s="74">
        <f t="shared" si="40"/>
        <v>240.86159999999998</v>
      </c>
      <c r="L436" s="75">
        <f t="shared" si="41"/>
        <v>583.86159999999995</v>
      </c>
      <c r="N436" s="110"/>
    </row>
    <row r="437" spans="1:14" x14ac:dyDescent="0.25">
      <c r="A437" s="110"/>
      <c r="B437" s="110"/>
      <c r="D437" s="76" t="s">
        <v>150</v>
      </c>
      <c r="E437" s="77" t="s">
        <v>299</v>
      </c>
      <c r="F437" s="78">
        <v>22600</v>
      </c>
      <c r="G437" s="79">
        <v>1</v>
      </c>
      <c r="H437" s="66">
        <v>0.52</v>
      </c>
      <c r="I437" s="66">
        <f t="shared" ref="I437:I454" si="43">H437</f>
        <v>0.52</v>
      </c>
      <c r="J437" s="67">
        <f t="shared" si="39"/>
        <v>343</v>
      </c>
      <c r="K437" s="67">
        <f t="shared" si="40"/>
        <v>212.28480000000002</v>
      </c>
      <c r="L437" s="68">
        <f t="shared" si="41"/>
        <v>555.28480000000002</v>
      </c>
      <c r="N437" s="110"/>
    </row>
    <row r="438" spans="1:14" x14ac:dyDescent="0.25">
      <c r="A438" s="110"/>
      <c r="B438" s="110"/>
      <c r="D438" s="69" t="s">
        <v>151</v>
      </c>
      <c r="E438" s="70" t="s">
        <v>299</v>
      </c>
      <c r="F438" s="71">
        <v>25490</v>
      </c>
      <c r="G438" s="72">
        <v>1</v>
      </c>
      <c r="H438" s="73">
        <v>0.59</v>
      </c>
      <c r="I438" s="73">
        <f t="shared" si="43"/>
        <v>0.59</v>
      </c>
      <c r="J438" s="74">
        <f t="shared" si="39"/>
        <v>343</v>
      </c>
      <c r="K438" s="74">
        <f t="shared" si="40"/>
        <v>240.86159999999998</v>
      </c>
      <c r="L438" s="75">
        <f t="shared" si="41"/>
        <v>583.86159999999995</v>
      </c>
      <c r="N438" s="110"/>
    </row>
    <row r="439" spans="1:14" x14ac:dyDescent="0.25">
      <c r="A439" s="110"/>
      <c r="B439" s="110"/>
      <c r="D439" s="76" t="s">
        <v>152</v>
      </c>
      <c r="E439" s="77" t="s">
        <v>299</v>
      </c>
      <c r="F439" s="78">
        <v>31152</v>
      </c>
      <c r="G439" s="79">
        <v>1</v>
      </c>
      <c r="H439" s="66">
        <v>0.72</v>
      </c>
      <c r="I439" s="66">
        <f t="shared" si="43"/>
        <v>0.72</v>
      </c>
      <c r="J439" s="67">
        <f t="shared" si="39"/>
        <v>343</v>
      </c>
      <c r="K439" s="67">
        <f t="shared" si="40"/>
        <v>293.93279999999999</v>
      </c>
      <c r="L439" s="68">
        <f t="shared" si="41"/>
        <v>636.93280000000004</v>
      </c>
      <c r="N439" s="110"/>
    </row>
    <row r="440" spans="1:14" x14ac:dyDescent="0.25">
      <c r="A440" s="110"/>
      <c r="B440" s="110"/>
      <c r="D440" s="69" t="s">
        <v>153</v>
      </c>
      <c r="E440" s="70" t="s">
        <v>299</v>
      </c>
      <c r="F440" s="71">
        <v>25115</v>
      </c>
      <c r="G440" s="72">
        <v>1</v>
      </c>
      <c r="H440" s="73">
        <v>0.57999999999999996</v>
      </c>
      <c r="I440" s="73">
        <f t="shared" si="43"/>
        <v>0.57999999999999996</v>
      </c>
      <c r="J440" s="74">
        <f t="shared" si="39"/>
        <v>343</v>
      </c>
      <c r="K440" s="74">
        <f t="shared" si="40"/>
        <v>236.7792</v>
      </c>
      <c r="L440" s="75">
        <f t="shared" si="41"/>
        <v>579.77919999999995</v>
      </c>
      <c r="N440" s="110"/>
    </row>
    <row r="441" spans="1:14" x14ac:dyDescent="0.25">
      <c r="A441" s="110"/>
      <c r="B441" s="110"/>
      <c r="D441" s="76" t="s">
        <v>154</v>
      </c>
      <c r="E441" s="77" t="s">
        <v>299</v>
      </c>
      <c r="F441" s="78">
        <v>27049</v>
      </c>
      <c r="G441" s="79">
        <v>1</v>
      </c>
      <c r="H441" s="66">
        <v>0.62</v>
      </c>
      <c r="I441" s="66">
        <f t="shared" si="43"/>
        <v>0.62</v>
      </c>
      <c r="J441" s="67">
        <f t="shared" si="39"/>
        <v>343</v>
      </c>
      <c r="K441" s="67">
        <f t="shared" si="40"/>
        <v>253.1088</v>
      </c>
      <c r="L441" s="68">
        <f t="shared" si="41"/>
        <v>596.10879999999997</v>
      </c>
      <c r="N441" s="110"/>
    </row>
    <row r="442" spans="1:14" x14ac:dyDescent="0.25">
      <c r="A442" s="110"/>
      <c r="B442" s="110"/>
      <c r="D442" s="69" t="s">
        <v>155</v>
      </c>
      <c r="E442" s="70" t="s">
        <v>299</v>
      </c>
      <c r="F442" s="71">
        <v>39098</v>
      </c>
      <c r="G442" s="72">
        <v>1</v>
      </c>
      <c r="H442" s="73">
        <v>0.9</v>
      </c>
      <c r="I442" s="73">
        <f t="shared" si="43"/>
        <v>0.9</v>
      </c>
      <c r="J442" s="74">
        <f t="shared" si="39"/>
        <v>343</v>
      </c>
      <c r="K442" s="74">
        <f t="shared" si="40"/>
        <v>367.416</v>
      </c>
      <c r="L442" s="75">
        <f t="shared" si="41"/>
        <v>710.41599999999994</v>
      </c>
      <c r="N442" s="110"/>
    </row>
    <row r="443" spans="1:14" x14ac:dyDescent="0.25">
      <c r="A443" s="110"/>
      <c r="B443" s="110"/>
      <c r="D443" s="76" t="s">
        <v>156</v>
      </c>
      <c r="E443" s="77" t="s">
        <v>299</v>
      </c>
      <c r="F443" s="78">
        <v>26534</v>
      </c>
      <c r="G443" s="79">
        <v>1</v>
      </c>
      <c r="H443" s="66">
        <v>0.61</v>
      </c>
      <c r="I443" s="66">
        <f t="shared" si="43"/>
        <v>0.61</v>
      </c>
      <c r="J443" s="67">
        <f t="shared" si="39"/>
        <v>343</v>
      </c>
      <c r="K443" s="67">
        <f t="shared" si="40"/>
        <v>249.0264</v>
      </c>
      <c r="L443" s="68">
        <f t="shared" si="41"/>
        <v>592.02639999999997</v>
      </c>
      <c r="N443" s="110"/>
    </row>
    <row r="444" spans="1:14" x14ac:dyDescent="0.25">
      <c r="A444" s="110"/>
      <c r="B444" s="110"/>
      <c r="D444" s="69" t="s">
        <v>157</v>
      </c>
      <c r="E444" s="70" t="s">
        <v>299</v>
      </c>
      <c r="F444" s="71">
        <v>25823</v>
      </c>
      <c r="G444" s="72">
        <v>1</v>
      </c>
      <c r="H444" s="73">
        <v>0.59</v>
      </c>
      <c r="I444" s="73">
        <f t="shared" si="43"/>
        <v>0.59</v>
      </c>
      <c r="J444" s="74">
        <f t="shared" si="39"/>
        <v>343</v>
      </c>
      <c r="K444" s="74">
        <f t="shared" si="40"/>
        <v>240.86159999999998</v>
      </c>
      <c r="L444" s="75">
        <f t="shared" si="41"/>
        <v>583.86159999999995</v>
      </c>
      <c r="N444" s="110"/>
    </row>
    <row r="445" spans="1:14" x14ac:dyDescent="0.25">
      <c r="A445" s="110"/>
      <c r="B445" s="110"/>
      <c r="D445" s="76" t="s">
        <v>158</v>
      </c>
      <c r="E445" s="77" t="s">
        <v>299</v>
      </c>
      <c r="F445" s="78">
        <v>24483</v>
      </c>
      <c r="G445" s="79">
        <v>1</v>
      </c>
      <c r="H445" s="66">
        <v>0.56000000000000005</v>
      </c>
      <c r="I445" s="66">
        <f t="shared" si="43"/>
        <v>0.56000000000000005</v>
      </c>
      <c r="J445" s="67">
        <f t="shared" si="39"/>
        <v>343</v>
      </c>
      <c r="K445" s="67">
        <f t="shared" si="40"/>
        <v>228.61440000000002</v>
      </c>
      <c r="L445" s="68">
        <f t="shared" si="41"/>
        <v>571.61440000000005</v>
      </c>
      <c r="N445" s="110"/>
    </row>
    <row r="446" spans="1:14" x14ac:dyDescent="0.25">
      <c r="A446" s="110"/>
      <c r="B446" s="110"/>
      <c r="D446" s="69" t="s">
        <v>159</v>
      </c>
      <c r="E446" s="70" t="s">
        <v>299</v>
      </c>
      <c r="F446" s="71">
        <v>23638</v>
      </c>
      <c r="G446" s="72">
        <v>1</v>
      </c>
      <c r="H446" s="73">
        <v>0.54</v>
      </c>
      <c r="I446" s="73">
        <f t="shared" si="43"/>
        <v>0.54</v>
      </c>
      <c r="J446" s="74">
        <f t="shared" si="39"/>
        <v>343</v>
      </c>
      <c r="K446" s="74">
        <f t="shared" si="40"/>
        <v>220.44960000000003</v>
      </c>
      <c r="L446" s="75">
        <f t="shared" si="41"/>
        <v>563.44960000000003</v>
      </c>
      <c r="N446" s="110"/>
    </row>
    <row r="447" spans="1:14" x14ac:dyDescent="0.25">
      <c r="A447" s="110"/>
      <c r="B447" s="110"/>
      <c r="D447" s="76" t="s">
        <v>160</v>
      </c>
      <c r="E447" s="77" t="s">
        <v>299</v>
      </c>
      <c r="F447" s="78">
        <v>25531</v>
      </c>
      <c r="G447" s="79">
        <v>1</v>
      </c>
      <c r="H447" s="66">
        <v>0.59</v>
      </c>
      <c r="I447" s="66">
        <f t="shared" si="43"/>
        <v>0.59</v>
      </c>
      <c r="J447" s="67">
        <f t="shared" si="39"/>
        <v>343</v>
      </c>
      <c r="K447" s="67">
        <f t="shared" si="40"/>
        <v>240.86159999999998</v>
      </c>
      <c r="L447" s="68">
        <f t="shared" si="41"/>
        <v>583.86159999999995</v>
      </c>
      <c r="N447" s="110"/>
    </row>
    <row r="448" spans="1:14" x14ac:dyDescent="0.25">
      <c r="A448" s="110"/>
      <c r="B448" s="110"/>
      <c r="D448" s="69" t="s">
        <v>161</v>
      </c>
      <c r="E448" s="70" t="s">
        <v>299</v>
      </c>
      <c r="F448" s="71">
        <v>26291</v>
      </c>
      <c r="G448" s="72">
        <v>1</v>
      </c>
      <c r="H448" s="73">
        <v>0.6</v>
      </c>
      <c r="I448" s="73">
        <f t="shared" si="43"/>
        <v>0.6</v>
      </c>
      <c r="J448" s="74">
        <f t="shared" si="39"/>
        <v>343</v>
      </c>
      <c r="K448" s="74">
        <f t="shared" si="40"/>
        <v>244.94399999999999</v>
      </c>
      <c r="L448" s="75">
        <f t="shared" si="41"/>
        <v>587.94399999999996</v>
      </c>
      <c r="N448" s="110"/>
    </row>
    <row r="449" spans="1:14" x14ac:dyDescent="0.25">
      <c r="A449" s="110"/>
      <c r="B449" s="110"/>
      <c r="D449" s="76" t="s">
        <v>162</v>
      </c>
      <c r="E449" s="77" t="s">
        <v>299</v>
      </c>
      <c r="F449" s="78">
        <v>25575</v>
      </c>
      <c r="G449" s="79">
        <v>1</v>
      </c>
      <c r="H449" s="66">
        <v>0.59</v>
      </c>
      <c r="I449" s="66">
        <f t="shared" si="43"/>
        <v>0.59</v>
      </c>
      <c r="J449" s="67">
        <f t="shared" si="39"/>
        <v>343</v>
      </c>
      <c r="K449" s="67">
        <f t="shared" si="40"/>
        <v>240.86159999999998</v>
      </c>
      <c r="L449" s="68">
        <f t="shared" si="41"/>
        <v>583.86159999999995</v>
      </c>
      <c r="N449" s="110"/>
    </row>
    <row r="450" spans="1:14" x14ac:dyDescent="0.25">
      <c r="A450" s="110"/>
      <c r="B450" s="110"/>
      <c r="D450" s="69" t="s">
        <v>163</v>
      </c>
      <c r="E450" s="70" t="s">
        <v>299</v>
      </c>
      <c r="F450" s="71">
        <v>26163</v>
      </c>
      <c r="G450" s="72">
        <v>1</v>
      </c>
      <c r="H450" s="73">
        <v>0.6</v>
      </c>
      <c r="I450" s="73">
        <f t="shared" si="43"/>
        <v>0.6</v>
      </c>
      <c r="J450" s="74">
        <f t="shared" si="39"/>
        <v>343</v>
      </c>
      <c r="K450" s="74">
        <f t="shared" si="40"/>
        <v>244.94399999999999</v>
      </c>
      <c r="L450" s="75">
        <f t="shared" si="41"/>
        <v>587.94399999999996</v>
      </c>
      <c r="N450" s="110"/>
    </row>
    <row r="451" spans="1:14" x14ac:dyDescent="0.25">
      <c r="A451" s="110"/>
      <c r="B451" s="110"/>
      <c r="D451" s="76" t="s">
        <v>219</v>
      </c>
      <c r="E451" s="77" t="s">
        <v>299</v>
      </c>
      <c r="F451" s="78">
        <v>24530</v>
      </c>
      <c r="G451" s="79">
        <v>1</v>
      </c>
      <c r="H451" s="66">
        <v>0.56000000000000005</v>
      </c>
      <c r="I451" s="66">
        <f t="shared" si="43"/>
        <v>0.56000000000000005</v>
      </c>
      <c r="J451" s="67">
        <f t="shared" si="39"/>
        <v>343</v>
      </c>
      <c r="K451" s="67">
        <f t="shared" si="40"/>
        <v>228.61440000000002</v>
      </c>
      <c r="L451" s="68">
        <f t="shared" si="41"/>
        <v>571.61440000000005</v>
      </c>
      <c r="N451" s="110"/>
    </row>
    <row r="452" spans="1:14" x14ac:dyDescent="0.25">
      <c r="A452" s="110"/>
      <c r="B452" s="110"/>
      <c r="D452" s="69" t="s">
        <v>165</v>
      </c>
      <c r="E452" s="70" t="s">
        <v>299</v>
      </c>
      <c r="F452" s="71">
        <v>24505</v>
      </c>
      <c r="G452" s="72">
        <v>1</v>
      </c>
      <c r="H452" s="73">
        <v>0.56000000000000005</v>
      </c>
      <c r="I452" s="73">
        <f t="shared" si="43"/>
        <v>0.56000000000000005</v>
      </c>
      <c r="J452" s="74">
        <f t="shared" si="39"/>
        <v>343</v>
      </c>
      <c r="K452" s="74">
        <f t="shared" si="40"/>
        <v>228.61440000000002</v>
      </c>
      <c r="L452" s="75">
        <f t="shared" si="41"/>
        <v>571.61440000000005</v>
      </c>
      <c r="N452" s="110"/>
    </row>
    <row r="453" spans="1:14" x14ac:dyDescent="0.25">
      <c r="A453" s="110"/>
      <c r="B453" s="110"/>
      <c r="D453" s="76" t="s">
        <v>166</v>
      </c>
      <c r="E453" s="77" t="s">
        <v>299</v>
      </c>
      <c r="F453" s="78">
        <v>24505</v>
      </c>
      <c r="G453" s="79">
        <v>1</v>
      </c>
      <c r="H453" s="66">
        <v>0.56000000000000005</v>
      </c>
      <c r="I453" s="66">
        <f t="shared" si="43"/>
        <v>0.56000000000000005</v>
      </c>
      <c r="J453" s="67">
        <f t="shared" si="39"/>
        <v>343</v>
      </c>
      <c r="K453" s="67">
        <f t="shared" si="40"/>
        <v>228.61440000000002</v>
      </c>
      <c r="L453" s="68">
        <f t="shared" si="41"/>
        <v>571.61440000000005</v>
      </c>
      <c r="N453" s="110"/>
    </row>
    <row r="454" spans="1:14" x14ac:dyDescent="0.25">
      <c r="A454" s="110"/>
      <c r="B454" s="110"/>
      <c r="D454" s="69" t="s">
        <v>167</v>
      </c>
      <c r="E454" s="70" t="s">
        <v>299</v>
      </c>
      <c r="F454" s="71">
        <v>25584</v>
      </c>
      <c r="G454" s="72">
        <v>1</v>
      </c>
      <c r="H454" s="73">
        <v>0.59</v>
      </c>
      <c r="I454" s="73">
        <f t="shared" si="43"/>
        <v>0.59</v>
      </c>
      <c r="J454" s="74">
        <f t="shared" si="39"/>
        <v>343</v>
      </c>
      <c r="K454" s="74">
        <f t="shared" si="40"/>
        <v>240.86159999999998</v>
      </c>
      <c r="L454" s="75">
        <f t="shared" si="41"/>
        <v>583.86159999999995</v>
      </c>
      <c r="N454" s="110"/>
    </row>
    <row r="455" spans="1:14" x14ac:dyDescent="0.25">
      <c r="A455" s="110"/>
      <c r="B455" s="110"/>
      <c r="D455" s="76" t="s">
        <v>148</v>
      </c>
      <c r="E455" s="77" t="s">
        <v>300</v>
      </c>
      <c r="F455" s="78">
        <v>22770</v>
      </c>
      <c r="G455" s="79">
        <v>1</v>
      </c>
      <c r="H455" s="66">
        <f t="shared" ref="H455:H518" si="44">IF(G455=1,SUM(I455),0)</f>
        <v>0.52272727272727271</v>
      </c>
      <c r="I455" s="66">
        <f t="shared" ref="I455:I466" si="45">SUM(F455/43560)</f>
        <v>0.52272727272727271</v>
      </c>
      <c r="J455" s="67">
        <f t="shared" si="39"/>
        <v>343</v>
      </c>
      <c r="K455" s="67">
        <f t="shared" si="40"/>
        <v>213.39818181818183</v>
      </c>
      <c r="L455" s="68">
        <f t="shared" si="41"/>
        <v>556.3981818181818</v>
      </c>
      <c r="N455" s="110"/>
    </row>
    <row r="456" spans="1:14" x14ac:dyDescent="0.25">
      <c r="A456" s="110"/>
      <c r="B456" s="110"/>
      <c r="D456" s="69" t="s">
        <v>150</v>
      </c>
      <c r="E456" s="70" t="s">
        <v>300</v>
      </c>
      <c r="F456" s="71">
        <v>22770</v>
      </c>
      <c r="G456" s="72">
        <v>1</v>
      </c>
      <c r="H456" s="73">
        <f t="shared" si="44"/>
        <v>0.52272727272727271</v>
      </c>
      <c r="I456" s="73">
        <f t="shared" si="45"/>
        <v>0.52272727272727271</v>
      </c>
      <c r="J456" s="74">
        <f t="shared" si="39"/>
        <v>343</v>
      </c>
      <c r="K456" s="74">
        <f t="shared" si="40"/>
        <v>213.39818181818183</v>
      </c>
      <c r="L456" s="75">
        <f t="shared" si="41"/>
        <v>556.3981818181818</v>
      </c>
      <c r="N456" s="110"/>
    </row>
    <row r="457" spans="1:14" x14ac:dyDescent="0.25">
      <c r="A457" s="110"/>
      <c r="B457" s="110"/>
      <c r="D457" s="76" t="s">
        <v>151</v>
      </c>
      <c r="E457" s="77" t="s">
        <v>300</v>
      </c>
      <c r="F457" s="78">
        <v>28750</v>
      </c>
      <c r="G457" s="79">
        <v>1</v>
      </c>
      <c r="H457" s="66">
        <f t="shared" si="44"/>
        <v>0.66000918273645548</v>
      </c>
      <c r="I457" s="66">
        <f t="shared" si="45"/>
        <v>0.66000918273645548</v>
      </c>
      <c r="J457" s="67">
        <f t="shared" si="39"/>
        <v>343</v>
      </c>
      <c r="K457" s="67">
        <f t="shared" si="40"/>
        <v>269.44214876033061</v>
      </c>
      <c r="L457" s="68">
        <f t="shared" si="41"/>
        <v>612.44214876033061</v>
      </c>
      <c r="N457" s="110"/>
    </row>
    <row r="458" spans="1:14" x14ac:dyDescent="0.25">
      <c r="A458" s="110"/>
      <c r="B458" s="110"/>
      <c r="D458" s="69" t="s">
        <v>152</v>
      </c>
      <c r="E458" s="70" t="s">
        <v>300</v>
      </c>
      <c r="F458" s="71">
        <v>25530</v>
      </c>
      <c r="G458" s="72">
        <v>1</v>
      </c>
      <c r="H458" s="73">
        <f t="shared" si="44"/>
        <v>0.58608815426997241</v>
      </c>
      <c r="I458" s="73">
        <f t="shared" si="45"/>
        <v>0.58608815426997241</v>
      </c>
      <c r="J458" s="74">
        <f t="shared" si="39"/>
        <v>343</v>
      </c>
      <c r="K458" s="74">
        <f t="shared" si="40"/>
        <v>239.26462809917354</v>
      </c>
      <c r="L458" s="75">
        <f t="shared" si="41"/>
        <v>582.26462809917348</v>
      </c>
      <c r="N458" s="110"/>
    </row>
    <row r="459" spans="1:14" x14ac:dyDescent="0.25">
      <c r="A459" s="110"/>
      <c r="B459" s="110"/>
      <c r="D459" s="76" t="s">
        <v>153</v>
      </c>
      <c r="E459" s="77" t="s">
        <v>300</v>
      </c>
      <c r="F459" s="78">
        <v>22425</v>
      </c>
      <c r="G459" s="79">
        <v>1</v>
      </c>
      <c r="H459" s="66">
        <f t="shared" si="44"/>
        <v>0.51480716253443526</v>
      </c>
      <c r="I459" s="66">
        <f t="shared" si="45"/>
        <v>0.51480716253443526</v>
      </c>
      <c r="J459" s="67">
        <f t="shared" si="39"/>
        <v>343</v>
      </c>
      <c r="K459" s="67">
        <f t="shared" si="40"/>
        <v>210.16487603305785</v>
      </c>
      <c r="L459" s="68">
        <f t="shared" si="41"/>
        <v>553.16487603305791</v>
      </c>
      <c r="N459" s="110"/>
    </row>
    <row r="460" spans="1:14" x14ac:dyDescent="0.25">
      <c r="A460" s="110"/>
      <c r="B460" s="110"/>
      <c r="D460" s="69" t="s">
        <v>154</v>
      </c>
      <c r="E460" s="70" t="s">
        <v>300</v>
      </c>
      <c r="F460" s="71">
        <v>22425</v>
      </c>
      <c r="G460" s="72">
        <v>1</v>
      </c>
      <c r="H460" s="73">
        <f t="shared" si="44"/>
        <v>0.51480716253443526</v>
      </c>
      <c r="I460" s="73">
        <f t="shared" si="45"/>
        <v>0.51480716253443526</v>
      </c>
      <c r="J460" s="74">
        <f t="shared" si="39"/>
        <v>343</v>
      </c>
      <c r="K460" s="74">
        <f t="shared" si="40"/>
        <v>210.16487603305785</v>
      </c>
      <c r="L460" s="75">
        <f t="shared" si="41"/>
        <v>553.16487603305791</v>
      </c>
      <c r="N460" s="110"/>
    </row>
    <row r="461" spans="1:14" x14ac:dyDescent="0.25">
      <c r="A461" s="110"/>
      <c r="B461" s="110"/>
      <c r="D461" s="76" t="s">
        <v>155</v>
      </c>
      <c r="E461" s="77" t="s">
        <v>300</v>
      </c>
      <c r="F461" s="78">
        <v>22425</v>
      </c>
      <c r="G461" s="79">
        <v>1</v>
      </c>
      <c r="H461" s="66">
        <f t="shared" si="44"/>
        <v>0.51480716253443526</v>
      </c>
      <c r="I461" s="66">
        <f t="shared" si="45"/>
        <v>0.51480716253443526</v>
      </c>
      <c r="J461" s="67">
        <f t="shared" ref="J461:J524" si="46">+CBase</f>
        <v>343</v>
      </c>
      <c r="K461" s="67">
        <f t="shared" ref="K461:K524" si="47">+I461*CAcreage</f>
        <v>210.16487603305785</v>
      </c>
      <c r="L461" s="68">
        <f t="shared" si="41"/>
        <v>553.16487603305791</v>
      </c>
      <c r="N461" s="110"/>
    </row>
    <row r="462" spans="1:14" x14ac:dyDescent="0.25">
      <c r="A462" s="110"/>
      <c r="B462" s="110"/>
      <c r="D462" s="69" t="s">
        <v>156</v>
      </c>
      <c r="E462" s="70" t="s">
        <v>300</v>
      </c>
      <c r="F462" s="71">
        <v>22425</v>
      </c>
      <c r="G462" s="72">
        <v>1</v>
      </c>
      <c r="H462" s="73">
        <f t="shared" si="44"/>
        <v>0.51480716253443526</v>
      </c>
      <c r="I462" s="73">
        <f t="shared" si="45"/>
        <v>0.51480716253443526</v>
      </c>
      <c r="J462" s="74">
        <f t="shared" si="46"/>
        <v>343</v>
      </c>
      <c r="K462" s="74">
        <f t="shared" si="47"/>
        <v>210.16487603305785</v>
      </c>
      <c r="L462" s="75">
        <f t="shared" si="41"/>
        <v>553.16487603305791</v>
      </c>
      <c r="N462" s="110"/>
    </row>
    <row r="463" spans="1:14" x14ac:dyDescent="0.25">
      <c r="A463" s="110"/>
      <c r="B463" s="110"/>
      <c r="D463" s="76" t="s">
        <v>157</v>
      </c>
      <c r="E463" s="77" t="s">
        <v>300</v>
      </c>
      <c r="F463" s="78">
        <v>22425</v>
      </c>
      <c r="G463" s="79">
        <v>1</v>
      </c>
      <c r="H463" s="66">
        <f t="shared" si="44"/>
        <v>0.51480716253443526</v>
      </c>
      <c r="I463" s="66">
        <f t="shared" si="45"/>
        <v>0.51480716253443526</v>
      </c>
      <c r="J463" s="67">
        <f t="shared" si="46"/>
        <v>343</v>
      </c>
      <c r="K463" s="67">
        <f t="shared" si="47"/>
        <v>210.16487603305785</v>
      </c>
      <c r="L463" s="68">
        <f t="shared" ref="L463:L526" si="48">+K463+J463</f>
        <v>553.16487603305791</v>
      </c>
      <c r="N463" s="110"/>
    </row>
    <row r="464" spans="1:14" x14ac:dyDescent="0.25">
      <c r="A464" s="110"/>
      <c r="B464" s="110"/>
      <c r="D464" s="69" t="s">
        <v>158</v>
      </c>
      <c r="E464" s="70" t="s">
        <v>300</v>
      </c>
      <c r="F464" s="71">
        <v>29482</v>
      </c>
      <c r="G464" s="72">
        <v>1</v>
      </c>
      <c r="H464" s="73">
        <f t="shared" si="44"/>
        <v>0.67681359044995404</v>
      </c>
      <c r="I464" s="73">
        <f t="shared" si="45"/>
        <v>0.67681359044995404</v>
      </c>
      <c r="J464" s="74">
        <f t="shared" si="46"/>
        <v>343</v>
      </c>
      <c r="K464" s="74">
        <f t="shared" si="47"/>
        <v>276.30238016528926</v>
      </c>
      <c r="L464" s="75">
        <f t="shared" si="48"/>
        <v>619.30238016528926</v>
      </c>
      <c r="N464" s="110"/>
    </row>
    <row r="465" spans="1:14" x14ac:dyDescent="0.25">
      <c r="A465" s="110"/>
      <c r="B465" s="110"/>
      <c r="D465" s="76" t="s">
        <v>159</v>
      </c>
      <c r="E465" s="77" t="s">
        <v>300</v>
      </c>
      <c r="F465" s="78">
        <v>36781</v>
      </c>
      <c r="G465" s="79">
        <v>1</v>
      </c>
      <c r="H465" s="66">
        <f t="shared" si="44"/>
        <v>0.84437557392102847</v>
      </c>
      <c r="I465" s="66">
        <f t="shared" si="45"/>
        <v>0.84437557392102847</v>
      </c>
      <c r="J465" s="67">
        <f t="shared" si="46"/>
        <v>343</v>
      </c>
      <c r="K465" s="67">
        <f t="shared" si="47"/>
        <v>344.70788429752065</v>
      </c>
      <c r="L465" s="68">
        <f t="shared" si="48"/>
        <v>687.70788429752065</v>
      </c>
      <c r="N465" s="110"/>
    </row>
    <row r="466" spans="1:14" x14ac:dyDescent="0.25">
      <c r="A466" s="110"/>
      <c r="B466" s="110"/>
      <c r="D466" s="69" t="s">
        <v>160</v>
      </c>
      <c r="E466" s="70" t="s">
        <v>300</v>
      </c>
      <c r="F466" s="71">
        <v>71009</v>
      </c>
      <c r="G466" s="72">
        <v>1</v>
      </c>
      <c r="H466" s="73">
        <f t="shared" si="44"/>
        <v>1.6301423324150597</v>
      </c>
      <c r="I466" s="73">
        <f t="shared" si="45"/>
        <v>1.6301423324150597</v>
      </c>
      <c r="J466" s="74">
        <f t="shared" si="46"/>
        <v>343</v>
      </c>
      <c r="K466" s="74">
        <f t="shared" si="47"/>
        <v>665.48930578512397</v>
      </c>
      <c r="L466" s="75">
        <f t="shared" si="48"/>
        <v>1008.489305785124</v>
      </c>
      <c r="N466" s="110"/>
    </row>
    <row r="467" spans="1:14" x14ac:dyDescent="0.25">
      <c r="A467" s="110"/>
      <c r="B467" s="110"/>
      <c r="D467" s="76" t="s">
        <v>161</v>
      </c>
      <c r="E467" s="77" t="s">
        <v>300</v>
      </c>
      <c r="F467" s="78">
        <v>23319</v>
      </c>
      <c r="G467" s="79">
        <v>1</v>
      </c>
      <c r="H467" s="66">
        <f t="shared" si="44"/>
        <v>0.51586317699999995</v>
      </c>
      <c r="I467" s="66">
        <v>0.51586317699999995</v>
      </c>
      <c r="J467" s="67">
        <f t="shared" si="46"/>
        <v>343</v>
      </c>
      <c r="K467" s="67">
        <f t="shared" si="47"/>
        <v>210.59598337847999</v>
      </c>
      <c r="L467" s="68">
        <f t="shared" si="48"/>
        <v>553.59598337848001</v>
      </c>
      <c r="N467" s="110"/>
    </row>
    <row r="468" spans="1:14" x14ac:dyDescent="0.25">
      <c r="A468" s="110"/>
      <c r="B468" s="110"/>
      <c r="D468" s="69" t="s">
        <v>162</v>
      </c>
      <c r="E468" s="70" t="s">
        <v>300</v>
      </c>
      <c r="F468" s="71">
        <v>23319</v>
      </c>
      <c r="G468" s="72">
        <v>1</v>
      </c>
      <c r="H468" s="73">
        <f t="shared" si="44"/>
        <v>0.51586317699999995</v>
      </c>
      <c r="I468" s="73">
        <v>0.51586317699999995</v>
      </c>
      <c r="J468" s="74">
        <f t="shared" si="46"/>
        <v>343</v>
      </c>
      <c r="K468" s="74">
        <f t="shared" si="47"/>
        <v>210.59598337847999</v>
      </c>
      <c r="L468" s="75">
        <f t="shared" si="48"/>
        <v>553.59598337848001</v>
      </c>
      <c r="N468" s="110"/>
    </row>
    <row r="469" spans="1:14" x14ac:dyDescent="0.25">
      <c r="A469" s="110"/>
      <c r="B469" s="110"/>
      <c r="D469" s="76" t="s">
        <v>163</v>
      </c>
      <c r="E469" s="77" t="s">
        <v>300</v>
      </c>
      <c r="F469" s="78">
        <v>23319</v>
      </c>
      <c r="G469" s="79">
        <v>1</v>
      </c>
      <c r="H469" s="66">
        <f t="shared" si="44"/>
        <v>0.51586317699999995</v>
      </c>
      <c r="I469" s="66">
        <v>0.51586317699999995</v>
      </c>
      <c r="J469" s="67">
        <f t="shared" si="46"/>
        <v>343</v>
      </c>
      <c r="K469" s="67">
        <f t="shared" si="47"/>
        <v>210.59598337847999</v>
      </c>
      <c r="L469" s="68">
        <f t="shared" si="48"/>
        <v>553.59598337848001</v>
      </c>
      <c r="N469" s="110"/>
    </row>
    <row r="470" spans="1:14" x14ac:dyDescent="0.25">
      <c r="A470" s="110"/>
      <c r="B470" s="110"/>
      <c r="D470" s="69" t="s">
        <v>219</v>
      </c>
      <c r="E470" s="70" t="s">
        <v>300</v>
      </c>
      <c r="F470" s="71">
        <v>23319</v>
      </c>
      <c r="G470" s="72">
        <v>1</v>
      </c>
      <c r="H470" s="73">
        <f t="shared" si="44"/>
        <v>0.51586317699999995</v>
      </c>
      <c r="I470" s="73">
        <v>0.51586317699999995</v>
      </c>
      <c r="J470" s="74">
        <f t="shared" si="46"/>
        <v>343</v>
      </c>
      <c r="K470" s="74">
        <f t="shared" si="47"/>
        <v>210.59598337847999</v>
      </c>
      <c r="L470" s="75">
        <f t="shared" si="48"/>
        <v>553.59598337848001</v>
      </c>
      <c r="N470" s="110"/>
    </row>
    <row r="471" spans="1:14" x14ac:dyDescent="0.25">
      <c r="A471" s="110"/>
      <c r="B471" s="110"/>
      <c r="D471" s="76" t="s">
        <v>165</v>
      </c>
      <c r="E471" s="77" t="s">
        <v>300</v>
      </c>
      <c r="F471" s="78">
        <v>51359</v>
      </c>
      <c r="G471" s="79">
        <v>1</v>
      </c>
      <c r="H471" s="66">
        <f t="shared" si="44"/>
        <v>0.51586317699999995</v>
      </c>
      <c r="I471" s="66">
        <v>0.51586317699999995</v>
      </c>
      <c r="J471" s="67">
        <f t="shared" si="46"/>
        <v>343</v>
      </c>
      <c r="K471" s="67">
        <f t="shared" si="47"/>
        <v>210.59598337847999</v>
      </c>
      <c r="L471" s="68">
        <f t="shared" si="48"/>
        <v>553.59598337848001</v>
      </c>
      <c r="N471" s="110"/>
    </row>
    <row r="472" spans="1:14" x14ac:dyDescent="0.25">
      <c r="A472" s="110"/>
      <c r="B472" s="110"/>
      <c r="D472" s="69" t="s">
        <v>166</v>
      </c>
      <c r="E472" s="70" t="s">
        <v>300</v>
      </c>
      <c r="F472" s="71">
        <v>49044</v>
      </c>
      <c r="G472" s="72">
        <v>1</v>
      </c>
      <c r="H472" s="73">
        <f t="shared" si="44"/>
        <v>0.51586317699999995</v>
      </c>
      <c r="I472" s="73">
        <v>0.51586317699999995</v>
      </c>
      <c r="J472" s="74">
        <f t="shared" si="46"/>
        <v>343</v>
      </c>
      <c r="K472" s="74">
        <f t="shared" si="47"/>
        <v>210.59598337847999</v>
      </c>
      <c r="L472" s="75">
        <f t="shared" si="48"/>
        <v>553.59598337848001</v>
      </c>
      <c r="N472" s="110"/>
    </row>
    <row r="473" spans="1:14" x14ac:dyDescent="0.25">
      <c r="A473" s="110"/>
      <c r="B473" s="110"/>
      <c r="D473" s="76" t="s">
        <v>221</v>
      </c>
      <c r="E473" s="77" t="s">
        <v>301</v>
      </c>
      <c r="F473" s="78">
        <v>22471</v>
      </c>
      <c r="G473" s="79">
        <v>1</v>
      </c>
      <c r="H473" s="66">
        <f t="shared" si="44"/>
        <v>0.51586317722681363</v>
      </c>
      <c r="I473" s="66">
        <f t="shared" ref="I473:I504" si="49">SUM(F473/43560)</f>
        <v>0.51586317722681363</v>
      </c>
      <c r="J473" s="67">
        <f t="shared" si="46"/>
        <v>343</v>
      </c>
      <c r="K473" s="67">
        <f t="shared" si="47"/>
        <v>210.59598347107439</v>
      </c>
      <c r="L473" s="68">
        <f t="shared" si="48"/>
        <v>553.59598347107442</v>
      </c>
      <c r="N473" s="110"/>
    </row>
    <row r="474" spans="1:14" x14ac:dyDescent="0.25">
      <c r="A474" s="110"/>
      <c r="B474" s="110"/>
      <c r="D474" s="69" t="s">
        <v>218</v>
      </c>
      <c r="E474" s="70" t="s">
        <v>301</v>
      </c>
      <c r="F474" s="71">
        <v>22393</v>
      </c>
      <c r="G474" s="72">
        <v>1</v>
      </c>
      <c r="H474" s="73">
        <f t="shared" si="44"/>
        <v>0.51407254361799815</v>
      </c>
      <c r="I474" s="73">
        <f t="shared" si="49"/>
        <v>0.51407254361799815</v>
      </c>
      <c r="J474" s="74">
        <f t="shared" si="46"/>
        <v>343</v>
      </c>
      <c r="K474" s="74">
        <f t="shared" si="47"/>
        <v>209.86497520661158</v>
      </c>
      <c r="L474" s="75">
        <f t="shared" si="48"/>
        <v>552.86497520661158</v>
      </c>
      <c r="N474" s="110"/>
    </row>
    <row r="475" spans="1:14" x14ac:dyDescent="0.25">
      <c r="A475" s="110"/>
      <c r="B475" s="110"/>
      <c r="D475" s="76" t="s">
        <v>224</v>
      </c>
      <c r="E475" s="77" t="s">
        <v>301</v>
      </c>
      <c r="F475" s="78">
        <v>22734</v>
      </c>
      <c r="G475" s="79">
        <v>1</v>
      </c>
      <c r="H475" s="66">
        <f t="shared" si="44"/>
        <v>0.521900826446281</v>
      </c>
      <c r="I475" s="66">
        <f t="shared" si="49"/>
        <v>0.521900826446281</v>
      </c>
      <c r="J475" s="67">
        <f t="shared" si="46"/>
        <v>343</v>
      </c>
      <c r="K475" s="67">
        <f t="shared" si="47"/>
        <v>213.06079338842977</v>
      </c>
      <c r="L475" s="68">
        <f t="shared" si="48"/>
        <v>556.06079338842983</v>
      </c>
      <c r="N475" s="110"/>
    </row>
    <row r="476" spans="1:14" x14ac:dyDescent="0.25">
      <c r="A476" s="110"/>
      <c r="B476" s="110"/>
      <c r="D476" s="69" t="s">
        <v>225</v>
      </c>
      <c r="E476" s="70" t="s">
        <v>301</v>
      </c>
      <c r="F476" s="71">
        <v>23376</v>
      </c>
      <c r="G476" s="72">
        <v>1</v>
      </c>
      <c r="H476" s="73">
        <f t="shared" si="44"/>
        <v>0.53663911845730028</v>
      </c>
      <c r="I476" s="73">
        <f t="shared" si="49"/>
        <v>0.53663911845730028</v>
      </c>
      <c r="J476" s="74">
        <f t="shared" si="46"/>
        <v>343</v>
      </c>
      <c r="K476" s="74">
        <f t="shared" si="47"/>
        <v>219.07755371900828</v>
      </c>
      <c r="L476" s="75">
        <f t="shared" si="48"/>
        <v>562.07755371900828</v>
      </c>
      <c r="N476" s="110"/>
    </row>
    <row r="477" spans="1:14" x14ac:dyDescent="0.25">
      <c r="A477" s="110"/>
      <c r="B477" s="110"/>
      <c r="D477" s="76" t="s">
        <v>226</v>
      </c>
      <c r="E477" s="77" t="s">
        <v>301</v>
      </c>
      <c r="F477" s="78">
        <v>22791</v>
      </c>
      <c r="G477" s="79">
        <v>1</v>
      </c>
      <c r="H477" s="66">
        <f t="shared" si="44"/>
        <v>0.52320936639118454</v>
      </c>
      <c r="I477" s="66">
        <f t="shared" si="49"/>
        <v>0.52320936639118454</v>
      </c>
      <c r="J477" s="67">
        <f t="shared" si="46"/>
        <v>343</v>
      </c>
      <c r="K477" s="67">
        <f t="shared" si="47"/>
        <v>213.59499173553718</v>
      </c>
      <c r="L477" s="68">
        <f t="shared" si="48"/>
        <v>556.59499173553718</v>
      </c>
      <c r="N477" s="110"/>
    </row>
    <row r="478" spans="1:14" x14ac:dyDescent="0.25">
      <c r="A478" s="110"/>
      <c r="B478" s="110"/>
      <c r="D478" s="69" t="s">
        <v>227</v>
      </c>
      <c r="E478" s="70" t="s">
        <v>301</v>
      </c>
      <c r="F478" s="71">
        <v>22415</v>
      </c>
      <c r="G478" s="72">
        <v>1</v>
      </c>
      <c r="H478" s="73">
        <f t="shared" si="44"/>
        <v>0.51457759412304871</v>
      </c>
      <c r="I478" s="73">
        <f t="shared" si="49"/>
        <v>0.51457759412304871</v>
      </c>
      <c r="J478" s="74">
        <f t="shared" si="46"/>
        <v>343</v>
      </c>
      <c r="K478" s="74">
        <f t="shared" si="47"/>
        <v>210.07115702479342</v>
      </c>
      <c r="L478" s="75">
        <f t="shared" si="48"/>
        <v>553.07115702479337</v>
      </c>
      <c r="N478" s="110"/>
    </row>
    <row r="479" spans="1:14" x14ac:dyDescent="0.25">
      <c r="A479" s="110"/>
      <c r="B479" s="110"/>
      <c r="D479" s="76" t="s">
        <v>228</v>
      </c>
      <c r="E479" s="77" t="s">
        <v>301</v>
      </c>
      <c r="F479" s="78">
        <v>22631</v>
      </c>
      <c r="G479" s="79">
        <v>1</v>
      </c>
      <c r="H479" s="66">
        <f t="shared" si="44"/>
        <v>0.51953627180899908</v>
      </c>
      <c r="I479" s="66">
        <f t="shared" si="49"/>
        <v>0.51953627180899908</v>
      </c>
      <c r="J479" s="67">
        <f t="shared" si="46"/>
        <v>343</v>
      </c>
      <c r="K479" s="67">
        <f t="shared" si="47"/>
        <v>212.0954876033058</v>
      </c>
      <c r="L479" s="68">
        <f t="shared" si="48"/>
        <v>555.09548760330586</v>
      </c>
      <c r="N479" s="110"/>
    </row>
    <row r="480" spans="1:14" x14ac:dyDescent="0.25">
      <c r="A480" s="110"/>
      <c r="B480" s="110"/>
      <c r="D480" s="69" t="s">
        <v>229</v>
      </c>
      <c r="E480" s="70" t="s">
        <v>301</v>
      </c>
      <c r="F480" s="71">
        <v>23448</v>
      </c>
      <c r="G480" s="72">
        <v>1</v>
      </c>
      <c r="H480" s="73">
        <f t="shared" si="44"/>
        <v>0.5382920110192837</v>
      </c>
      <c r="I480" s="73">
        <f t="shared" si="49"/>
        <v>0.5382920110192837</v>
      </c>
      <c r="J480" s="74">
        <f t="shared" si="46"/>
        <v>343</v>
      </c>
      <c r="K480" s="74">
        <f t="shared" si="47"/>
        <v>219.75233057851239</v>
      </c>
      <c r="L480" s="75">
        <f t="shared" si="48"/>
        <v>562.75233057851233</v>
      </c>
      <c r="N480" s="110"/>
    </row>
    <row r="481" spans="1:14" x14ac:dyDescent="0.25">
      <c r="A481" s="110"/>
      <c r="B481" s="110"/>
      <c r="D481" s="76" t="s">
        <v>230</v>
      </c>
      <c r="E481" s="77" t="s">
        <v>301</v>
      </c>
      <c r="F481" s="78">
        <v>22766</v>
      </c>
      <c r="G481" s="79">
        <v>1</v>
      </c>
      <c r="H481" s="66">
        <f t="shared" si="44"/>
        <v>0.52263544536271811</v>
      </c>
      <c r="I481" s="66">
        <f t="shared" si="49"/>
        <v>0.52263544536271811</v>
      </c>
      <c r="J481" s="67">
        <f t="shared" si="46"/>
        <v>343</v>
      </c>
      <c r="K481" s="67">
        <f t="shared" si="47"/>
        <v>213.36069421487605</v>
      </c>
      <c r="L481" s="68">
        <f t="shared" si="48"/>
        <v>556.36069421487605</v>
      </c>
      <c r="N481" s="110"/>
    </row>
    <row r="482" spans="1:14" x14ac:dyDescent="0.25">
      <c r="A482" s="110"/>
      <c r="B482" s="110"/>
      <c r="D482" s="69" t="s">
        <v>231</v>
      </c>
      <c r="E482" s="70" t="s">
        <v>301</v>
      </c>
      <c r="F482" s="71">
        <v>23170</v>
      </c>
      <c r="G482" s="72">
        <v>1</v>
      </c>
      <c r="H482" s="73">
        <f t="shared" si="44"/>
        <v>0.53191000918273645</v>
      </c>
      <c r="I482" s="73">
        <f t="shared" si="49"/>
        <v>0.53191000918273645</v>
      </c>
      <c r="J482" s="74">
        <f t="shared" si="46"/>
        <v>343</v>
      </c>
      <c r="K482" s="74">
        <f t="shared" si="47"/>
        <v>217.14694214876033</v>
      </c>
      <c r="L482" s="75">
        <f t="shared" si="48"/>
        <v>560.14694214876033</v>
      </c>
      <c r="N482" s="110"/>
    </row>
    <row r="483" spans="1:14" x14ac:dyDescent="0.25">
      <c r="A483" s="110"/>
      <c r="B483" s="110"/>
      <c r="D483" s="76" t="s">
        <v>232</v>
      </c>
      <c r="E483" s="77" t="s">
        <v>301</v>
      </c>
      <c r="F483" s="78">
        <v>23247</v>
      </c>
      <c r="G483" s="79">
        <v>1</v>
      </c>
      <c r="H483" s="66">
        <f t="shared" si="44"/>
        <v>0.53367768595041321</v>
      </c>
      <c r="I483" s="66">
        <f t="shared" si="49"/>
        <v>0.53367768595041321</v>
      </c>
      <c r="J483" s="67">
        <f t="shared" si="46"/>
        <v>343</v>
      </c>
      <c r="K483" s="67">
        <f t="shared" si="47"/>
        <v>217.86857851239668</v>
      </c>
      <c r="L483" s="68">
        <f t="shared" si="48"/>
        <v>560.86857851239665</v>
      </c>
      <c r="N483" s="110"/>
    </row>
    <row r="484" spans="1:14" x14ac:dyDescent="0.25">
      <c r="A484" s="110"/>
      <c r="B484" s="110"/>
      <c r="D484" s="69" t="s">
        <v>233</v>
      </c>
      <c r="E484" s="70" t="s">
        <v>301</v>
      </c>
      <c r="F484" s="71">
        <v>22793</v>
      </c>
      <c r="G484" s="72">
        <v>1</v>
      </c>
      <c r="H484" s="73">
        <f t="shared" si="44"/>
        <v>0.52325528007346189</v>
      </c>
      <c r="I484" s="73">
        <f t="shared" si="49"/>
        <v>0.52325528007346189</v>
      </c>
      <c r="J484" s="74">
        <f t="shared" si="46"/>
        <v>343</v>
      </c>
      <c r="K484" s="74">
        <f t="shared" si="47"/>
        <v>213.61373553719008</v>
      </c>
      <c r="L484" s="75">
        <f t="shared" si="48"/>
        <v>556.61373553719011</v>
      </c>
      <c r="N484" s="110"/>
    </row>
    <row r="485" spans="1:14" x14ac:dyDescent="0.25">
      <c r="A485" s="110"/>
      <c r="B485" s="110"/>
      <c r="D485" s="76" t="s">
        <v>234</v>
      </c>
      <c r="E485" s="77" t="s">
        <v>301</v>
      </c>
      <c r="F485" s="78">
        <v>22777</v>
      </c>
      <c r="G485" s="79">
        <v>1</v>
      </c>
      <c r="H485" s="66">
        <f t="shared" si="44"/>
        <v>0.52288797061524339</v>
      </c>
      <c r="I485" s="66">
        <f t="shared" si="49"/>
        <v>0.52288797061524339</v>
      </c>
      <c r="J485" s="67">
        <f t="shared" si="46"/>
        <v>343</v>
      </c>
      <c r="K485" s="67">
        <f t="shared" si="47"/>
        <v>213.46378512396697</v>
      </c>
      <c r="L485" s="68">
        <f t="shared" si="48"/>
        <v>556.463785123967</v>
      </c>
      <c r="N485" s="110"/>
    </row>
    <row r="486" spans="1:14" x14ac:dyDescent="0.25">
      <c r="A486" s="110"/>
      <c r="B486" s="110"/>
      <c r="D486" s="69" t="s">
        <v>235</v>
      </c>
      <c r="E486" s="70" t="s">
        <v>301</v>
      </c>
      <c r="F486" s="71">
        <v>22911</v>
      </c>
      <c r="G486" s="72">
        <v>1</v>
      </c>
      <c r="H486" s="73">
        <f t="shared" si="44"/>
        <v>0.52596418732782368</v>
      </c>
      <c r="I486" s="73">
        <f t="shared" si="49"/>
        <v>0.52596418732782368</v>
      </c>
      <c r="J486" s="74">
        <f t="shared" si="46"/>
        <v>343</v>
      </c>
      <c r="K486" s="74">
        <f t="shared" si="47"/>
        <v>214.71961983471076</v>
      </c>
      <c r="L486" s="75">
        <f t="shared" si="48"/>
        <v>557.71961983471078</v>
      </c>
      <c r="N486" s="110"/>
    </row>
    <row r="487" spans="1:14" x14ac:dyDescent="0.25">
      <c r="A487" s="110"/>
      <c r="B487" s="110"/>
      <c r="D487" s="76" t="s">
        <v>236</v>
      </c>
      <c r="E487" s="77" t="s">
        <v>301</v>
      </c>
      <c r="F487" s="78">
        <v>23021</v>
      </c>
      <c r="G487" s="79">
        <v>1</v>
      </c>
      <c r="H487" s="66">
        <f t="shared" si="44"/>
        <v>0.52848943985307617</v>
      </c>
      <c r="I487" s="66">
        <f t="shared" si="49"/>
        <v>0.52848943985307617</v>
      </c>
      <c r="J487" s="67">
        <f t="shared" si="46"/>
        <v>343</v>
      </c>
      <c r="K487" s="67">
        <f t="shared" si="47"/>
        <v>215.75052892561982</v>
      </c>
      <c r="L487" s="68">
        <f t="shared" si="48"/>
        <v>558.75052892561985</v>
      </c>
      <c r="N487" s="110"/>
    </row>
    <row r="488" spans="1:14" x14ac:dyDescent="0.25">
      <c r="A488" s="110"/>
      <c r="B488" s="110"/>
      <c r="D488" s="69" t="s">
        <v>164</v>
      </c>
      <c r="E488" s="70" t="s">
        <v>301</v>
      </c>
      <c r="F488" s="71">
        <v>26304</v>
      </c>
      <c r="G488" s="72">
        <v>1</v>
      </c>
      <c r="H488" s="73">
        <f t="shared" si="44"/>
        <v>0.60385674931129474</v>
      </c>
      <c r="I488" s="73">
        <f t="shared" si="49"/>
        <v>0.60385674931129474</v>
      </c>
      <c r="J488" s="74">
        <f t="shared" si="46"/>
        <v>343</v>
      </c>
      <c r="K488" s="74">
        <f t="shared" si="47"/>
        <v>246.51847933884298</v>
      </c>
      <c r="L488" s="75">
        <f t="shared" si="48"/>
        <v>589.51847933884301</v>
      </c>
      <c r="N488" s="110"/>
    </row>
    <row r="489" spans="1:14" x14ac:dyDescent="0.25">
      <c r="A489" s="110"/>
      <c r="B489" s="110"/>
      <c r="D489" s="76" t="s">
        <v>237</v>
      </c>
      <c r="E489" s="77" t="s">
        <v>301</v>
      </c>
      <c r="F489" s="78">
        <v>28472</v>
      </c>
      <c r="G489" s="79">
        <v>1</v>
      </c>
      <c r="H489" s="66">
        <f t="shared" si="44"/>
        <v>0.65362718089990812</v>
      </c>
      <c r="I489" s="66">
        <f t="shared" si="49"/>
        <v>0.65362718089990812</v>
      </c>
      <c r="J489" s="67">
        <f t="shared" si="46"/>
        <v>343</v>
      </c>
      <c r="K489" s="67">
        <f t="shared" si="47"/>
        <v>266.8367603305785</v>
      </c>
      <c r="L489" s="68">
        <f t="shared" si="48"/>
        <v>609.8367603305785</v>
      </c>
      <c r="N489" s="110"/>
    </row>
    <row r="490" spans="1:14" x14ac:dyDescent="0.25">
      <c r="A490" s="110"/>
      <c r="B490" s="110"/>
      <c r="D490" s="69" t="s">
        <v>238</v>
      </c>
      <c r="E490" s="70" t="s">
        <v>301</v>
      </c>
      <c r="F490" s="71">
        <v>26588</v>
      </c>
      <c r="G490" s="72">
        <v>1</v>
      </c>
      <c r="H490" s="73">
        <f t="shared" si="44"/>
        <v>0.61037649219467405</v>
      </c>
      <c r="I490" s="73">
        <f t="shared" si="49"/>
        <v>0.61037649219467405</v>
      </c>
      <c r="J490" s="74">
        <f t="shared" si="46"/>
        <v>343</v>
      </c>
      <c r="K490" s="74">
        <f t="shared" si="47"/>
        <v>249.18009917355374</v>
      </c>
      <c r="L490" s="75">
        <f t="shared" si="48"/>
        <v>592.1800991735538</v>
      </c>
      <c r="N490" s="110"/>
    </row>
    <row r="491" spans="1:14" x14ac:dyDescent="0.25">
      <c r="A491" s="110"/>
      <c r="B491" s="110"/>
      <c r="D491" s="76" t="s">
        <v>239</v>
      </c>
      <c r="E491" s="77" t="s">
        <v>301</v>
      </c>
      <c r="F491" s="78">
        <v>28703</v>
      </c>
      <c r="G491" s="79">
        <v>1</v>
      </c>
      <c r="H491" s="66">
        <f t="shared" si="44"/>
        <v>0.65893021120293849</v>
      </c>
      <c r="I491" s="66">
        <f t="shared" si="49"/>
        <v>0.65893021120293849</v>
      </c>
      <c r="J491" s="67">
        <f t="shared" si="46"/>
        <v>343</v>
      </c>
      <c r="K491" s="67">
        <f t="shared" si="47"/>
        <v>269.00166942148763</v>
      </c>
      <c r="L491" s="68">
        <f t="shared" si="48"/>
        <v>612.00166942148758</v>
      </c>
      <c r="N491" s="110"/>
    </row>
    <row r="492" spans="1:14" x14ac:dyDescent="0.25">
      <c r="A492" s="110"/>
      <c r="B492" s="110"/>
      <c r="D492" s="69" t="s">
        <v>240</v>
      </c>
      <c r="E492" s="70" t="s">
        <v>301</v>
      </c>
      <c r="F492" s="71">
        <v>25796</v>
      </c>
      <c r="G492" s="72">
        <v>1</v>
      </c>
      <c r="H492" s="73">
        <f t="shared" si="44"/>
        <v>0.59219467401285586</v>
      </c>
      <c r="I492" s="73">
        <f t="shared" si="49"/>
        <v>0.59219467401285586</v>
      </c>
      <c r="J492" s="74">
        <f t="shared" si="46"/>
        <v>343</v>
      </c>
      <c r="K492" s="74">
        <f t="shared" si="47"/>
        <v>241.75755371900829</v>
      </c>
      <c r="L492" s="75">
        <f t="shared" si="48"/>
        <v>584.75755371900823</v>
      </c>
      <c r="N492" s="110"/>
    </row>
    <row r="493" spans="1:14" x14ac:dyDescent="0.25">
      <c r="A493" s="110"/>
      <c r="B493" s="110"/>
      <c r="D493" s="76" t="s">
        <v>169</v>
      </c>
      <c r="E493" s="77" t="s">
        <v>301</v>
      </c>
      <c r="F493" s="78">
        <v>24889</v>
      </c>
      <c r="G493" s="79">
        <v>1</v>
      </c>
      <c r="H493" s="66">
        <f t="shared" si="44"/>
        <v>0.57137281910009186</v>
      </c>
      <c r="I493" s="66">
        <f t="shared" si="49"/>
        <v>0.57137281910009186</v>
      </c>
      <c r="J493" s="67">
        <f t="shared" si="46"/>
        <v>343</v>
      </c>
      <c r="K493" s="67">
        <f t="shared" si="47"/>
        <v>233.25723966942149</v>
      </c>
      <c r="L493" s="68">
        <f t="shared" si="48"/>
        <v>576.25723966942155</v>
      </c>
      <c r="N493" s="110"/>
    </row>
    <row r="494" spans="1:14" x14ac:dyDescent="0.25">
      <c r="A494" s="110"/>
      <c r="B494" s="110"/>
      <c r="D494" s="69" t="s">
        <v>286</v>
      </c>
      <c r="E494" s="70" t="s">
        <v>301</v>
      </c>
      <c r="F494" s="71">
        <v>23670</v>
      </c>
      <c r="G494" s="72">
        <v>1</v>
      </c>
      <c r="H494" s="73">
        <f t="shared" si="44"/>
        <v>0.54338842975206614</v>
      </c>
      <c r="I494" s="73">
        <f t="shared" si="49"/>
        <v>0.54338842975206614</v>
      </c>
      <c r="J494" s="74">
        <f t="shared" si="46"/>
        <v>343</v>
      </c>
      <c r="K494" s="74">
        <f t="shared" si="47"/>
        <v>221.8328925619835</v>
      </c>
      <c r="L494" s="75">
        <f t="shared" si="48"/>
        <v>564.8328925619835</v>
      </c>
      <c r="N494" s="110"/>
    </row>
    <row r="495" spans="1:14" x14ac:dyDescent="0.25">
      <c r="A495" s="110"/>
      <c r="B495" s="110"/>
      <c r="D495" s="76" t="s">
        <v>287</v>
      </c>
      <c r="E495" s="77" t="s">
        <v>301</v>
      </c>
      <c r="F495" s="78">
        <v>23418</v>
      </c>
      <c r="G495" s="79">
        <v>1</v>
      </c>
      <c r="H495" s="66">
        <f t="shared" si="44"/>
        <v>0.53760330578512394</v>
      </c>
      <c r="I495" s="66">
        <f t="shared" si="49"/>
        <v>0.53760330578512394</v>
      </c>
      <c r="J495" s="67">
        <f t="shared" si="46"/>
        <v>343</v>
      </c>
      <c r="K495" s="67">
        <f t="shared" si="47"/>
        <v>219.47117355371901</v>
      </c>
      <c r="L495" s="68">
        <f t="shared" si="48"/>
        <v>562.47117355371904</v>
      </c>
      <c r="N495" s="110"/>
    </row>
    <row r="496" spans="1:14" x14ac:dyDescent="0.25">
      <c r="A496" s="110"/>
      <c r="B496" s="110"/>
      <c r="D496" s="69" t="s">
        <v>288</v>
      </c>
      <c r="E496" s="70" t="s">
        <v>301</v>
      </c>
      <c r="F496" s="71">
        <v>25482</v>
      </c>
      <c r="G496" s="72">
        <v>1</v>
      </c>
      <c r="H496" s="73">
        <f t="shared" si="44"/>
        <v>0.58498622589531679</v>
      </c>
      <c r="I496" s="73">
        <f t="shared" si="49"/>
        <v>0.58498622589531679</v>
      </c>
      <c r="J496" s="74">
        <f t="shared" si="46"/>
        <v>343</v>
      </c>
      <c r="K496" s="74">
        <f t="shared" si="47"/>
        <v>238.81477685950412</v>
      </c>
      <c r="L496" s="75">
        <f t="shared" si="48"/>
        <v>581.81477685950415</v>
      </c>
      <c r="N496" s="110"/>
    </row>
    <row r="497" spans="1:14" x14ac:dyDescent="0.25">
      <c r="A497" s="110"/>
      <c r="B497" s="110"/>
      <c r="D497" s="76" t="s">
        <v>173</v>
      </c>
      <c r="E497" s="77" t="s">
        <v>301</v>
      </c>
      <c r="F497" s="78">
        <v>24129</v>
      </c>
      <c r="G497" s="79">
        <v>1</v>
      </c>
      <c r="H497" s="66">
        <f t="shared" si="44"/>
        <v>0.55392561983471078</v>
      </c>
      <c r="I497" s="66">
        <f t="shared" si="49"/>
        <v>0.55392561983471078</v>
      </c>
      <c r="J497" s="67">
        <f t="shared" si="46"/>
        <v>343</v>
      </c>
      <c r="K497" s="67">
        <f t="shared" si="47"/>
        <v>226.13459504132234</v>
      </c>
      <c r="L497" s="68">
        <f t="shared" si="48"/>
        <v>569.13459504132231</v>
      </c>
      <c r="N497" s="110"/>
    </row>
    <row r="498" spans="1:14" x14ac:dyDescent="0.25">
      <c r="A498" s="110"/>
      <c r="B498" s="110"/>
      <c r="D498" s="69" t="s">
        <v>289</v>
      </c>
      <c r="E498" s="70" t="s">
        <v>301</v>
      </c>
      <c r="F498" s="71">
        <v>22276</v>
      </c>
      <c r="G498" s="72">
        <v>1</v>
      </c>
      <c r="H498" s="73">
        <f t="shared" si="44"/>
        <v>0.51138659320477498</v>
      </c>
      <c r="I498" s="73">
        <f t="shared" si="49"/>
        <v>0.51138659320477498</v>
      </c>
      <c r="J498" s="74">
        <f t="shared" si="46"/>
        <v>343</v>
      </c>
      <c r="K498" s="74">
        <f t="shared" si="47"/>
        <v>208.76846280991734</v>
      </c>
      <c r="L498" s="75">
        <f t="shared" si="48"/>
        <v>551.76846280991731</v>
      </c>
      <c r="N498" s="110"/>
    </row>
    <row r="499" spans="1:14" x14ac:dyDescent="0.25">
      <c r="A499" s="110"/>
      <c r="B499" s="110"/>
      <c r="D499" s="76" t="s">
        <v>290</v>
      </c>
      <c r="E499" s="77" t="s">
        <v>301</v>
      </c>
      <c r="F499" s="78">
        <v>23149</v>
      </c>
      <c r="G499" s="79">
        <v>1</v>
      </c>
      <c r="H499" s="66">
        <f t="shared" si="44"/>
        <v>0.53142791551882462</v>
      </c>
      <c r="I499" s="66">
        <f t="shared" si="49"/>
        <v>0.53142791551882462</v>
      </c>
      <c r="J499" s="67">
        <f t="shared" si="46"/>
        <v>343</v>
      </c>
      <c r="K499" s="67">
        <f t="shared" si="47"/>
        <v>216.95013223140498</v>
      </c>
      <c r="L499" s="68">
        <f t="shared" si="48"/>
        <v>559.95013223140495</v>
      </c>
      <c r="N499" s="110"/>
    </row>
    <row r="500" spans="1:14" x14ac:dyDescent="0.25">
      <c r="A500" s="110"/>
      <c r="B500" s="110"/>
      <c r="D500" s="69" t="s">
        <v>291</v>
      </c>
      <c r="E500" s="70" t="s">
        <v>301</v>
      </c>
      <c r="F500" s="71">
        <v>23038</v>
      </c>
      <c r="G500" s="72">
        <v>1</v>
      </c>
      <c r="H500" s="73">
        <f t="shared" si="44"/>
        <v>0.5288797061524334</v>
      </c>
      <c r="I500" s="73">
        <f t="shared" si="49"/>
        <v>0.5288797061524334</v>
      </c>
      <c r="J500" s="74">
        <f t="shared" si="46"/>
        <v>343</v>
      </c>
      <c r="K500" s="74">
        <f t="shared" si="47"/>
        <v>215.90985123966942</v>
      </c>
      <c r="L500" s="75">
        <f t="shared" si="48"/>
        <v>558.90985123966948</v>
      </c>
      <c r="N500" s="110"/>
    </row>
    <row r="501" spans="1:14" x14ac:dyDescent="0.25">
      <c r="A501" s="110"/>
      <c r="B501" s="110"/>
      <c r="D501" s="76" t="s">
        <v>292</v>
      </c>
      <c r="E501" s="77" t="s">
        <v>301</v>
      </c>
      <c r="F501" s="78">
        <v>22836</v>
      </c>
      <c r="G501" s="79">
        <v>1</v>
      </c>
      <c r="H501" s="66">
        <f t="shared" si="44"/>
        <v>0.52424242424242429</v>
      </c>
      <c r="I501" s="66">
        <f t="shared" si="49"/>
        <v>0.52424242424242429</v>
      </c>
      <c r="J501" s="67">
        <f t="shared" si="46"/>
        <v>343</v>
      </c>
      <c r="K501" s="67">
        <f t="shared" si="47"/>
        <v>214.01672727272731</v>
      </c>
      <c r="L501" s="68">
        <f t="shared" si="48"/>
        <v>557.01672727272728</v>
      </c>
      <c r="N501" s="110"/>
    </row>
    <row r="502" spans="1:14" x14ac:dyDescent="0.25">
      <c r="A502" s="110"/>
      <c r="B502" s="110"/>
      <c r="D502" s="69" t="s">
        <v>293</v>
      </c>
      <c r="E502" s="70" t="s">
        <v>301</v>
      </c>
      <c r="F502" s="71">
        <v>22569</v>
      </c>
      <c r="G502" s="72">
        <v>1</v>
      </c>
      <c r="H502" s="73">
        <f t="shared" si="44"/>
        <v>0.51811294765840221</v>
      </c>
      <c r="I502" s="73">
        <f t="shared" si="49"/>
        <v>0.51811294765840221</v>
      </c>
      <c r="J502" s="74">
        <f t="shared" si="46"/>
        <v>343</v>
      </c>
      <c r="K502" s="74">
        <f t="shared" si="47"/>
        <v>211.51442975206612</v>
      </c>
      <c r="L502" s="75">
        <f t="shared" si="48"/>
        <v>554.51442975206612</v>
      </c>
      <c r="N502" s="110"/>
    </row>
    <row r="503" spans="1:14" x14ac:dyDescent="0.25">
      <c r="A503" s="110"/>
      <c r="B503" s="110"/>
      <c r="D503" s="76" t="s">
        <v>294</v>
      </c>
      <c r="E503" s="77" t="s">
        <v>301</v>
      </c>
      <c r="F503" s="78">
        <v>22173</v>
      </c>
      <c r="G503" s="79">
        <v>1</v>
      </c>
      <c r="H503" s="66">
        <f t="shared" si="44"/>
        <v>0.50902203856749306</v>
      </c>
      <c r="I503" s="66">
        <f t="shared" si="49"/>
        <v>0.50902203856749306</v>
      </c>
      <c r="J503" s="67">
        <f t="shared" si="46"/>
        <v>343</v>
      </c>
      <c r="K503" s="67">
        <f t="shared" si="47"/>
        <v>207.80315702479336</v>
      </c>
      <c r="L503" s="68">
        <f t="shared" si="48"/>
        <v>550.80315702479334</v>
      </c>
      <c r="N503" s="110"/>
    </row>
    <row r="504" spans="1:14" x14ac:dyDescent="0.25">
      <c r="A504" s="110"/>
      <c r="B504" s="110"/>
      <c r="D504" s="69" t="s">
        <v>295</v>
      </c>
      <c r="E504" s="70" t="s">
        <v>301</v>
      </c>
      <c r="F504" s="71">
        <v>23587</v>
      </c>
      <c r="G504" s="72">
        <v>1</v>
      </c>
      <c r="H504" s="73">
        <f t="shared" si="44"/>
        <v>0.54148301193755743</v>
      </c>
      <c r="I504" s="73">
        <f t="shared" si="49"/>
        <v>0.54148301193755743</v>
      </c>
      <c r="J504" s="74">
        <f t="shared" si="46"/>
        <v>343</v>
      </c>
      <c r="K504" s="74">
        <f t="shared" si="47"/>
        <v>221.05502479338844</v>
      </c>
      <c r="L504" s="75">
        <f t="shared" si="48"/>
        <v>564.05502479338838</v>
      </c>
      <c r="N504" s="110"/>
    </row>
    <row r="505" spans="1:14" x14ac:dyDescent="0.25">
      <c r="A505" s="110"/>
      <c r="B505" s="110"/>
      <c r="D505" s="76" t="s">
        <v>296</v>
      </c>
      <c r="E505" s="77" t="s">
        <v>301</v>
      </c>
      <c r="F505" s="78">
        <v>47827</v>
      </c>
      <c r="G505" s="79">
        <v>1</v>
      </c>
      <c r="H505" s="66">
        <f t="shared" si="44"/>
        <v>1.0979568411386593</v>
      </c>
      <c r="I505" s="66">
        <f t="shared" ref="I505:I536" si="50">SUM(F505/43560)</f>
        <v>1.0979568411386593</v>
      </c>
      <c r="J505" s="67">
        <f t="shared" si="46"/>
        <v>343</v>
      </c>
      <c r="K505" s="67">
        <f t="shared" si="47"/>
        <v>448.22990082644628</v>
      </c>
      <c r="L505" s="68">
        <f t="shared" si="48"/>
        <v>791.22990082644628</v>
      </c>
      <c r="N505" s="110"/>
    </row>
    <row r="506" spans="1:14" x14ac:dyDescent="0.25">
      <c r="A506" s="110"/>
      <c r="B506" s="110"/>
      <c r="D506" s="69" t="s">
        <v>297</v>
      </c>
      <c r="E506" s="70" t="s">
        <v>301</v>
      </c>
      <c r="F506" s="71">
        <v>47460</v>
      </c>
      <c r="G506" s="72">
        <v>1</v>
      </c>
      <c r="H506" s="73">
        <f t="shared" si="44"/>
        <v>1.0895316804407713</v>
      </c>
      <c r="I506" s="73">
        <f t="shared" si="50"/>
        <v>1.0895316804407713</v>
      </c>
      <c r="J506" s="74">
        <f t="shared" si="46"/>
        <v>343</v>
      </c>
      <c r="K506" s="74">
        <f t="shared" si="47"/>
        <v>444.79041322314049</v>
      </c>
      <c r="L506" s="75">
        <f t="shared" si="48"/>
        <v>787.79041322314049</v>
      </c>
      <c r="N506" s="110"/>
    </row>
    <row r="507" spans="1:14" x14ac:dyDescent="0.25">
      <c r="A507" s="110"/>
      <c r="B507" s="110"/>
      <c r="D507" s="76" t="s">
        <v>221</v>
      </c>
      <c r="E507" s="77" t="s">
        <v>302</v>
      </c>
      <c r="F507" s="78">
        <v>25928</v>
      </c>
      <c r="G507" s="79">
        <v>1</v>
      </c>
      <c r="H507" s="66">
        <f t="shared" si="44"/>
        <v>0.59522497704315891</v>
      </c>
      <c r="I507" s="66">
        <f t="shared" si="50"/>
        <v>0.59522497704315891</v>
      </c>
      <c r="J507" s="67">
        <f t="shared" si="46"/>
        <v>343</v>
      </c>
      <c r="K507" s="67">
        <f t="shared" si="47"/>
        <v>242.99464462809919</v>
      </c>
      <c r="L507" s="68">
        <f t="shared" si="48"/>
        <v>585.99464462809919</v>
      </c>
      <c r="N507" s="110"/>
    </row>
    <row r="508" spans="1:14" x14ac:dyDescent="0.25">
      <c r="A508" s="110"/>
      <c r="B508" s="110"/>
      <c r="D508" s="69" t="s">
        <v>218</v>
      </c>
      <c r="E508" s="70" t="s">
        <v>302</v>
      </c>
      <c r="F508" s="71">
        <v>22437</v>
      </c>
      <c r="G508" s="72">
        <v>1</v>
      </c>
      <c r="H508" s="73">
        <f t="shared" si="44"/>
        <v>0.51508264462809916</v>
      </c>
      <c r="I508" s="73">
        <f t="shared" si="50"/>
        <v>0.51508264462809916</v>
      </c>
      <c r="J508" s="74">
        <f t="shared" si="46"/>
        <v>343</v>
      </c>
      <c r="K508" s="74">
        <f t="shared" si="47"/>
        <v>210.27733884297521</v>
      </c>
      <c r="L508" s="75">
        <f t="shared" si="48"/>
        <v>553.27733884297527</v>
      </c>
      <c r="N508" s="110"/>
    </row>
    <row r="509" spans="1:14" x14ac:dyDescent="0.25">
      <c r="A509" s="110"/>
      <c r="B509" s="110"/>
      <c r="D509" s="76" t="s">
        <v>224</v>
      </c>
      <c r="E509" s="77" t="s">
        <v>302</v>
      </c>
      <c r="F509" s="78">
        <v>22437</v>
      </c>
      <c r="G509" s="79">
        <v>1</v>
      </c>
      <c r="H509" s="66">
        <f t="shared" si="44"/>
        <v>0.51508264462809916</v>
      </c>
      <c r="I509" s="66">
        <f t="shared" si="50"/>
        <v>0.51508264462809916</v>
      </c>
      <c r="J509" s="67">
        <f t="shared" si="46"/>
        <v>343</v>
      </c>
      <c r="K509" s="67">
        <f t="shared" si="47"/>
        <v>210.27733884297521</v>
      </c>
      <c r="L509" s="68">
        <f t="shared" si="48"/>
        <v>553.27733884297527</v>
      </c>
      <c r="N509" s="110"/>
    </row>
    <row r="510" spans="1:14" x14ac:dyDescent="0.25">
      <c r="A510" s="110"/>
      <c r="B510" s="110"/>
      <c r="D510" s="69" t="s">
        <v>225</v>
      </c>
      <c r="E510" s="70" t="s">
        <v>302</v>
      </c>
      <c r="F510" s="71">
        <v>22345</v>
      </c>
      <c r="G510" s="72">
        <v>1</v>
      </c>
      <c r="H510" s="73">
        <f t="shared" si="44"/>
        <v>0.51297061524334253</v>
      </c>
      <c r="I510" s="73">
        <f t="shared" si="50"/>
        <v>0.51297061524334253</v>
      </c>
      <c r="J510" s="74">
        <f t="shared" si="46"/>
        <v>343</v>
      </c>
      <c r="K510" s="74">
        <f t="shared" si="47"/>
        <v>209.41512396694216</v>
      </c>
      <c r="L510" s="75">
        <f t="shared" si="48"/>
        <v>552.41512396694213</v>
      </c>
      <c r="N510" s="110"/>
    </row>
    <row r="511" spans="1:14" x14ac:dyDescent="0.25">
      <c r="A511" s="110"/>
      <c r="B511" s="110"/>
      <c r="D511" s="76" t="s">
        <v>226</v>
      </c>
      <c r="E511" s="77" t="s">
        <v>302</v>
      </c>
      <c r="F511" s="78">
        <v>23798</v>
      </c>
      <c r="G511" s="79">
        <v>1</v>
      </c>
      <c r="H511" s="66">
        <f t="shared" si="44"/>
        <v>0.54632690541781448</v>
      </c>
      <c r="I511" s="66">
        <f t="shared" si="50"/>
        <v>0.54632690541781448</v>
      </c>
      <c r="J511" s="67">
        <f t="shared" si="46"/>
        <v>343</v>
      </c>
      <c r="K511" s="67">
        <f t="shared" si="47"/>
        <v>223.03249586776857</v>
      </c>
      <c r="L511" s="68">
        <f t="shared" si="48"/>
        <v>566.0324958677686</v>
      </c>
      <c r="N511" s="110"/>
    </row>
    <row r="512" spans="1:14" x14ac:dyDescent="0.25">
      <c r="A512" s="110"/>
      <c r="B512" s="110"/>
      <c r="D512" s="69" t="s">
        <v>227</v>
      </c>
      <c r="E512" s="70" t="s">
        <v>302</v>
      </c>
      <c r="F512" s="71">
        <v>23116</v>
      </c>
      <c r="G512" s="72">
        <v>1</v>
      </c>
      <c r="H512" s="73">
        <f t="shared" si="44"/>
        <v>0.53067033976124889</v>
      </c>
      <c r="I512" s="73">
        <f t="shared" si="50"/>
        <v>0.53067033976124889</v>
      </c>
      <c r="J512" s="74">
        <f t="shared" si="46"/>
        <v>343</v>
      </c>
      <c r="K512" s="74">
        <f t="shared" si="47"/>
        <v>216.64085950413224</v>
      </c>
      <c r="L512" s="75">
        <f t="shared" si="48"/>
        <v>559.64085950413221</v>
      </c>
      <c r="N512" s="110"/>
    </row>
    <row r="513" spans="1:14" x14ac:dyDescent="0.25">
      <c r="A513" s="110"/>
      <c r="B513" s="110"/>
      <c r="D513" s="76" t="s">
        <v>228</v>
      </c>
      <c r="E513" s="77" t="s">
        <v>302</v>
      </c>
      <c r="F513" s="78">
        <v>24113</v>
      </c>
      <c r="G513" s="79">
        <v>1</v>
      </c>
      <c r="H513" s="66">
        <f t="shared" si="44"/>
        <v>0.55355831037649217</v>
      </c>
      <c r="I513" s="66">
        <f t="shared" si="50"/>
        <v>0.55355831037649217</v>
      </c>
      <c r="J513" s="67">
        <f t="shared" si="46"/>
        <v>343</v>
      </c>
      <c r="K513" s="67">
        <f t="shared" si="47"/>
        <v>225.98464462809918</v>
      </c>
      <c r="L513" s="68">
        <f t="shared" si="48"/>
        <v>568.9846446280992</v>
      </c>
      <c r="N513" s="110"/>
    </row>
    <row r="514" spans="1:14" x14ac:dyDescent="0.25">
      <c r="A514" s="110"/>
      <c r="B514" s="110"/>
      <c r="D514" s="69" t="s">
        <v>229</v>
      </c>
      <c r="E514" s="70" t="s">
        <v>302</v>
      </c>
      <c r="F514" s="71">
        <v>24293</v>
      </c>
      <c r="G514" s="72">
        <v>1</v>
      </c>
      <c r="H514" s="73">
        <f t="shared" si="44"/>
        <v>0.55769054178145083</v>
      </c>
      <c r="I514" s="73">
        <f t="shared" si="50"/>
        <v>0.55769054178145083</v>
      </c>
      <c r="J514" s="74">
        <f t="shared" si="46"/>
        <v>343</v>
      </c>
      <c r="K514" s="74">
        <f t="shared" si="47"/>
        <v>227.6715867768595</v>
      </c>
      <c r="L514" s="75">
        <f t="shared" si="48"/>
        <v>570.6715867768595</v>
      </c>
      <c r="N514" s="110"/>
    </row>
    <row r="515" spans="1:14" x14ac:dyDescent="0.25">
      <c r="A515" s="110"/>
      <c r="B515" s="110"/>
      <c r="D515" s="76" t="s">
        <v>230</v>
      </c>
      <c r="E515" s="77" t="s">
        <v>302</v>
      </c>
      <c r="F515" s="78">
        <v>22370</v>
      </c>
      <c r="G515" s="79">
        <v>1</v>
      </c>
      <c r="H515" s="66">
        <f t="shared" si="44"/>
        <v>0.51354453627180896</v>
      </c>
      <c r="I515" s="66">
        <f t="shared" si="50"/>
        <v>0.51354453627180896</v>
      </c>
      <c r="J515" s="67">
        <f t="shared" si="46"/>
        <v>343</v>
      </c>
      <c r="K515" s="67">
        <f t="shared" si="47"/>
        <v>209.64942148760329</v>
      </c>
      <c r="L515" s="68">
        <f t="shared" si="48"/>
        <v>552.64942148760326</v>
      </c>
      <c r="N515" s="110"/>
    </row>
    <row r="516" spans="1:14" x14ac:dyDescent="0.25">
      <c r="A516" s="110"/>
      <c r="B516" s="110"/>
      <c r="D516" s="69" t="s">
        <v>231</v>
      </c>
      <c r="E516" s="70" t="s">
        <v>302</v>
      </c>
      <c r="F516" s="71">
        <v>22729</v>
      </c>
      <c r="G516" s="72">
        <v>1</v>
      </c>
      <c r="H516" s="73">
        <f t="shared" si="44"/>
        <v>0.52178604224058767</v>
      </c>
      <c r="I516" s="73">
        <f t="shared" si="50"/>
        <v>0.52178604224058767</v>
      </c>
      <c r="J516" s="74">
        <f t="shared" si="46"/>
        <v>343</v>
      </c>
      <c r="K516" s="74">
        <f t="shared" si="47"/>
        <v>213.0139338842975</v>
      </c>
      <c r="L516" s="75">
        <f t="shared" si="48"/>
        <v>556.01393388429756</v>
      </c>
      <c r="N516" s="110"/>
    </row>
    <row r="517" spans="1:14" x14ac:dyDescent="0.25">
      <c r="A517" s="110"/>
      <c r="B517" s="110"/>
      <c r="D517" s="76" t="s">
        <v>232</v>
      </c>
      <c r="E517" s="77" t="s">
        <v>302</v>
      </c>
      <c r="F517" s="78">
        <v>23299</v>
      </c>
      <c r="G517" s="79">
        <v>1</v>
      </c>
      <c r="H517" s="66">
        <f t="shared" si="44"/>
        <v>0.53487144168962353</v>
      </c>
      <c r="I517" s="66">
        <f t="shared" si="50"/>
        <v>0.53487144168962353</v>
      </c>
      <c r="J517" s="67">
        <f t="shared" si="46"/>
        <v>343</v>
      </c>
      <c r="K517" s="67">
        <f t="shared" si="47"/>
        <v>218.3559173553719</v>
      </c>
      <c r="L517" s="68">
        <f t="shared" si="48"/>
        <v>561.35591735537196</v>
      </c>
      <c r="N517" s="110"/>
    </row>
    <row r="518" spans="1:14" x14ac:dyDescent="0.25">
      <c r="A518" s="110"/>
      <c r="B518" s="110"/>
      <c r="D518" s="69" t="s">
        <v>233</v>
      </c>
      <c r="E518" s="70" t="s">
        <v>302</v>
      </c>
      <c r="F518" s="71">
        <v>23646</v>
      </c>
      <c r="G518" s="72">
        <v>1</v>
      </c>
      <c r="H518" s="73">
        <f t="shared" si="44"/>
        <v>0.54283746556473833</v>
      </c>
      <c r="I518" s="73">
        <f t="shared" si="50"/>
        <v>0.54283746556473833</v>
      </c>
      <c r="J518" s="74">
        <f t="shared" si="46"/>
        <v>343</v>
      </c>
      <c r="K518" s="74">
        <f t="shared" si="47"/>
        <v>221.60796694214878</v>
      </c>
      <c r="L518" s="75">
        <f t="shared" si="48"/>
        <v>564.60796694214878</v>
      </c>
      <c r="N518" s="110"/>
    </row>
    <row r="519" spans="1:14" x14ac:dyDescent="0.25">
      <c r="A519" s="110"/>
      <c r="B519" s="110"/>
      <c r="D519" s="76" t="s">
        <v>234</v>
      </c>
      <c r="E519" s="77" t="s">
        <v>302</v>
      </c>
      <c r="F519" s="78">
        <v>23796</v>
      </c>
      <c r="G519" s="79">
        <v>1</v>
      </c>
      <c r="H519" s="66">
        <f t="shared" ref="H519:H582" si="51">IF(G519=1,SUM(I519),0)</f>
        <v>0.54628099173553724</v>
      </c>
      <c r="I519" s="66">
        <f t="shared" si="50"/>
        <v>0.54628099173553724</v>
      </c>
      <c r="J519" s="67">
        <f t="shared" si="46"/>
        <v>343</v>
      </c>
      <c r="K519" s="67">
        <f t="shared" si="47"/>
        <v>223.01375206611573</v>
      </c>
      <c r="L519" s="68">
        <f t="shared" si="48"/>
        <v>566.01375206611579</v>
      </c>
      <c r="N519" s="110"/>
    </row>
    <row r="520" spans="1:14" x14ac:dyDescent="0.25">
      <c r="A520" s="110"/>
      <c r="B520" s="110"/>
      <c r="D520" s="69" t="s">
        <v>235</v>
      </c>
      <c r="E520" s="70" t="s">
        <v>302</v>
      </c>
      <c r="F520" s="71">
        <v>23756</v>
      </c>
      <c r="G520" s="72">
        <v>1</v>
      </c>
      <c r="H520" s="73">
        <f t="shared" si="51"/>
        <v>0.54536271808999082</v>
      </c>
      <c r="I520" s="73">
        <f t="shared" si="50"/>
        <v>0.54536271808999082</v>
      </c>
      <c r="J520" s="74">
        <f t="shared" si="46"/>
        <v>343</v>
      </c>
      <c r="K520" s="74">
        <f t="shared" si="47"/>
        <v>222.63887603305787</v>
      </c>
      <c r="L520" s="75">
        <f t="shared" si="48"/>
        <v>565.63887603305784</v>
      </c>
      <c r="N520" s="110"/>
    </row>
    <row r="521" spans="1:14" x14ac:dyDescent="0.25">
      <c r="A521" s="110"/>
      <c r="B521" s="110"/>
      <c r="D521" s="76" t="s">
        <v>236</v>
      </c>
      <c r="E521" s="77" t="s">
        <v>302</v>
      </c>
      <c r="F521" s="78">
        <v>24110</v>
      </c>
      <c r="G521" s="79">
        <v>1</v>
      </c>
      <c r="H521" s="66">
        <f t="shared" si="51"/>
        <v>0.55348943985307619</v>
      </c>
      <c r="I521" s="66">
        <f t="shared" si="50"/>
        <v>0.55348943985307619</v>
      </c>
      <c r="J521" s="67">
        <f t="shared" si="46"/>
        <v>343</v>
      </c>
      <c r="K521" s="67">
        <f t="shared" si="47"/>
        <v>225.95652892561984</v>
      </c>
      <c r="L521" s="68">
        <f t="shared" si="48"/>
        <v>568.95652892561986</v>
      </c>
      <c r="N521" s="110"/>
    </row>
    <row r="522" spans="1:14" x14ac:dyDescent="0.25">
      <c r="A522" s="110"/>
      <c r="B522" s="110"/>
      <c r="D522" s="69" t="s">
        <v>164</v>
      </c>
      <c r="E522" s="70" t="s">
        <v>302</v>
      </c>
      <c r="F522" s="71">
        <v>22925</v>
      </c>
      <c r="G522" s="72">
        <v>1</v>
      </c>
      <c r="H522" s="73">
        <f t="shared" si="51"/>
        <v>0.52628558310376494</v>
      </c>
      <c r="I522" s="73">
        <f t="shared" si="50"/>
        <v>0.52628558310376494</v>
      </c>
      <c r="J522" s="74">
        <f t="shared" si="46"/>
        <v>343</v>
      </c>
      <c r="K522" s="74">
        <f t="shared" si="47"/>
        <v>214.85082644628102</v>
      </c>
      <c r="L522" s="75">
        <f t="shared" si="48"/>
        <v>557.85082644628096</v>
      </c>
      <c r="N522" s="110"/>
    </row>
    <row r="523" spans="1:14" x14ac:dyDescent="0.25">
      <c r="A523" s="110"/>
      <c r="B523" s="110"/>
      <c r="D523" s="76" t="s">
        <v>237</v>
      </c>
      <c r="E523" s="77" t="s">
        <v>302</v>
      </c>
      <c r="F523" s="78">
        <v>29592</v>
      </c>
      <c r="G523" s="79">
        <v>1</v>
      </c>
      <c r="H523" s="66">
        <f t="shared" si="51"/>
        <v>0.67933884297520664</v>
      </c>
      <c r="I523" s="66">
        <f t="shared" si="50"/>
        <v>0.67933884297520664</v>
      </c>
      <c r="J523" s="67">
        <f t="shared" si="46"/>
        <v>343</v>
      </c>
      <c r="K523" s="67">
        <f t="shared" si="47"/>
        <v>277.33328925619838</v>
      </c>
      <c r="L523" s="68">
        <f t="shared" si="48"/>
        <v>620.33328925619844</v>
      </c>
      <c r="N523" s="110"/>
    </row>
    <row r="524" spans="1:14" x14ac:dyDescent="0.25">
      <c r="A524" s="110"/>
      <c r="B524" s="110"/>
      <c r="D524" s="69" t="s">
        <v>238</v>
      </c>
      <c r="E524" s="70" t="s">
        <v>302</v>
      </c>
      <c r="F524" s="71">
        <v>24067</v>
      </c>
      <c r="G524" s="72">
        <v>1</v>
      </c>
      <c r="H524" s="73">
        <f t="shared" si="51"/>
        <v>0.55250229568411391</v>
      </c>
      <c r="I524" s="73">
        <f t="shared" si="50"/>
        <v>0.55250229568411391</v>
      </c>
      <c r="J524" s="74">
        <f t="shared" si="46"/>
        <v>343</v>
      </c>
      <c r="K524" s="74">
        <f t="shared" si="47"/>
        <v>225.55353719008266</v>
      </c>
      <c r="L524" s="75">
        <f t="shared" si="48"/>
        <v>568.55353719008269</v>
      </c>
      <c r="N524" s="110"/>
    </row>
    <row r="525" spans="1:14" x14ac:dyDescent="0.25">
      <c r="A525" s="110"/>
      <c r="B525" s="110"/>
      <c r="D525" s="76" t="s">
        <v>239</v>
      </c>
      <c r="E525" s="77" t="s">
        <v>302</v>
      </c>
      <c r="F525" s="78">
        <v>22706</v>
      </c>
      <c r="G525" s="79">
        <v>1</v>
      </c>
      <c r="H525" s="66">
        <f t="shared" si="51"/>
        <v>0.52125803489439848</v>
      </c>
      <c r="I525" s="66">
        <f t="shared" si="50"/>
        <v>0.52125803489439848</v>
      </c>
      <c r="J525" s="67">
        <f t="shared" ref="J525:J552" si="52">+CBase</f>
        <v>343</v>
      </c>
      <c r="K525" s="67">
        <f t="shared" ref="K525:K588" si="53">+I525*CAcreage</f>
        <v>212.79838016528925</v>
      </c>
      <c r="L525" s="68">
        <f t="shared" si="48"/>
        <v>555.79838016528925</v>
      </c>
      <c r="N525" s="110"/>
    </row>
    <row r="526" spans="1:14" x14ac:dyDescent="0.25">
      <c r="A526" s="110"/>
      <c r="B526" s="110"/>
      <c r="D526" s="69" t="s">
        <v>240</v>
      </c>
      <c r="E526" s="70" t="s">
        <v>302</v>
      </c>
      <c r="F526" s="71">
        <v>29431</v>
      </c>
      <c r="G526" s="72">
        <v>1</v>
      </c>
      <c r="H526" s="73">
        <f t="shared" si="51"/>
        <v>0.67564279155188245</v>
      </c>
      <c r="I526" s="73">
        <f t="shared" si="50"/>
        <v>0.67564279155188245</v>
      </c>
      <c r="J526" s="74">
        <f t="shared" si="52"/>
        <v>343</v>
      </c>
      <c r="K526" s="74">
        <f t="shared" si="53"/>
        <v>275.82441322314048</v>
      </c>
      <c r="L526" s="75">
        <f t="shared" si="48"/>
        <v>618.82441322314048</v>
      </c>
      <c r="N526" s="110"/>
    </row>
    <row r="527" spans="1:14" x14ac:dyDescent="0.25">
      <c r="A527" s="110"/>
      <c r="B527" s="110"/>
      <c r="D527" s="76" t="s">
        <v>169</v>
      </c>
      <c r="E527" s="77" t="s">
        <v>302</v>
      </c>
      <c r="F527" s="78">
        <v>27106</v>
      </c>
      <c r="G527" s="79">
        <v>1</v>
      </c>
      <c r="H527" s="66">
        <f t="shared" si="51"/>
        <v>0.62226813590449959</v>
      </c>
      <c r="I527" s="66">
        <f t="shared" si="50"/>
        <v>0.62226813590449959</v>
      </c>
      <c r="J527" s="67">
        <f t="shared" si="52"/>
        <v>343</v>
      </c>
      <c r="K527" s="67">
        <f t="shared" si="53"/>
        <v>254.03474380165292</v>
      </c>
      <c r="L527" s="68">
        <f t="shared" ref="L527:L590" si="54">+K527+J527</f>
        <v>597.03474380165289</v>
      </c>
      <c r="N527" s="110"/>
    </row>
    <row r="528" spans="1:14" x14ac:dyDescent="0.25">
      <c r="A528" s="110"/>
      <c r="B528" s="110"/>
      <c r="D528" s="69" t="s">
        <v>286</v>
      </c>
      <c r="E528" s="70" t="s">
        <v>302</v>
      </c>
      <c r="F528" s="71">
        <v>21649</v>
      </c>
      <c r="G528" s="72">
        <v>1</v>
      </c>
      <c r="H528" s="73">
        <f t="shared" si="51"/>
        <v>0.49699265381083563</v>
      </c>
      <c r="I528" s="73">
        <f t="shared" si="50"/>
        <v>0.49699265381083563</v>
      </c>
      <c r="J528" s="74">
        <f t="shared" si="52"/>
        <v>343</v>
      </c>
      <c r="K528" s="74">
        <f t="shared" si="53"/>
        <v>202.89228099173553</v>
      </c>
      <c r="L528" s="75">
        <f t="shared" si="54"/>
        <v>545.89228099173556</v>
      </c>
      <c r="N528" s="110"/>
    </row>
    <row r="529" spans="1:14" x14ac:dyDescent="0.25">
      <c r="A529" s="110"/>
      <c r="B529" s="110"/>
      <c r="D529" s="76" t="s">
        <v>287</v>
      </c>
      <c r="E529" s="77" t="s">
        <v>302</v>
      </c>
      <c r="F529" s="78">
        <v>23735</v>
      </c>
      <c r="G529" s="79">
        <v>1</v>
      </c>
      <c r="H529" s="66">
        <f t="shared" si="51"/>
        <v>0.54488062442607899</v>
      </c>
      <c r="I529" s="66">
        <f t="shared" si="50"/>
        <v>0.54488062442607899</v>
      </c>
      <c r="J529" s="67">
        <f t="shared" si="52"/>
        <v>343</v>
      </c>
      <c r="K529" s="67">
        <f t="shared" si="53"/>
        <v>222.44206611570249</v>
      </c>
      <c r="L529" s="68">
        <f t="shared" si="54"/>
        <v>565.44206611570246</v>
      </c>
      <c r="N529" s="110"/>
    </row>
    <row r="530" spans="1:14" x14ac:dyDescent="0.25">
      <c r="A530" s="110"/>
      <c r="B530" s="110"/>
      <c r="D530" s="69" t="s">
        <v>288</v>
      </c>
      <c r="E530" s="70" t="s">
        <v>302</v>
      </c>
      <c r="F530" s="71">
        <v>25497</v>
      </c>
      <c r="G530" s="72">
        <v>1</v>
      </c>
      <c r="H530" s="73">
        <f t="shared" si="51"/>
        <v>0.58533057851239667</v>
      </c>
      <c r="I530" s="73">
        <f t="shared" si="50"/>
        <v>0.58533057851239667</v>
      </c>
      <c r="J530" s="74">
        <f t="shared" si="52"/>
        <v>343</v>
      </c>
      <c r="K530" s="74">
        <f t="shared" si="53"/>
        <v>238.95535537190082</v>
      </c>
      <c r="L530" s="75">
        <f t="shared" si="54"/>
        <v>581.95535537190085</v>
      </c>
      <c r="N530" s="110"/>
    </row>
    <row r="531" spans="1:14" x14ac:dyDescent="0.25">
      <c r="A531" s="110"/>
      <c r="B531" s="110"/>
      <c r="D531" s="76" t="s">
        <v>173</v>
      </c>
      <c r="E531" s="77" t="s">
        <v>302</v>
      </c>
      <c r="F531" s="78">
        <v>25291</v>
      </c>
      <c r="G531" s="79">
        <v>1</v>
      </c>
      <c r="H531" s="66">
        <f t="shared" si="51"/>
        <v>0.58060146923783285</v>
      </c>
      <c r="I531" s="66">
        <f t="shared" si="50"/>
        <v>0.58060146923783285</v>
      </c>
      <c r="J531" s="67">
        <f t="shared" si="52"/>
        <v>343</v>
      </c>
      <c r="K531" s="67">
        <f t="shared" si="53"/>
        <v>237.02474380165287</v>
      </c>
      <c r="L531" s="68">
        <f t="shared" si="54"/>
        <v>580.0247438016529</v>
      </c>
      <c r="N531" s="110"/>
    </row>
    <row r="532" spans="1:14" x14ac:dyDescent="0.25">
      <c r="A532" s="110"/>
      <c r="B532" s="110"/>
      <c r="D532" s="69" t="s">
        <v>289</v>
      </c>
      <c r="E532" s="70" t="s">
        <v>302</v>
      </c>
      <c r="F532" s="71">
        <v>25403</v>
      </c>
      <c r="G532" s="72">
        <v>1</v>
      </c>
      <c r="H532" s="73">
        <f t="shared" si="51"/>
        <v>0.58317263544536269</v>
      </c>
      <c r="I532" s="73">
        <f t="shared" si="50"/>
        <v>0.58317263544536269</v>
      </c>
      <c r="J532" s="74">
        <f t="shared" si="52"/>
        <v>343</v>
      </c>
      <c r="K532" s="74">
        <f t="shared" si="53"/>
        <v>238.07439669421487</v>
      </c>
      <c r="L532" s="75">
        <f t="shared" si="54"/>
        <v>581.0743966942149</v>
      </c>
      <c r="N532" s="110"/>
    </row>
    <row r="533" spans="1:14" x14ac:dyDescent="0.25">
      <c r="A533" s="110"/>
      <c r="B533" s="110"/>
      <c r="D533" s="76" t="s">
        <v>290</v>
      </c>
      <c r="E533" s="77" t="s">
        <v>302</v>
      </c>
      <c r="F533" s="78">
        <v>27385</v>
      </c>
      <c r="G533" s="79">
        <v>1</v>
      </c>
      <c r="H533" s="66">
        <f t="shared" si="51"/>
        <v>0.62867309458218545</v>
      </c>
      <c r="I533" s="66">
        <f t="shared" si="50"/>
        <v>0.62867309458218545</v>
      </c>
      <c r="J533" s="67">
        <f t="shared" si="52"/>
        <v>343</v>
      </c>
      <c r="K533" s="67">
        <f t="shared" si="53"/>
        <v>256.64950413223141</v>
      </c>
      <c r="L533" s="68">
        <f t="shared" si="54"/>
        <v>599.64950413223141</v>
      </c>
      <c r="N533" s="110"/>
    </row>
    <row r="534" spans="1:14" x14ac:dyDescent="0.25">
      <c r="A534" s="110"/>
      <c r="B534" s="110"/>
      <c r="D534" s="69" t="s">
        <v>291</v>
      </c>
      <c r="E534" s="70" t="s">
        <v>302</v>
      </c>
      <c r="F534" s="71">
        <v>26643</v>
      </c>
      <c r="G534" s="72">
        <v>1</v>
      </c>
      <c r="H534" s="73">
        <f t="shared" si="51"/>
        <v>0.61163911845730023</v>
      </c>
      <c r="I534" s="73">
        <f t="shared" si="50"/>
        <v>0.61163911845730023</v>
      </c>
      <c r="J534" s="74">
        <f t="shared" si="52"/>
        <v>343</v>
      </c>
      <c r="K534" s="74">
        <f t="shared" si="53"/>
        <v>249.69555371900825</v>
      </c>
      <c r="L534" s="75">
        <f t="shared" si="54"/>
        <v>592.69555371900822</v>
      </c>
      <c r="N534" s="110"/>
    </row>
    <row r="535" spans="1:14" x14ac:dyDescent="0.25">
      <c r="A535" s="110"/>
      <c r="B535" s="110"/>
      <c r="D535" s="76" t="s">
        <v>292</v>
      </c>
      <c r="E535" s="77" t="s">
        <v>302</v>
      </c>
      <c r="F535" s="78">
        <v>22969</v>
      </c>
      <c r="G535" s="79">
        <v>1</v>
      </c>
      <c r="H535" s="66">
        <f t="shared" si="51"/>
        <v>0.52729568411386596</v>
      </c>
      <c r="I535" s="66">
        <f t="shared" si="50"/>
        <v>0.52729568411386596</v>
      </c>
      <c r="J535" s="67">
        <f t="shared" si="52"/>
        <v>343</v>
      </c>
      <c r="K535" s="67">
        <f t="shared" si="53"/>
        <v>215.26319008264466</v>
      </c>
      <c r="L535" s="68">
        <f t="shared" si="54"/>
        <v>558.26319008264466</v>
      </c>
      <c r="N535" s="110"/>
    </row>
    <row r="536" spans="1:14" x14ac:dyDescent="0.25">
      <c r="A536" s="110"/>
      <c r="B536" s="110"/>
      <c r="D536" s="69" t="s">
        <v>293</v>
      </c>
      <c r="E536" s="70" t="s">
        <v>302</v>
      </c>
      <c r="F536" s="71">
        <v>22500</v>
      </c>
      <c r="G536" s="72">
        <v>1</v>
      </c>
      <c r="H536" s="73">
        <f t="shared" si="51"/>
        <v>0.51652892561983466</v>
      </c>
      <c r="I536" s="73">
        <f t="shared" si="50"/>
        <v>0.51652892561983466</v>
      </c>
      <c r="J536" s="74">
        <f t="shared" si="52"/>
        <v>343</v>
      </c>
      <c r="K536" s="74">
        <f t="shared" si="53"/>
        <v>210.8677685950413</v>
      </c>
      <c r="L536" s="75">
        <f t="shared" si="54"/>
        <v>553.8677685950413</v>
      </c>
      <c r="N536" s="110"/>
    </row>
    <row r="537" spans="1:14" x14ac:dyDescent="0.25">
      <c r="A537" s="110"/>
      <c r="B537" s="110"/>
      <c r="D537" s="76" t="s">
        <v>294</v>
      </c>
      <c r="E537" s="77" t="s">
        <v>302</v>
      </c>
      <c r="F537" s="78">
        <v>23750</v>
      </c>
      <c r="G537" s="79">
        <v>1</v>
      </c>
      <c r="H537" s="66">
        <f t="shared" si="51"/>
        <v>0.54522497704315886</v>
      </c>
      <c r="I537" s="66">
        <f t="shared" ref="I537:I552" si="55">SUM(F537/43560)</f>
        <v>0.54522497704315886</v>
      </c>
      <c r="J537" s="67">
        <f t="shared" si="52"/>
        <v>343</v>
      </c>
      <c r="K537" s="67">
        <f t="shared" si="53"/>
        <v>222.58264462809919</v>
      </c>
      <c r="L537" s="68">
        <f t="shared" si="54"/>
        <v>565.58264462809916</v>
      </c>
      <c r="N537" s="110"/>
    </row>
    <row r="538" spans="1:14" x14ac:dyDescent="0.25">
      <c r="A538" s="110"/>
      <c r="B538" s="110"/>
      <c r="D538" s="69" t="s">
        <v>295</v>
      </c>
      <c r="E538" s="70" t="s">
        <v>302</v>
      </c>
      <c r="F538" s="71">
        <v>23371</v>
      </c>
      <c r="G538" s="72">
        <v>1</v>
      </c>
      <c r="H538" s="73">
        <f t="shared" si="51"/>
        <v>0.53652433425160695</v>
      </c>
      <c r="I538" s="73">
        <f t="shared" si="55"/>
        <v>0.53652433425160695</v>
      </c>
      <c r="J538" s="74">
        <f t="shared" si="52"/>
        <v>343</v>
      </c>
      <c r="K538" s="74">
        <f t="shared" si="53"/>
        <v>219.03069421487604</v>
      </c>
      <c r="L538" s="75">
        <f t="shared" si="54"/>
        <v>562.03069421487601</v>
      </c>
      <c r="N538" s="110"/>
    </row>
    <row r="539" spans="1:14" x14ac:dyDescent="0.25">
      <c r="A539" s="110"/>
      <c r="B539" s="110"/>
      <c r="D539" s="76" t="s">
        <v>296</v>
      </c>
      <c r="E539" s="77" t="s">
        <v>302</v>
      </c>
      <c r="F539" s="78">
        <v>23682</v>
      </c>
      <c r="G539" s="79">
        <v>1</v>
      </c>
      <c r="H539" s="66">
        <f t="shared" si="51"/>
        <v>0.54366391184573004</v>
      </c>
      <c r="I539" s="66">
        <f t="shared" si="55"/>
        <v>0.54366391184573004</v>
      </c>
      <c r="J539" s="67">
        <f t="shared" si="52"/>
        <v>343</v>
      </c>
      <c r="K539" s="67">
        <f t="shared" si="53"/>
        <v>221.94535537190083</v>
      </c>
      <c r="L539" s="68">
        <f t="shared" si="54"/>
        <v>564.94535537190086</v>
      </c>
      <c r="N539" s="110"/>
    </row>
    <row r="540" spans="1:14" x14ac:dyDescent="0.25">
      <c r="A540" s="110"/>
      <c r="B540" s="110"/>
      <c r="D540" s="69" t="s">
        <v>297</v>
      </c>
      <c r="E540" s="70" t="s">
        <v>302</v>
      </c>
      <c r="F540" s="71">
        <v>24246</v>
      </c>
      <c r="G540" s="72">
        <v>1</v>
      </c>
      <c r="H540" s="73">
        <f t="shared" si="51"/>
        <v>0.55661157024793384</v>
      </c>
      <c r="I540" s="73">
        <f t="shared" si="55"/>
        <v>0.55661157024793384</v>
      </c>
      <c r="J540" s="74">
        <f t="shared" si="52"/>
        <v>343</v>
      </c>
      <c r="K540" s="74">
        <f t="shared" si="53"/>
        <v>227.23110743801652</v>
      </c>
      <c r="L540" s="75">
        <f t="shared" si="54"/>
        <v>570.23110743801658</v>
      </c>
      <c r="N540" s="110"/>
    </row>
    <row r="541" spans="1:14" x14ac:dyDescent="0.25">
      <c r="A541" s="110"/>
      <c r="B541" s="110"/>
      <c r="D541" s="76" t="s">
        <v>303</v>
      </c>
      <c r="E541" s="77" t="s">
        <v>302</v>
      </c>
      <c r="F541" s="78">
        <v>25996</v>
      </c>
      <c r="G541" s="79">
        <v>1</v>
      </c>
      <c r="H541" s="66">
        <f t="shared" si="51"/>
        <v>0.59678604224058773</v>
      </c>
      <c r="I541" s="66">
        <f t="shared" si="55"/>
        <v>0.59678604224058773</v>
      </c>
      <c r="J541" s="67">
        <f t="shared" si="52"/>
        <v>343</v>
      </c>
      <c r="K541" s="67">
        <f t="shared" si="53"/>
        <v>243.63193388429755</v>
      </c>
      <c r="L541" s="68">
        <f t="shared" si="54"/>
        <v>586.6319338842975</v>
      </c>
      <c r="N541" s="110"/>
    </row>
    <row r="542" spans="1:14" x14ac:dyDescent="0.25">
      <c r="A542" s="110"/>
      <c r="B542" s="110"/>
      <c r="D542" s="69" t="s">
        <v>304</v>
      </c>
      <c r="E542" s="70" t="s">
        <v>302</v>
      </c>
      <c r="F542" s="71">
        <v>30258</v>
      </c>
      <c r="G542" s="72">
        <v>1</v>
      </c>
      <c r="H542" s="73">
        <f t="shared" si="51"/>
        <v>0.69462809917355373</v>
      </c>
      <c r="I542" s="73">
        <f t="shared" si="55"/>
        <v>0.69462809917355373</v>
      </c>
      <c r="J542" s="74">
        <f t="shared" si="52"/>
        <v>343</v>
      </c>
      <c r="K542" s="74">
        <f t="shared" si="53"/>
        <v>283.57497520661155</v>
      </c>
      <c r="L542" s="75">
        <f t="shared" si="54"/>
        <v>626.5749752066115</v>
      </c>
      <c r="N542" s="110"/>
    </row>
    <row r="543" spans="1:14" x14ac:dyDescent="0.25">
      <c r="A543" s="110"/>
      <c r="B543" s="110"/>
      <c r="D543" s="76" t="s">
        <v>185</v>
      </c>
      <c r="E543" s="77" t="s">
        <v>302</v>
      </c>
      <c r="F543" s="78">
        <v>28810</v>
      </c>
      <c r="G543" s="79">
        <v>1</v>
      </c>
      <c r="H543" s="66">
        <f t="shared" si="51"/>
        <v>0.661386593204775</v>
      </c>
      <c r="I543" s="66">
        <f t="shared" si="55"/>
        <v>0.661386593204775</v>
      </c>
      <c r="J543" s="67">
        <f t="shared" si="52"/>
        <v>343</v>
      </c>
      <c r="K543" s="67">
        <f t="shared" si="53"/>
        <v>270.00446280991736</v>
      </c>
      <c r="L543" s="68">
        <f t="shared" si="54"/>
        <v>613.00446280991741</v>
      </c>
      <c r="N543" s="110"/>
    </row>
    <row r="544" spans="1:14" x14ac:dyDescent="0.25">
      <c r="A544" s="110"/>
      <c r="B544" s="110"/>
      <c r="D544" s="69" t="s">
        <v>305</v>
      </c>
      <c r="E544" s="70" t="s">
        <v>302</v>
      </c>
      <c r="F544" s="71">
        <v>26175</v>
      </c>
      <c r="G544" s="72">
        <v>1</v>
      </c>
      <c r="H544" s="73">
        <f t="shared" si="51"/>
        <v>0.60089531680440766</v>
      </c>
      <c r="I544" s="73">
        <f t="shared" si="55"/>
        <v>0.60089531680440766</v>
      </c>
      <c r="J544" s="74">
        <f t="shared" si="52"/>
        <v>343</v>
      </c>
      <c r="K544" s="74">
        <f t="shared" si="53"/>
        <v>245.30950413223138</v>
      </c>
      <c r="L544" s="75">
        <f t="shared" si="54"/>
        <v>588.30950413223138</v>
      </c>
      <c r="N544" s="110"/>
    </row>
    <row r="545" spans="1:14" x14ac:dyDescent="0.25">
      <c r="A545" s="110"/>
      <c r="B545" s="110"/>
      <c r="D545" s="76" t="s">
        <v>306</v>
      </c>
      <c r="E545" s="77" t="s">
        <v>302</v>
      </c>
      <c r="F545" s="78">
        <v>22500</v>
      </c>
      <c r="G545" s="79">
        <v>1</v>
      </c>
      <c r="H545" s="66">
        <f t="shared" si="51"/>
        <v>0.51652892561983466</v>
      </c>
      <c r="I545" s="66">
        <f t="shared" si="55"/>
        <v>0.51652892561983466</v>
      </c>
      <c r="J545" s="67">
        <f t="shared" si="52"/>
        <v>343</v>
      </c>
      <c r="K545" s="67">
        <f t="shared" si="53"/>
        <v>210.8677685950413</v>
      </c>
      <c r="L545" s="68">
        <f t="shared" si="54"/>
        <v>553.8677685950413</v>
      </c>
      <c r="N545" s="110"/>
    </row>
    <row r="546" spans="1:14" x14ac:dyDescent="0.25">
      <c r="A546" s="110"/>
      <c r="B546" s="110"/>
      <c r="D546" s="69" t="s">
        <v>307</v>
      </c>
      <c r="E546" s="70" t="s">
        <v>302</v>
      </c>
      <c r="F546" s="71">
        <v>21825</v>
      </c>
      <c r="G546" s="72">
        <v>1</v>
      </c>
      <c r="H546" s="73">
        <f t="shared" si="51"/>
        <v>0.50103305785123964</v>
      </c>
      <c r="I546" s="73">
        <f t="shared" si="55"/>
        <v>0.50103305785123964</v>
      </c>
      <c r="J546" s="74">
        <f t="shared" si="52"/>
        <v>343</v>
      </c>
      <c r="K546" s="74">
        <f t="shared" si="53"/>
        <v>204.54173553719008</v>
      </c>
      <c r="L546" s="75">
        <f t="shared" si="54"/>
        <v>547.54173553719011</v>
      </c>
      <c r="N546" s="110"/>
    </row>
    <row r="547" spans="1:14" x14ac:dyDescent="0.25">
      <c r="A547" s="110"/>
      <c r="B547" s="110"/>
      <c r="D547" s="76" t="s">
        <v>308</v>
      </c>
      <c r="E547" s="77" t="s">
        <v>302</v>
      </c>
      <c r="F547" s="78">
        <v>22848</v>
      </c>
      <c r="G547" s="79">
        <v>1</v>
      </c>
      <c r="H547" s="66">
        <f t="shared" si="51"/>
        <v>0.52451790633608819</v>
      </c>
      <c r="I547" s="66">
        <f t="shared" si="55"/>
        <v>0.52451790633608819</v>
      </c>
      <c r="J547" s="67">
        <f t="shared" si="52"/>
        <v>343</v>
      </c>
      <c r="K547" s="67">
        <f t="shared" si="53"/>
        <v>214.12919008264464</v>
      </c>
      <c r="L547" s="68">
        <f t="shared" si="54"/>
        <v>557.12919008264464</v>
      </c>
      <c r="N547" s="110"/>
    </row>
    <row r="548" spans="1:14" x14ac:dyDescent="0.25">
      <c r="A548" s="110"/>
      <c r="B548" s="110"/>
      <c r="D548" s="69" t="s">
        <v>309</v>
      </c>
      <c r="E548" s="70" t="s">
        <v>302</v>
      </c>
      <c r="F548" s="71">
        <v>23133</v>
      </c>
      <c r="G548" s="72">
        <v>1</v>
      </c>
      <c r="H548" s="73">
        <f t="shared" si="51"/>
        <v>0.53106060606060601</v>
      </c>
      <c r="I548" s="73">
        <f t="shared" si="55"/>
        <v>0.53106060606060601</v>
      </c>
      <c r="J548" s="74">
        <f t="shared" si="52"/>
        <v>343</v>
      </c>
      <c r="K548" s="74">
        <f t="shared" si="53"/>
        <v>216.80018181818181</v>
      </c>
      <c r="L548" s="75">
        <f t="shared" si="54"/>
        <v>559.80018181818184</v>
      </c>
      <c r="N548" s="110"/>
    </row>
    <row r="549" spans="1:14" x14ac:dyDescent="0.25">
      <c r="A549" s="110"/>
      <c r="B549" s="110"/>
      <c r="D549" s="76" t="s">
        <v>310</v>
      </c>
      <c r="E549" s="77" t="s">
        <v>302</v>
      </c>
      <c r="F549" s="78">
        <v>23205</v>
      </c>
      <c r="G549" s="79">
        <v>1</v>
      </c>
      <c r="H549" s="66">
        <f t="shared" si="51"/>
        <v>0.53271349862258954</v>
      </c>
      <c r="I549" s="66">
        <f t="shared" si="55"/>
        <v>0.53271349862258954</v>
      </c>
      <c r="J549" s="67">
        <f t="shared" si="52"/>
        <v>343</v>
      </c>
      <c r="K549" s="67">
        <f t="shared" si="53"/>
        <v>217.47495867768595</v>
      </c>
      <c r="L549" s="68">
        <f t="shared" si="54"/>
        <v>560.47495867768589</v>
      </c>
      <c r="N549" s="110"/>
    </row>
    <row r="550" spans="1:14" x14ac:dyDescent="0.25">
      <c r="A550" s="110"/>
      <c r="B550" s="110"/>
      <c r="D550" s="69" t="s">
        <v>221</v>
      </c>
      <c r="E550" s="70" t="s">
        <v>311</v>
      </c>
      <c r="F550" s="71">
        <v>23295</v>
      </c>
      <c r="G550" s="72">
        <v>1</v>
      </c>
      <c r="H550" s="73">
        <f t="shared" si="51"/>
        <v>0.53477961432506882</v>
      </c>
      <c r="I550" s="73">
        <f t="shared" si="55"/>
        <v>0.53477961432506882</v>
      </c>
      <c r="J550" s="74">
        <f t="shared" si="52"/>
        <v>343</v>
      </c>
      <c r="K550" s="74">
        <f t="shared" si="53"/>
        <v>218.31842975206609</v>
      </c>
      <c r="L550" s="75">
        <f t="shared" si="54"/>
        <v>561.31842975206609</v>
      </c>
      <c r="N550" s="110"/>
    </row>
    <row r="551" spans="1:14" x14ac:dyDescent="0.25">
      <c r="A551" s="110"/>
      <c r="B551" s="110"/>
      <c r="D551" s="76" t="s">
        <v>218</v>
      </c>
      <c r="E551" s="77" t="s">
        <v>311</v>
      </c>
      <c r="F551" s="78">
        <v>24453</v>
      </c>
      <c r="G551" s="79">
        <v>1</v>
      </c>
      <c r="H551" s="66">
        <f t="shared" si="51"/>
        <v>0.5613636363636364</v>
      </c>
      <c r="I551" s="66">
        <f t="shared" si="55"/>
        <v>0.5613636363636364</v>
      </c>
      <c r="J551" s="67">
        <f t="shared" si="52"/>
        <v>343</v>
      </c>
      <c r="K551" s="67">
        <f t="shared" si="53"/>
        <v>229.17109090909094</v>
      </c>
      <c r="L551" s="68">
        <f t="shared" si="54"/>
        <v>572.17109090909094</v>
      </c>
      <c r="N551" s="110"/>
    </row>
    <row r="552" spans="1:14" x14ac:dyDescent="0.25">
      <c r="A552" s="110"/>
      <c r="B552" s="110"/>
      <c r="D552" s="69" t="s">
        <v>224</v>
      </c>
      <c r="E552" s="70" t="s">
        <v>311</v>
      </c>
      <c r="F552" s="71">
        <v>33794</v>
      </c>
      <c r="G552" s="72">
        <v>1</v>
      </c>
      <c r="H552" s="73">
        <f t="shared" si="51"/>
        <v>0.77580348943985311</v>
      </c>
      <c r="I552" s="73">
        <f t="shared" si="55"/>
        <v>0.77580348943985311</v>
      </c>
      <c r="J552" s="74">
        <f t="shared" si="52"/>
        <v>343</v>
      </c>
      <c r="K552" s="74">
        <f t="shared" si="53"/>
        <v>316.71401652892564</v>
      </c>
      <c r="L552" s="75">
        <f t="shared" si="54"/>
        <v>659.71401652892564</v>
      </c>
      <c r="N552" s="110"/>
    </row>
    <row r="553" spans="1:14" x14ac:dyDescent="0.25">
      <c r="A553" s="110"/>
      <c r="B553" s="110"/>
      <c r="D553" s="76" t="s">
        <v>225</v>
      </c>
      <c r="E553" s="77" t="s">
        <v>311</v>
      </c>
      <c r="F553" s="78">
        <v>42839</v>
      </c>
      <c r="G553" s="79">
        <v>0</v>
      </c>
      <c r="H553" s="66">
        <f t="shared" si="51"/>
        <v>0</v>
      </c>
      <c r="I553" s="66">
        <v>0</v>
      </c>
      <c r="J553" s="67">
        <v>0</v>
      </c>
      <c r="K553" s="67">
        <f t="shared" si="53"/>
        <v>0</v>
      </c>
      <c r="L553" s="68">
        <f t="shared" si="54"/>
        <v>0</v>
      </c>
      <c r="N553" s="110"/>
    </row>
    <row r="554" spans="1:14" x14ac:dyDescent="0.25">
      <c r="A554" s="110"/>
      <c r="B554" s="110"/>
      <c r="D554" s="69" t="s">
        <v>226</v>
      </c>
      <c r="E554" s="70" t="s">
        <v>311</v>
      </c>
      <c r="F554" s="71">
        <v>24956</v>
      </c>
      <c r="G554" s="72">
        <v>1</v>
      </c>
      <c r="H554" s="73">
        <f t="shared" si="51"/>
        <v>0.57291092745638195</v>
      </c>
      <c r="I554" s="73">
        <f t="shared" ref="I554:I585" si="56">SUM(F554/43560)</f>
        <v>0.57291092745638195</v>
      </c>
      <c r="J554" s="74">
        <f t="shared" ref="J554:J585" si="57">+CBase</f>
        <v>343</v>
      </c>
      <c r="K554" s="74">
        <f t="shared" si="53"/>
        <v>233.88515702479336</v>
      </c>
      <c r="L554" s="75">
        <f t="shared" si="54"/>
        <v>576.88515702479333</v>
      </c>
      <c r="N554" s="110"/>
    </row>
    <row r="555" spans="1:14" x14ac:dyDescent="0.25">
      <c r="A555" s="110"/>
      <c r="B555" s="110"/>
      <c r="D555" s="76" t="s">
        <v>227</v>
      </c>
      <c r="E555" s="77" t="s">
        <v>311</v>
      </c>
      <c r="F555" s="78">
        <v>24956</v>
      </c>
      <c r="G555" s="79">
        <v>1</v>
      </c>
      <c r="H555" s="66">
        <f t="shared" si="51"/>
        <v>0.57291092745638195</v>
      </c>
      <c r="I555" s="66">
        <f t="shared" si="56"/>
        <v>0.57291092745638195</v>
      </c>
      <c r="J555" s="67">
        <f t="shared" si="57"/>
        <v>343</v>
      </c>
      <c r="K555" s="67">
        <f t="shared" si="53"/>
        <v>233.88515702479336</v>
      </c>
      <c r="L555" s="68">
        <f t="shared" si="54"/>
        <v>576.88515702479333</v>
      </c>
      <c r="N555" s="110"/>
    </row>
    <row r="556" spans="1:14" x14ac:dyDescent="0.25">
      <c r="A556" s="110"/>
      <c r="B556" s="110"/>
      <c r="D556" s="69" t="s">
        <v>228</v>
      </c>
      <c r="E556" s="70" t="s">
        <v>311</v>
      </c>
      <c r="F556" s="71">
        <v>23856</v>
      </c>
      <c r="G556" s="72">
        <v>1</v>
      </c>
      <c r="H556" s="73">
        <f t="shared" si="51"/>
        <v>0.54765840220385675</v>
      </c>
      <c r="I556" s="73">
        <f t="shared" si="56"/>
        <v>0.54765840220385675</v>
      </c>
      <c r="J556" s="74">
        <f t="shared" si="57"/>
        <v>343</v>
      </c>
      <c r="K556" s="74">
        <f t="shared" si="53"/>
        <v>223.57606611570247</v>
      </c>
      <c r="L556" s="75">
        <f t="shared" si="54"/>
        <v>566.57606611570247</v>
      </c>
      <c r="N556" s="110"/>
    </row>
    <row r="557" spans="1:14" x14ac:dyDescent="0.25">
      <c r="A557" s="110"/>
      <c r="B557" s="110"/>
      <c r="D557" s="76" t="s">
        <v>156</v>
      </c>
      <c r="E557" s="77" t="s">
        <v>311</v>
      </c>
      <c r="F557" s="78">
        <v>24780</v>
      </c>
      <c r="G557" s="79">
        <v>1</v>
      </c>
      <c r="H557" s="66">
        <f t="shared" si="51"/>
        <v>0.56887052341597799</v>
      </c>
      <c r="I557" s="66">
        <f t="shared" si="56"/>
        <v>0.56887052341597799</v>
      </c>
      <c r="J557" s="67">
        <f t="shared" si="57"/>
        <v>343</v>
      </c>
      <c r="K557" s="67">
        <f t="shared" si="53"/>
        <v>232.23570247933887</v>
      </c>
      <c r="L557" s="68">
        <f t="shared" si="54"/>
        <v>575.2357024793389</v>
      </c>
      <c r="N557" s="110"/>
    </row>
    <row r="558" spans="1:14" x14ac:dyDescent="0.25">
      <c r="A558" s="110"/>
      <c r="B558" s="110"/>
      <c r="D558" s="69" t="s">
        <v>230</v>
      </c>
      <c r="E558" s="70" t="s">
        <v>311</v>
      </c>
      <c r="F558" s="71">
        <v>25132</v>
      </c>
      <c r="G558" s="72">
        <v>1</v>
      </c>
      <c r="H558" s="73">
        <f t="shared" si="51"/>
        <v>0.57695133149678601</v>
      </c>
      <c r="I558" s="73">
        <f t="shared" si="56"/>
        <v>0.57695133149678601</v>
      </c>
      <c r="J558" s="74">
        <f t="shared" si="57"/>
        <v>343</v>
      </c>
      <c r="K558" s="74">
        <f t="shared" si="53"/>
        <v>235.53461157024793</v>
      </c>
      <c r="L558" s="75">
        <f t="shared" si="54"/>
        <v>578.53461157024799</v>
      </c>
      <c r="N558" s="110"/>
    </row>
    <row r="559" spans="1:14" x14ac:dyDescent="0.25">
      <c r="A559" s="110"/>
      <c r="B559" s="110"/>
      <c r="D559" s="76" t="s">
        <v>158</v>
      </c>
      <c r="E559" s="77" t="s">
        <v>311</v>
      </c>
      <c r="F559" s="78">
        <v>26056</v>
      </c>
      <c r="G559" s="79">
        <v>1</v>
      </c>
      <c r="H559" s="66">
        <f t="shared" si="51"/>
        <v>0.59816345270890725</v>
      </c>
      <c r="I559" s="66">
        <f t="shared" si="56"/>
        <v>0.59816345270890725</v>
      </c>
      <c r="J559" s="67">
        <f t="shared" si="57"/>
        <v>343</v>
      </c>
      <c r="K559" s="67">
        <f t="shared" si="53"/>
        <v>244.1942479338843</v>
      </c>
      <c r="L559" s="68">
        <f t="shared" si="54"/>
        <v>587.1942479338843</v>
      </c>
      <c r="N559" s="110"/>
    </row>
    <row r="560" spans="1:14" x14ac:dyDescent="0.25">
      <c r="A560" s="110"/>
      <c r="B560" s="110"/>
      <c r="D560" s="69" t="s">
        <v>232</v>
      </c>
      <c r="E560" s="70" t="s">
        <v>311</v>
      </c>
      <c r="F560" s="71">
        <v>26056</v>
      </c>
      <c r="G560" s="72">
        <v>1</v>
      </c>
      <c r="H560" s="73">
        <f t="shared" si="51"/>
        <v>0.59816345270890725</v>
      </c>
      <c r="I560" s="73">
        <f t="shared" si="56"/>
        <v>0.59816345270890725</v>
      </c>
      <c r="J560" s="74">
        <f t="shared" si="57"/>
        <v>343</v>
      </c>
      <c r="K560" s="74">
        <f t="shared" si="53"/>
        <v>244.1942479338843</v>
      </c>
      <c r="L560" s="75">
        <f t="shared" si="54"/>
        <v>587.1942479338843</v>
      </c>
      <c r="N560" s="110"/>
    </row>
    <row r="561" spans="1:14" x14ac:dyDescent="0.25">
      <c r="A561" s="110"/>
      <c r="B561" s="110"/>
      <c r="D561" s="76" t="s">
        <v>160</v>
      </c>
      <c r="E561" s="77" t="s">
        <v>311</v>
      </c>
      <c r="F561" s="78">
        <v>26056</v>
      </c>
      <c r="G561" s="79">
        <v>1</v>
      </c>
      <c r="H561" s="66">
        <f t="shared" si="51"/>
        <v>0.59816345270890725</v>
      </c>
      <c r="I561" s="66">
        <f t="shared" si="56"/>
        <v>0.59816345270890725</v>
      </c>
      <c r="J561" s="67">
        <f t="shared" si="57"/>
        <v>343</v>
      </c>
      <c r="K561" s="67">
        <f t="shared" si="53"/>
        <v>244.1942479338843</v>
      </c>
      <c r="L561" s="68">
        <f t="shared" si="54"/>
        <v>587.1942479338843</v>
      </c>
      <c r="N561" s="110"/>
    </row>
    <row r="562" spans="1:14" x14ac:dyDescent="0.25">
      <c r="A562" s="110"/>
      <c r="B562" s="110"/>
      <c r="D562" s="69" t="s">
        <v>161</v>
      </c>
      <c r="E562" s="70" t="s">
        <v>311</v>
      </c>
      <c r="F562" s="71">
        <v>23856</v>
      </c>
      <c r="G562" s="72">
        <v>1</v>
      </c>
      <c r="H562" s="73">
        <f t="shared" si="51"/>
        <v>0.54765840220385675</v>
      </c>
      <c r="I562" s="73">
        <f t="shared" si="56"/>
        <v>0.54765840220385675</v>
      </c>
      <c r="J562" s="74">
        <f t="shared" si="57"/>
        <v>343</v>
      </c>
      <c r="K562" s="74">
        <f t="shared" si="53"/>
        <v>223.57606611570247</v>
      </c>
      <c r="L562" s="75">
        <f t="shared" si="54"/>
        <v>566.57606611570247</v>
      </c>
      <c r="N562" s="110"/>
    </row>
    <row r="563" spans="1:14" x14ac:dyDescent="0.25">
      <c r="A563" s="110"/>
      <c r="B563" s="110"/>
      <c r="D563" s="76" t="s">
        <v>235</v>
      </c>
      <c r="E563" s="77" t="s">
        <v>311</v>
      </c>
      <c r="F563" s="78">
        <v>23856</v>
      </c>
      <c r="G563" s="79">
        <v>1</v>
      </c>
      <c r="H563" s="66">
        <f t="shared" si="51"/>
        <v>0.54765840220385675</v>
      </c>
      <c r="I563" s="66">
        <f t="shared" si="56"/>
        <v>0.54765840220385675</v>
      </c>
      <c r="J563" s="67">
        <f t="shared" si="57"/>
        <v>343</v>
      </c>
      <c r="K563" s="67">
        <f t="shared" si="53"/>
        <v>223.57606611570247</v>
      </c>
      <c r="L563" s="68">
        <f t="shared" si="54"/>
        <v>566.57606611570247</v>
      </c>
      <c r="N563" s="110"/>
    </row>
    <row r="564" spans="1:14" x14ac:dyDescent="0.25">
      <c r="A564" s="110"/>
      <c r="B564" s="110"/>
      <c r="D564" s="69" t="s">
        <v>236</v>
      </c>
      <c r="E564" s="70" t="s">
        <v>311</v>
      </c>
      <c r="F564" s="71">
        <v>24956</v>
      </c>
      <c r="G564" s="72">
        <v>1</v>
      </c>
      <c r="H564" s="73">
        <f t="shared" si="51"/>
        <v>0.57291092745638195</v>
      </c>
      <c r="I564" s="73">
        <f t="shared" si="56"/>
        <v>0.57291092745638195</v>
      </c>
      <c r="J564" s="74">
        <f t="shared" si="57"/>
        <v>343</v>
      </c>
      <c r="K564" s="74">
        <f t="shared" si="53"/>
        <v>233.88515702479336</v>
      </c>
      <c r="L564" s="75">
        <f t="shared" si="54"/>
        <v>576.88515702479333</v>
      </c>
      <c r="N564" s="110"/>
    </row>
    <row r="565" spans="1:14" x14ac:dyDescent="0.25">
      <c r="A565" s="110"/>
      <c r="B565" s="110"/>
      <c r="D565" s="76" t="s">
        <v>164</v>
      </c>
      <c r="E565" s="77" t="s">
        <v>311</v>
      </c>
      <c r="F565" s="78">
        <v>24956</v>
      </c>
      <c r="G565" s="79">
        <v>1</v>
      </c>
      <c r="H565" s="66">
        <f t="shared" si="51"/>
        <v>0.57291092745638195</v>
      </c>
      <c r="I565" s="66">
        <f t="shared" si="56"/>
        <v>0.57291092745638195</v>
      </c>
      <c r="J565" s="67">
        <f t="shared" si="57"/>
        <v>343</v>
      </c>
      <c r="K565" s="67">
        <f t="shared" si="53"/>
        <v>233.88515702479336</v>
      </c>
      <c r="L565" s="68">
        <f t="shared" si="54"/>
        <v>576.88515702479333</v>
      </c>
      <c r="N565" s="110"/>
    </row>
    <row r="566" spans="1:14" x14ac:dyDescent="0.25">
      <c r="A566" s="110"/>
      <c r="B566" s="110"/>
      <c r="D566" s="69" t="s">
        <v>237</v>
      </c>
      <c r="E566" s="70" t="s">
        <v>311</v>
      </c>
      <c r="F566" s="71">
        <v>24956</v>
      </c>
      <c r="G566" s="72">
        <v>1</v>
      </c>
      <c r="H566" s="73">
        <f t="shared" si="51"/>
        <v>0.57291092745638195</v>
      </c>
      <c r="I566" s="73">
        <f t="shared" si="56"/>
        <v>0.57291092745638195</v>
      </c>
      <c r="J566" s="74">
        <f t="shared" si="57"/>
        <v>343</v>
      </c>
      <c r="K566" s="74">
        <f t="shared" si="53"/>
        <v>233.88515702479336</v>
      </c>
      <c r="L566" s="75">
        <f t="shared" si="54"/>
        <v>576.88515702479333</v>
      </c>
      <c r="N566" s="110"/>
    </row>
    <row r="567" spans="1:14" x14ac:dyDescent="0.25">
      <c r="A567" s="110"/>
      <c r="B567" s="110"/>
      <c r="D567" s="76" t="s">
        <v>238</v>
      </c>
      <c r="E567" s="77" t="s">
        <v>311</v>
      </c>
      <c r="F567" s="78">
        <v>24956</v>
      </c>
      <c r="G567" s="79">
        <v>1</v>
      </c>
      <c r="H567" s="66">
        <f t="shared" si="51"/>
        <v>0.57291092745638195</v>
      </c>
      <c r="I567" s="66">
        <f t="shared" si="56"/>
        <v>0.57291092745638195</v>
      </c>
      <c r="J567" s="67">
        <f t="shared" si="57"/>
        <v>343</v>
      </c>
      <c r="K567" s="67">
        <f t="shared" si="53"/>
        <v>233.88515702479336</v>
      </c>
      <c r="L567" s="68">
        <f t="shared" si="54"/>
        <v>576.88515702479333</v>
      </c>
      <c r="N567" s="110"/>
    </row>
    <row r="568" spans="1:14" x14ac:dyDescent="0.25">
      <c r="A568" s="110"/>
      <c r="B568" s="110"/>
      <c r="D568" s="69" t="s">
        <v>239</v>
      </c>
      <c r="E568" s="70" t="s">
        <v>311</v>
      </c>
      <c r="F568" s="71">
        <v>24956</v>
      </c>
      <c r="G568" s="72">
        <v>1</v>
      </c>
      <c r="H568" s="73">
        <f t="shared" si="51"/>
        <v>0.57291092745638195</v>
      </c>
      <c r="I568" s="73">
        <f t="shared" si="56"/>
        <v>0.57291092745638195</v>
      </c>
      <c r="J568" s="74">
        <f t="shared" si="57"/>
        <v>343</v>
      </c>
      <c r="K568" s="74">
        <f t="shared" si="53"/>
        <v>233.88515702479336</v>
      </c>
      <c r="L568" s="75">
        <f t="shared" si="54"/>
        <v>576.88515702479333</v>
      </c>
      <c r="N568" s="110"/>
    </row>
    <row r="569" spans="1:14" x14ac:dyDescent="0.25">
      <c r="A569" s="110"/>
      <c r="B569" s="110"/>
      <c r="D569" s="76" t="s">
        <v>240</v>
      </c>
      <c r="E569" s="77" t="s">
        <v>311</v>
      </c>
      <c r="F569" s="78">
        <v>24956</v>
      </c>
      <c r="G569" s="79">
        <v>1</v>
      </c>
      <c r="H569" s="66">
        <f t="shared" si="51"/>
        <v>0.57291092745638195</v>
      </c>
      <c r="I569" s="66">
        <f t="shared" si="56"/>
        <v>0.57291092745638195</v>
      </c>
      <c r="J569" s="67">
        <f t="shared" si="57"/>
        <v>343</v>
      </c>
      <c r="K569" s="67">
        <f t="shared" si="53"/>
        <v>233.88515702479336</v>
      </c>
      <c r="L569" s="68">
        <f t="shared" si="54"/>
        <v>576.88515702479333</v>
      </c>
      <c r="N569" s="110"/>
    </row>
    <row r="570" spans="1:14" x14ac:dyDescent="0.25">
      <c r="A570" s="110"/>
      <c r="B570" s="110"/>
      <c r="D570" s="69" t="s">
        <v>169</v>
      </c>
      <c r="E570" s="70" t="s">
        <v>311</v>
      </c>
      <c r="F570" s="71">
        <v>24956</v>
      </c>
      <c r="G570" s="72">
        <v>1</v>
      </c>
      <c r="H570" s="73">
        <f t="shared" si="51"/>
        <v>0.57291092745638195</v>
      </c>
      <c r="I570" s="73">
        <f t="shared" si="56"/>
        <v>0.57291092745638195</v>
      </c>
      <c r="J570" s="74">
        <f t="shared" si="57"/>
        <v>343</v>
      </c>
      <c r="K570" s="74">
        <f t="shared" si="53"/>
        <v>233.88515702479336</v>
      </c>
      <c r="L570" s="75">
        <f t="shared" si="54"/>
        <v>576.88515702479333</v>
      </c>
      <c r="N570" s="110"/>
    </row>
    <row r="571" spans="1:14" x14ac:dyDescent="0.25">
      <c r="A571" s="110"/>
      <c r="B571" s="110"/>
      <c r="D571" s="76" t="s">
        <v>286</v>
      </c>
      <c r="E571" s="77" t="s">
        <v>311</v>
      </c>
      <c r="F571" s="78">
        <v>24956</v>
      </c>
      <c r="G571" s="79">
        <v>1</v>
      </c>
      <c r="H571" s="66">
        <f t="shared" si="51"/>
        <v>0.57291092745638195</v>
      </c>
      <c r="I571" s="66">
        <f t="shared" si="56"/>
        <v>0.57291092745638195</v>
      </c>
      <c r="J571" s="67">
        <f t="shared" si="57"/>
        <v>343</v>
      </c>
      <c r="K571" s="67">
        <f t="shared" si="53"/>
        <v>233.88515702479336</v>
      </c>
      <c r="L571" s="68">
        <f t="shared" si="54"/>
        <v>576.88515702479333</v>
      </c>
      <c r="N571" s="110"/>
    </row>
    <row r="572" spans="1:14" x14ac:dyDescent="0.25">
      <c r="A572" s="110"/>
      <c r="B572" s="110"/>
      <c r="D572" s="69" t="s">
        <v>312</v>
      </c>
      <c r="E572" s="70" t="s">
        <v>311</v>
      </c>
      <c r="F572" s="71">
        <v>24956</v>
      </c>
      <c r="G572" s="72">
        <v>1</v>
      </c>
      <c r="H572" s="73">
        <f t="shared" si="51"/>
        <v>0.57291092745638195</v>
      </c>
      <c r="I572" s="73">
        <f t="shared" si="56"/>
        <v>0.57291092745638195</v>
      </c>
      <c r="J572" s="74">
        <f t="shared" si="57"/>
        <v>343</v>
      </c>
      <c r="K572" s="74">
        <f t="shared" si="53"/>
        <v>233.88515702479336</v>
      </c>
      <c r="L572" s="75">
        <f t="shared" si="54"/>
        <v>576.88515702479333</v>
      </c>
      <c r="N572" s="110"/>
    </row>
    <row r="573" spans="1:14" x14ac:dyDescent="0.25">
      <c r="A573" s="110"/>
      <c r="B573" s="110"/>
      <c r="D573" s="76" t="s">
        <v>313</v>
      </c>
      <c r="E573" s="77" t="s">
        <v>311</v>
      </c>
      <c r="F573" s="78">
        <v>24956</v>
      </c>
      <c r="G573" s="79">
        <v>1</v>
      </c>
      <c r="H573" s="66">
        <f t="shared" si="51"/>
        <v>0.57291092745638195</v>
      </c>
      <c r="I573" s="66">
        <f t="shared" si="56"/>
        <v>0.57291092745638195</v>
      </c>
      <c r="J573" s="67">
        <f t="shared" si="57"/>
        <v>343</v>
      </c>
      <c r="K573" s="67">
        <f t="shared" si="53"/>
        <v>233.88515702479336</v>
      </c>
      <c r="L573" s="68">
        <f t="shared" si="54"/>
        <v>576.88515702479333</v>
      </c>
      <c r="N573" s="110"/>
    </row>
    <row r="574" spans="1:14" x14ac:dyDescent="0.25">
      <c r="A574" s="110"/>
      <c r="B574" s="110"/>
      <c r="D574" s="69" t="s">
        <v>314</v>
      </c>
      <c r="E574" s="70" t="s">
        <v>311</v>
      </c>
      <c r="F574" s="71">
        <v>24959</v>
      </c>
      <c r="G574" s="72">
        <v>1</v>
      </c>
      <c r="H574" s="73">
        <f t="shared" si="51"/>
        <v>0.57297979797979803</v>
      </c>
      <c r="I574" s="73">
        <f t="shared" si="56"/>
        <v>0.57297979797979803</v>
      </c>
      <c r="J574" s="74">
        <f t="shared" si="57"/>
        <v>343</v>
      </c>
      <c r="K574" s="74">
        <f t="shared" si="53"/>
        <v>233.91327272727275</v>
      </c>
      <c r="L574" s="75">
        <f t="shared" si="54"/>
        <v>576.91327272727278</v>
      </c>
      <c r="N574" s="110"/>
    </row>
    <row r="575" spans="1:14" x14ac:dyDescent="0.25">
      <c r="A575" s="110"/>
      <c r="B575" s="110"/>
      <c r="D575" s="76" t="s">
        <v>315</v>
      </c>
      <c r="E575" s="77" t="s">
        <v>311</v>
      </c>
      <c r="F575" s="78">
        <v>26689</v>
      </c>
      <c r="G575" s="79">
        <v>1</v>
      </c>
      <c r="H575" s="66">
        <f t="shared" si="51"/>
        <v>0.61269513314967861</v>
      </c>
      <c r="I575" s="66">
        <f t="shared" si="56"/>
        <v>0.61269513314967861</v>
      </c>
      <c r="J575" s="67">
        <f t="shared" si="57"/>
        <v>343</v>
      </c>
      <c r="K575" s="67">
        <f t="shared" si="53"/>
        <v>250.12666115702481</v>
      </c>
      <c r="L575" s="68">
        <f t="shared" si="54"/>
        <v>593.12666115702484</v>
      </c>
      <c r="N575" s="110"/>
    </row>
    <row r="576" spans="1:14" x14ac:dyDescent="0.25">
      <c r="A576" s="110"/>
      <c r="B576" s="110"/>
      <c r="D576" s="69" t="s">
        <v>316</v>
      </c>
      <c r="E576" s="70" t="s">
        <v>311</v>
      </c>
      <c r="F576" s="71">
        <v>26055</v>
      </c>
      <c r="G576" s="72">
        <v>1</v>
      </c>
      <c r="H576" s="73">
        <f t="shared" si="51"/>
        <v>0.59814049586776863</v>
      </c>
      <c r="I576" s="73">
        <f t="shared" si="56"/>
        <v>0.59814049586776863</v>
      </c>
      <c r="J576" s="74">
        <f t="shared" si="57"/>
        <v>343</v>
      </c>
      <c r="K576" s="74">
        <f t="shared" si="53"/>
        <v>244.18487603305786</v>
      </c>
      <c r="L576" s="75">
        <f t="shared" si="54"/>
        <v>587.18487603305789</v>
      </c>
      <c r="N576" s="110"/>
    </row>
    <row r="577" spans="1:14" x14ac:dyDescent="0.25">
      <c r="A577" s="110"/>
      <c r="B577" s="110"/>
      <c r="D577" s="76" t="s">
        <v>317</v>
      </c>
      <c r="E577" s="77" t="s">
        <v>311</v>
      </c>
      <c r="F577" s="78">
        <v>31327</v>
      </c>
      <c r="G577" s="79">
        <v>1</v>
      </c>
      <c r="H577" s="66">
        <f t="shared" si="51"/>
        <v>0.71916896235078054</v>
      </c>
      <c r="I577" s="66">
        <f t="shared" si="56"/>
        <v>0.71916896235078054</v>
      </c>
      <c r="J577" s="67">
        <f t="shared" si="57"/>
        <v>343</v>
      </c>
      <c r="K577" s="67">
        <f t="shared" si="53"/>
        <v>293.59353719008266</v>
      </c>
      <c r="L577" s="68">
        <f t="shared" si="54"/>
        <v>636.59353719008266</v>
      </c>
      <c r="N577" s="110"/>
    </row>
    <row r="578" spans="1:14" x14ac:dyDescent="0.25">
      <c r="A578" s="110"/>
      <c r="B578" s="110"/>
      <c r="D578" s="69" t="s">
        <v>292</v>
      </c>
      <c r="E578" s="70" t="s">
        <v>311</v>
      </c>
      <c r="F578" s="71">
        <v>37062</v>
      </c>
      <c r="G578" s="72">
        <v>1</v>
      </c>
      <c r="H578" s="73">
        <f t="shared" si="51"/>
        <v>0.85082644628099169</v>
      </c>
      <c r="I578" s="73">
        <f t="shared" si="56"/>
        <v>0.85082644628099169</v>
      </c>
      <c r="J578" s="74">
        <f t="shared" si="57"/>
        <v>343</v>
      </c>
      <c r="K578" s="74">
        <f t="shared" si="53"/>
        <v>347.34138842975204</v>
      </c>
      <c r="L578" s="75">
        <f t="shared" si="54"/>
        <v>690.34138842975199</v>
      </c>
      <c r="N578" s="110"/>
    </row>
    <row r="579" spans="1:14" x14ac:dyDescent="0.25">
      <c r="A579" s="110"/>
      <c r="B579" s="110"/>
      <c r="D579" s="76" t="s">
        <v>293</v>
      </c>
      <c r="E579" s="77" t="s">
        <v>311</v>
      </c>
      <c r="F579" s="78">
        <v>38785</v>
      </c>
      <c r="G579" s="79">
        <v>1</v>
      </c>
      <c r="H579" s="66">
        <f t="shared" si="51"/>
        <v>0.8903810835629018</v>
      </c>
      <c r="I579" s="66">
        <f t="shared" si="56"/>
        <v>0.8903810835629018</v>
      </c>
      <c r="J579" s="67">
        <f t="shared" si="57"/>
        <v>343</v>
      </c>
      <c r="K579" s="67">
        <f t="shared" si="53"/>
        <v>363.48917355371901</v>
      </c>
      <c r="L579" s="68">
        <f t="shared" si="54"/>
        <v>706.48917355371896</v>
      </c>
      <c r="N579" s="110"/>
    </row>
    <row r="580" spans="1:14" x14ac:dyDescent="0.25">
      <c r="A580" s="110"/>
      <c r="B580" s="110"/>
      <c r="D580" s="69" t="s">
        <v>179</v>
      </c>
      <c r="E580" s="70" t="s">
        <v>311</v>
      </c>
      <c r="F580" s="71">
        <v>40070</v>
      </c>
      <c r="G580" s="72">
        <v>1</v>
      </c>
      <c r="H580" s="73">
        <f t="shared" si="51"/>
        <v>0.91988062442607899</v>
      </c>
      <c r="I580" s="73">
        <f t="shared" si="56"/>
        <v>0.91988062442607899</v>
      </c>
      <c r="J580" s="74">
        <f t="shared" si="57"/>
        <v>343</v>
      </c>
      <c r="K580" s="74">
        <f t="shared" si="53"/>
        <v>375.53206611570249</v>
      </c>
      <c r="L580" s="75">
        <f t="shared" si="54"/>
        <v>718.53206611570249</v>
      </c>
      <c r="N580" s="110"/>
    </row>
    <row r="581" spans="1:14" x14ac:dyDescent="0.25">
      <c r="A581" s="110"/>
      <c r="B581" s="110"/>
      <c r="D581" s="76" t="s">
        <v>295</v>
      </c>
      <c r="E581" s="77" t="s">
        <v>311</v>
      </c>
      <c r="F581" s="78">
        <v>27909</v>
      </c>
      <c r="G581" s="79">
        <v>1</v>
      </c>
      <c r="H581" s="66">
        <f t="shared" si="51"/>
        <v>0.64070247933884295</v>
      </c>
      <c r="I581" s="66">
        <f t="shared" si="56"/>
        <v>0.64070247933884295</v>
      </c>
      <c r="J581" s="67">
        <f t="shared" si="57"/>
        <v>343</v>
      </c>
      <c r="K581" s="67">
        <f t="shared" si="53"/>
        <v>261.56038016528925</v>
      </c>
      <c r="L581" s="68">
        <f t="shared" si="54"/>
        <v>604.56038016528919</v>
      </c>
      <c r="N581" s="110"/>
    </row>
    <row r="582" spans="1:14" x14ac:dyDescent="0.25">
      <c r="A582" s="110"/>
      <c r="B582" s="110"/>
      <c r="D582" s="69" t="s">
        <v>296</v>
      </c>
      <c r="E582" s="70" t="s">
        <v>311</v>
      </c>
      <c r="F582" s="71">
        <v>31765</v>
      </c>
      <c r="G582" s="72">
        <v>1</v>
      </c>
      <c r="H582" s="73">
        <f t="shared" si="51"/>
        <v>0.72922405876951335</v>
      </c>
      <c r="I582" s="73">
        <f t="shared" si="56"/>
        <v>0.72922405876951335</v>
      </c>
      <c r="J582" s="74">
        <f t="shared" si="57"/>
        <v>343</v>
      </c>
      <c r="K582" s="74">
        <f t="shared" si="53"/>
        <v>297.69842975206615</v>
      </c>
      <c r="L582" s="75">
        <f t="shared" si="54"/>
        <v>640.6984297520662</v>
      </c>
      <c r="N582" s="110"/>
    </row>
    <row r="583" spans="1:14" x14ac:dyDescent="0.25">
      <c r="A583" s="110"/>
      <c r="B583" s="110"/>
      <c r="D583" s="76" t="s">
        <v>297</v>
      </c>
      <c r="E583" s="77" t="s">
        <v>311</v>
      </c>
      <c r="F583" s="78">
        <v>24933</v>
      </c>
      <c r="G583" s="79">
        <v>1</v>
      </c>
      <c r="H583" s="66">
        <f t="shared" ref="H583:H646" si="58">IF(G583=1,SUM(I583),0)</f>
        <v>0.57238292011019287</v>
      </c>
      <c r="I583" s="66">
        <f t="shared" si="56"/>
        <v>0.57238292011019287</v>
      </c>
      <c r="J583" s="67">
        <f t="shared" si="57"/>
        <v>343</v>
      </c>
      <c r="K583" s="67">
        <f t="shared" si="53"/>
        <v>233.66960330578513</v>
      </c>
      <c r="L583" s="68">
        <f t="shared" si="54"/>
        <v>576.66960330578513</v>
      </c>
      <c r="N583" s="110"/>
    </row>
    <row r="584" spans="1:14" x14ac:dyDescent="0.25">
      <c r="A584" s="110"/>
      <c r="B584" s="110"/>
      <c r="D584" s="69" t="s">
        <v>303</v>
      </c>
      <c r="E584" s="70" t="s">
        <v>311</v>
      </c>
      <c r="F584" s="71">
        <v>22850</v>
      </c>
      <c r="G584" s="72">
        <v>1</v>
      </c>
      <c r="H584" s="73">
        <f t="shared" si="58"/>
        <v>0.52456382001836543</v>
      </c>
      <c r="I584" s="73">
        <f t="shared" si="56"/>
        <v>0.52456382001836543</v>
      </c>
      <c r="J584" s="74">
        <f t="shared" si="57"/>
        <v>343</v>
      </c>
      <c r="K584" s="74">
        <f t="shared" si="53"/>
        <v>214.14793388429752</v>
      </c>
      <c r="L584" s="75">
        <f t="shared" si="54"/>
        <v>557.14793388429757</v>
      </c>
      <c r="N584" s="110"/>
    </row>
    <row r="585" spans="1:14" x14ac:dyDescent="0.25">
      <c r="A585" s="110"/>
      <c r="B585" s="110"/>
      <c r="D585" s="76" t="s">
        <v>318</v>
      </c>
      <c r="E585" s="77" t="s">
        <v>311</v>
      </c>
      <c r="F585" s="78">
        <v>27863</v>
      </c>
      <c r="G585" s="79">
        <v>1</v>
      </c>
      <c r="H585" s="66">
        <f t="shared" si="58"/>
        <v>0.63964646464646469</v>
      </c>
      <c r="I585" s="66">
        <f t="shared" si="56"/>
        <v>0.63964646464646469</v>
      </c>
      <c r="J585" s="67">
        <f t="shared" si="57"/>
        <v>343</v>
      </c>
      <c r="K585" s="67">
        <f t="shared" si="53"/>
        <v>261.12927272727273</v>
      </c>
      <c r="L585" s="68">
        <f t="shared" si="54"/>
        <v>604.12927272727279</v>
      </c>
      <c r="N585" s="110"/>
    </row>
    <row r="586" spans="1:14" x14ac:dyDescent="0.25">
      <c r="A586" s="110"/>
      <c r="B586" s="110"/>
      <c r="D586" s="69" t="s">
        <v>319</v>
      </c>
      <c r="E586" s="70" t="s">
        <v>311</v>
      </c>
      <c r="F586" s="71">
        <v>25747</v>
      </c>
      <c r="G586" s="72">
        <v>1</v>
      </c>
      <c r="H586" s="73">
        <f t="shared" si="58"/>
        <v>0.59106978879706151</v>
      </c>
      <c r="I586" s="73">
        <f t="shared" ref="I586:I617" si="59">SUM(F586/43560)</f>
        <v>0.59106978879706151</v>
      </c>
      <c r="J586" s="74">
        <f t="shared" ref="J586:J617" si="60">+CBase</f>
        <v>343</v>
      </c>
      <c r="K586" s="74">
        <f t="shared" si="53"/>
        <v>241.29833057851241</v>
      </c>
      <c r="L586" s="75">
        <f t="shared" si="54"/>
        <v>584.29833057851238</v>
      </c>
      <c r="N586" s="110"/>
    </row>
    <row r="587" spans="1:14" x14ac:dyDescent="0.25">
      <c r="A587" s="110"/>
      <c r="B587" s="110"/>
      <c r="D587" s="76" t="s">
        <v>320</v>
      </c>
      <c r="E587" s="77" t="s">
        <v>311</v>
      </c>
      <c r="F587" s="78">
        <v>24432</v>
      </c>
      <c r="G587" s="79">
        <v>1</v>
      </c>
      <c r="H587" s="66">
        <f t="shared" si="58"/>
        <v>0.56088154269972457</v>
      </c>
      <c r="I587" s="66">
        <f t="shared" si="59"/>
        <v>0.56088154269972457</v>
      </c>
      <c r="J587" s="67">
        <f t="shared" si="60"/>
        <v>343</v>
      </c>
      <c r="K587" s="67">
        <f t="shared" si="53"/>
        <v>228.97428099173555</v>
      </c>
      <c r="L587" s="68">
        <f t="shared" si="54"/>
        <v>571.97428099173555</v>
      </c>
      <c r="N587" s="110"/>
    </row>
    <row r="588" spans="1:14" x14ac:dyDescent="0.25">
      <c r="A588" s="110"/>
      <c r="B588" s="110"/>
      <c r="D588" s="69" t="s">
        <v>321</v>
      </c>
      <c r="E588" s="70" t="s">
        <v>311</v>
      </c>
      <c r="F588" s="71">
        <v>22539</v>
      </c>
      <c r="G588" s="72">
        <v>1</v>
      </c>
      <c r="H588" s="73">
        <f t="shared" si="58"/>
        <v>0.51742424242424245</v>
      </c>
      <c r="I588" s="73">
        <f t="shared" si="59"/>
        <v>0.51742424242424245</v>
      </c>
      <c r="J588" s="74">
        <f t="shared" si="60"/>
        <v>343</v>
      </c>
      <c r="K588" s="74">
        <f t="shared" si="53"/>
        <v>211.23327272727275</v>
      </c>
      <c r="L588" s="75">
        <f t="shared" si="54"/>
        <v>554.23327272727272</v>
      </c>
      <c r="N588" s="110"/>
    </row>
    <row r="589" spans="1:14" x14ac:dyDescent="0.25">
      <c r="A589" s="110"/>
      <c r="B589" s="110"/>
      <c r="D589" s="76" t="s">
        <v>322</v>
      </c>
      <c r="E589" s="77" t="s">
        <v>311</v>
      </c>
      <c r="F589" s="78">
        <v>24739</v>
      </c>
      <c r="G589" s="79">
        <v>1</v>
      </c>
      <c r="H589" s="66">
        <f t="shared" si="58"/>
        <v>0.56792929292929295</v>
      </c>
      <c r="I589" s="66">
        <f t="shared" si="59"/>
        <v>0.56792929292929295</v>
      </c>
      <c r="J589" s="67">
        <f t="shared" si="60"/>
        <v>343</v>
      </c>
      <c r="K589" s="67">
        <f t="shared" ref="K589:K652" si="61">+I589*CAcreage</f>
        <v>231.85145454545457</v>
      </c>
      <c r="L589" s="68">
        <f t="shared" si="54"/>
        <v>574.85145454545454</v>
      </c>
      <c r="N589" s="110"/>
    </row>
    <row r="590" spans="1:14" x14ac:dyDescent="0.25">
      <c r="A590" s="110"/>
      <c r="B590" s="110"/>
      <c r="D590" s="69" t="s">
        <v>323</v>
      </c>
      <c r="E590" s="70" t="s">
        <v>311</v>
      </c>
      <c r="F590" s="71">
        <v>22539</v>
      </c>
      <c r="G590" s="72">
        <v>1</v>
      </c>
      <c r="H590" s="73">
        <f t="shared" si="58"/>
        <v>0.51742424242424245</v>
      </c>
      <c r="I590" s="73">
        <f t="shared" si="59"/>
        <v>0.51742424242424245</v>
      </c>
      <c r="J590" s="74">
        <f t="shared" si="60"/>
        <v>343</v>
      </c>
      <c r="K590" s="74">
        <f t="shared" si="61"/>
        <v>211.23327272727275</v>
      </c>
      <c r="L590" s="75">
        <f t="shared" si="54"/>
        <v>554.23327272727272</v>
      </c>
      <c r="N590" s="110"/>
    </row>
    <row r="591" spans="1:14" x14ac:dyDescent="0.25">
      <c r="A591" s="110"/>
      <c r="B591" s="110"/>
      <c r="D591" s="76" t="s">
        <v>309</v>
      </c>
      <c r="E591" s="77" t="s">
        <v>311</v>
      </c>
      <c r="F591" s="78">
        <v>22539</v>
      </c>
      <c r="G591" s="79">
        <v>1</v>
      </c>
      <c r="H591" s="66">
        <f t="shared" si="58"/>
        <v>0.51742424242424245</v>
      </c>
      <c r="I591" s="66">
        <f t="shared" si="59"/>
        <v>0.51742424242424245</v>
      </c>
      <c r="J591" s="67">
        <f t="shared" si="60"/>
        <v>343</v>
      </c>
      <c r="K591" s="67">
        <f t="shared" si="61"/>
        <v>211.23327272727275</v>
      </c>
      <c r="L591" s="68">
        <f t="shared" ref="L591:L654" si="62">+K591+J591</f>
        <v>554.23327272727272</v>
      </c>
      <c r="N591" s="110"/>
    </row>
    <row r="592" spans="1:14" x14ac:dyDescent="0.25">
      <c r="A592" s="110"/>
      <c r="B592" s="110"/>
      <c r="D592" s="69" t="s">
        <v>310</v>
      </c>
      <c r="E592" s="70" t="s">
        <v>311</v>
      </c>
      <c r="F592" s="71">
        <v>22000</v>
      </c>
      <c r="G592" s="72">
        <v>1</v>
      </c>
      <c r="H592" s="73">
        <f t="shared" si="58"/>
        <v>0.50505050505050508</v>
      </c>
      <c r="I592" s="73">
        <f t="shared" si="59"/>
        <v>0.50505050505050508</v>
      </c>
      <c r="J592" s="74">
        <f t="shared" si="60"/>
        <v>343</v>
      </c>
      <c r="K592" s="74">
        <f t="shared" si="61"/>
        <v>206.18181818181819</v>
      </c>
      <c r="L592" s="75">
        <f t="shared" si="62"/>
        <v>549.18181818181824</v>
      </c>
      <c r="N592" s="110"/>
    </row>
    <row r="593" spans="1:14" x14ac:dyDescent="0.25">
      <c r="A593" s="110"/>
      <c r="B593" s="110"/>
      <c r="D593" s="76" t="s">
        <v>324</v>
      </c>
      <c r="E593" s="77" t="s">
        <v>311</v>
      </c>
      <c r="F593" s="78">
        <v>22000</v>
      </c>
      <c r="G593" s="79">
        <v>1</v>
      </c>
      <c r="H593" s="66">
        <f t="shared" si="58"/>
        <v>0.50505050505050508</v>
      </c>
      <c r="I593" s="66">
        <f t="shared" si="59"/>
        <v>0.50505050505050508</v>
      </c>
      <c r="J593" s="67">
        <f t="shared" si="60"/>
        <v>343</v>
      </c>
      <c r="K593" s="67">
        <f t="shared" si="61"/>
        <v>206.18181818181819</v>
      </c>
      <c r="L593" s="68">
        <f t="shared" si="62"/>
        <v>549.18181818181824</v>
      </c>
      <c r="N593" s="110"/>
    </row>
    <row r="594" spans="1:14" x14ac:dyDescent="0.25">
      <c r="A594" s="110"/>
      <c r="B594" s="110"/>
      <c r="D594" s="69" t="s">
        <v>193</v>
      </c>
      <c r="E594" s="70" t="s">
        <v>311</v>
      </c>
      <c r="F594" s="71">
        <v>22000</v>
      </c>
      <c r="G594" s="72">
        <v>1</v>
      </c>
      <c r="H594" s="73">
        <f t="shared" si="58"/>
        <v>0.50505050505050508</v>
      </c>
      <c r="I594" s="73">
        <f t="shared" si="59"/>
        <v>0.50505050505050508</v>
      </c>
      <c r="J594" s="74">
        <f t="shared" si="60"/>
        <v>343</v>
      </c>
      <c r="K594" s="74">
        <f t="shared" si="61"/>
        <v>206.18181818181819</v>
      </c>
      <c r="L594" s="75">
        <f t="shared" si="62"/>
        <v>549.18181818181824</v>
      </c>
      <c r="N594" s="110"/>
    </row>
    <row r="595" spans="1:14" x14ac:dyDescent="0.25">
      <c r="A595" s="110"/>
      <c r="B595" s="110"/>
      <c r="D595" s="76" t="s">
        <v>325</v>
      </c>
      <c r="E595" s="77" t="s">
        <v>311</v>
      </c>
      <c r="F595" s="78">
        <v>26589</v>
      </c>
      <c r="G595" s="79">
        <v>1</v>
      </c>
      <c r="H595" s="66">
        <f t="shared" si="58"/>
        <v>0.61039944903581267</v>
      </c>
      <c r="I595" s="66">
        <f t="shared" si="59"/>
        <v>0.61039944903581267</v>
      </c>
      <c r="J595" s="67">
        <f t="shared" si="60"/>
        <v>343</v>
      </c>
      <c r="K595" s="67">
        <f t="shared" si="61"/>
        <v>249.18947107438018</v>
      </c>
      <c r="L595" s="68">
        <f t="shared" si="62"/>
        <v>592.18947107438021</v>
      </c>
      <c r="N595" s="110"/>
    </row>
    <row r="596" spans="1:14" x14ac:dyDescent="0.25">
      <c r="A596" s="110"/>
      <c r="B596" s="110"/>
      <c r="D596" s="69" t="s">
        <v>195</v>
      </c>
      <c r="E596" s="70" t="s">
        <v>311</v>
      </c>
      <c r="F596" s="71">
        <v>27073</v>
      </c>
      <c r="G596" s="72">
        <v>1</v>
      </c>
      <c r="H596" s="73">
        <f t="shared" si="58"/>
        <v>0.62151056014692374</v>
      </c>
      <c r="I596" s="73">
        <f t="shared" si="59"/>
        <v>0.62151056014692374</v>
      </c>
      <c r="J596" s="74">
        <f t="shared" si="60"/>
        <v>343</v>
      </c>
      <c r="K596" s="74">
        <f t="shared" si="61"/>
        <v>253.72547107438015</v>
      </c>
      <c r="L596" s="75">
        <f t="shared" si="62"/>
        <v>596.72547107438015</v>
      </c>
      <c r="N596" s="110"/>
    </row>
    <row r="597" spans="1:14" x14ac:dyDescent="0.25">
      <c r="A597" s="110"/>
      <c r="B597" s="110"/>
      <c r="D597" s="76" t="s">
        <v>326</v>
      </c>
      <c r="E597" s="77" t="s">
        <v>311</v>
      </c>
      <c r="F597" s="78">
        <v>22539</v>
      </c>
      <c r="G597" s="79">
        <v>1</v>
      </c>
      <c r="H597" s="66">
        <f t="shared" si="58"/>
        <v>0.51742424242424245</v>
      </c>
      <c r="I597" s="66">
        <f t="shared" si="59"/>
        <v>0.51742424242424245</v>
      </c>
      <c r="J597" s="67">
        <f t="shared" si="60"/>
        <v>343</v>
      </c>
      <c r="K597" s="67">
        <f t="shared" si="61"/>
        <v>211.23327272727275</v>
      </c>
      <c r="L597" s="68">
        <f t="shared" si="62"/>
        <v>554.23327272727272</v>
      </c>
      <c r="N597" s="110"/>
    </row>
    <row r="598" spans="1:14" x14ac:dyDescent="0.25">
      <c r="A598" s="110"/>
      <c r="B598" s="110"/>
      <c r="D598" s="69" t="s">
        <v>327</v>
      </c>
      <c r="E598" s="70" t="s">
        <v>311</v>
      </c>
      <c r="F598" s="71">
        <v>22539</v>
      </c>
      <c r="G598" s="72">
        <v>1</v>
      </c>
      <c r="H598" s="73">
        <f t="shared" si="58"/>
        <v>0.51742424242424245</v>
      </c>
      <c r="I598" s="73">
        <f t="shared" si="59"/>
        <v>0.51742424242424245</v>
      </c>
      <c r="J598" s="74">
        <f t="shared" si="60"/>
        <v>343</v>
      </c>
      <c r="K598" s="74">
        <f t="shared" si="61"/>
        <v>211.23327272727275</v>
      </c>
      <c r="L598" s="75">
        <f t="shared" si="62"/>
        <v>554.23327272727272</v>
      </c>
      <c r="N598" s="110"/>
    </row>
    <row r="599" spans="1:14" x14ac:dyDescent="0.25">
      <c r="A599" s="110"/>
      <c r="B599" s="110"/>
      <c r="D599" s="76" t="s">
        <v>328</v>
      </c>
      <c r="E599" s="77" t="s">
        <v>311</v>
      </c>
      <c r="F599" s="78">
        <v>22539</v>
      </c>
      <c r="G599" s="79">
        <v>1</v>
      </c>
      <c r="H599" s="66">
        <f t="shared" si="58"/>
        <v>0.51742424242424245</v>
      </c>
      <c r="I599" s="66">
        <f t="shared" si="59"/>
        <v>0.51742424242424245</v>
      </c>
      <c r="J599" s="67">
        <f t="shared" si="60"/>
        <v>343</v>
      </c>
      <c r="K599" s="67">
        <f t="shared" si="61"/>
        <v>211.23327272727275</v>
      </c>
      <c r="L599" s="68">
        <f t="shared" si="62"/>
        <v>554.23327272727272</v>
      </c>
      <c r="N599" s="110"/>
    </row>
    <row r="600" spans="1:14" x14ac:dyDescent="0.25">
      <c r="A600" s="110"/>
      <c r="B600" s="110"/>
      <c r="D600" s="69" t="s">
        <v>329</v>
      </c>
      <c r="E600" s="70" t="s">
        <v>311</v>
      </c>
      <c r="F600" s="71">
        <v>22539</v>
      </c>
      <c r="G600" s="72">
        <v>1</v>
      </c>
      <c r="H600" s="73">
        <f t="shared" si="58"/>
        <v>0.51742424242424245</v>
      </c>
      <c r="I600" s="73">
        <f t="shared" si="59"/>
        <v>0.51742424242424245</v>
      </c>
      <c r="J600" s="74">
        <f t="shared" si="60"/>
        <v>343</v>
      </c>
      <c r="K600" s="74">
        <f t="shared" si="61"/>
        <v>211.23327272727275</v>
      </c>
      <c r="L600" s="75">
        <f t="shared" si="62"/>
        <v>554.23327272727272</v>
      </c>
      <c r="N600" s="110"/>
    </row>
    <row r="601" spans="1:14" x14ac:dyDescent="0.25">
      <c r="A601" s="110"/>
      <c r="B601" s="110"/>
      <c r="D601" s="76" t="s">
        <v>330</v>
      </c>
      <c r="E601" s="77" t="s">
        <v>311</v>
      </c>
      <c r="F601" s="78">
        <v>22539</v>
      </c>
      <c r="G601" s="79">
        <v>1</v>
      </c>
      <c r="H601" s="66">
        <f t="shared" si="58"/>
        <v>0.51742424242424245</v>
      </c>
      <c r="I601" s="66">
        <f t="shared" si="59"/>
        <v>0.51742424242424245</v>
      </c>
      <c r="J601" s="67">
        <f t="shared" si="60"/>
        <v>343</v>
      </c>
      <c r="K601" s="67">
        <f t="shared" si="61"/>
        <v>211.23327272727275</v>
      </c>
      <c r="L601" s="68">
        <f t="shared" si="62"/>
        <v>554.23327272727272</v>
      </c>
      <c r="N601" s="110"/>
    </row>
    <row r="602" spans="1:14" x14ac:dyDescent="0.25">
      <c r="A602" s="110"/>
      <c r="B602" s="110"/>
      <c r="D602" s="69" t="s">
        <v>201</v>
      </c>
      <c r="E602" s="70" t="s">
        <v>311</v>
      </c>
      <c r="F602" s="71">
        <v>22539</v>
      </c>
      <c r="G602" s="72">
        <v>1</v>
      </c>
      <c r="H602" s="73">
        <f t="shared" si="58"/>
        <v>0.51742424242424245</v>
      </c>
      <c r="I602" s="73">
        <f t="shared" si="59"/>
        <v>0.51742424242424245</v>
      </c>
      <c r="J602" s="74">
        <f t="shared" si="60"/>
        <v>343</v>
      </c>
      <c r="K602" s="74">
        <f t="shared" si="61"/>
        <v>211.23327272727275</v>
      </c>
      <c r="L602" s="75">
        <f t="shared" si="62"/>
        <v>554.23327272727272</v>
      </c>
      <c r="N602" s="110"/>
    </row>
    <row r="603" spans="1:14" x14ac:dyDescent="0.25">
      <c r="A603" s="110"/>
      <c r="B603" s="110"/>
      <c r="D603" s="76" t="s">
        <v>331</v>
      </c>
      <c r="E603" s="77" t="s">
        <v>311</v>
      </c>
      <c r="F603" s="78">
        <v>22539</v>
      </c>
      <c r="G603" s="79">
        <v>1</v>
      </c>
      <c r="H603" s="66">
        <f t="shared" si="58"/>
        <v>0.51742424242424245</v>
      </c>
      <c r="I603" s="66">
        <f t="shared" si="59"/>
        <v>0.51742424242424245</v>
      </c>
      <c r="J603" s="67">
        <f t="shared" si="60"/>
        <v>343</v>
      </c>
      <c r="K603" s="67">
        <f t="shared" si="61"/>
        <v>211.23327272727275</v>
      </c>
      <c r="L603" s="68">
        <f t="shared" si="62"/>
        <v>554.23327272727272</v>
      </c>
      <c r="N603" s="110"/>
    </row>
    <row r="604" spans="1:14" x14ac:dyDescent="0.25">
      <c r="A604" s="110"/>
      <c r="B604" s="110"/>
      <c r="D604" s="69" t="s">
        <v>332</v>
      </c>
      <c r="E604" s="70" t="s">
        <v>311</v>
      </c>
      <c r="F604" s="71">
        <v>22539</v>
      </c>
      <c r="G604" s="72">
        <v>1</v>
      </c>
      <c r="H604" s="73">
        <f t="shared" si="58"/>
        <v>0.51742424242424245</v>
      </c>
      <c r="I604" s="73">
        <f t="shared" si="59"/>
        <v>0.51742424242424245</v>
      </c>
      <c r="J604" s="74">
        <f t="shared" si="60"/>
        <v>343</v>
      </c>
      <c r="K604" s="74">
        <f t="shared" si="61"/>
        <v>211.23327272727275</v>
      </c>
      <c r="L604" s="75">
        <f t="shared" si="62"/>
        <v>554.23327272727272</v>
      </c>
      <c r="N604" s="110"/>
    </row>
    <row r="605" spans="1:14" x14ac:dyDescent="0.25">
      <c r="A605" s="110"/>
      <c r="B605" s="110"/>
      <c r="D605" s="76" t="s">
        <v>333</v>
      </c>
      <c r="E605" s="77" t="s">
        <v>311</v>
      </c>
      <c r="F605" s="78">
        <v>22539</v>
      </c>
      <c r="G605" s="79">
        <v>1</v>
      </c>
      <c r="H605" s="66">
        <f t="shared" si="58"/>
        <v>0.51742424242424245</v>
      </c>
      <c r="I605" s="66">
        <f t="shared" si="59"/>
        <v>0.51742424242424245</v>
      </c>
      <c r="J605" s="67">
        <f t="shared" si="60"/>
        <v>343</v>
      </c>
      <c r="K605" s="67">
        <f t="shared" si="61"/>
        <v>211.23327272727275</v>
      </c>
      <c r="L605" s="68">
        <f t="shared" si="62"/>
        <v>554.23327272727272</v>
      </c>
      <c r="N605" s="110"/>
    </row>
    <row r="606" spans="1:14" x14ac:dyDescent="0.25">
      <c r="A606" s="110"/>
      <c r="B606" s="110"/>
      <c r="D606" s="69" t="s">
        <v>334</v>
      </c>
      <c r="E606" s="70" t="s">
        <v>311</v>
      </c>
      <c r="F606" s="71">
        <v>24994</v>
      </c>
      <c r="G606" s="72">
        <v>1</v>
      </c>
      <c r="H606" s="73">
        <f t="shared" si="58"/>
        <v>0.57378328741965101</v>
      </c>
      <c r="I606" s="73">
        <f t="shared" si="59"/>
        <v>0.57378328741965101</v>
      </c>
      <c r="J606" s="74">
        <f t="shared" si="60"/>
        <v>343</v>
      </c>
      <c r="K606" s="74">
        <f t="shared" si="61"/>
        <v>234.24128925619834</v>
      </c>
      <c r="L606" s="75">
        <f t="shared" si="62"/>
        <v>577.24128925619834</v>
      </c>
      <c r="N606" s="110"/>
    </row>
    <row r="607" spans="1:14" x14ac:dyDescent="0.25">
      <c r="A607" s="110"/>
      <c r="B607" s="110"/>
      <c r="D607" s="76" t="s">
        <v>335</v>
      </c>
      <c r="E607" s="77" t="s">
        <v>311</v>
      </c>
      <c r="F607" s="78">
        <v>24994</v>
      </c>
      <c r="G607" s="79">
        <v>1</v>
      </c>
      <c r="H607" s="66">
        <f t="shared" si="58"/>
        <v>0.57378328741965101</v>
      </c>
      <c r="I607" s="66">
        <f t="shared" si="59"/>
        <v>0.57378328741965101</v>
      </c>
      <c r="J607" s="67">
        <f t="shared" si="60"/>
        <v>343</v>
      </c>
      <c r="K607" s="67">
        <f t="shared" si="61"/>
        <v>234.24128925619834</v>
      </c>
      <c r="L607" s="68">
        <f t="shared" si="62"/>
        <v>577.24128925619834</v>
      </c>
      <c r="N607" s="110"/>
    </row>
    <row r="608" spans="1:14" x14ac:dyDescent="0.25">
      <c r="A608" s="110"/>
      <c r="B608" s="110"/>
      <c r="D608" s="69" t="s">
        <v>336</v>
      </c>
      <c r="E608" s="70" t="s">
        <v>311</v>
      </c>
      <c r="F608" s="71">
        <v>22440</v>
      </c>
      <c r="G608" s="72">
        <v>1</v>
      </c>
      <c r="H608" s="73">
        <f t="shared" si="58"/>
        <v>0.51515151515151514</v>
      </c>
      <c r="I608" s="73">
        <f t="shared" si="59"/>
        <v>0.51515151515151514</v>
      </c>
      <c r="J608" s="74">
        <f t="shared" si="60"/>
        <v>343</v>
      </c>
      <c r="K608" s="74">
        <f t="shared" si="61"/>
        <v>210.30545454545455</v>
      </c>
      <c r="L608" s="75">
        <f t="shared" si="62"/>
        <v>553.3054545454545</v>
      </c>
      <c r="N608" s="110"/>
    </row>
    <row r="609" spans="1:14" x14ac:dyDescent="0.25">
      <c r="A609" s="110"/>
      <c r="B609" s="110"/>
      <c r="D609" s="76" t="s">
        <v>337</v>
      </c>
      <c r="E609" s="77" t="s">
        <v>311</v>
      </c>
      <c r="F609" s="78">
        <v>23320</v>
      </c>
      <c r="G609" s="79">
        <v>1</v>
      </c>
      <c r="H609" s="66">
        <f t="shared" si="58"/>
        <v>0.53535353535353536</v>
      </c>
      <c r="I609" s="66">
        <f t="shared" si="59"/>
        <v>0.53535353535353536</v>
      </c>
      <c r="J609" s="67">
        <f t="shared" si="60"/>
        <v>343</v>
      </c>
      <c r="K609" s="67">
        <f t="shared" si="61"/>
        <v>218.55272727272728</v>
      </c>
      <c r="L609" s="68">
        <f t="shared" si="62"/>
        <v>561.55272727272722</v>
      </c>
      <c r="N609" s="110"/>
    </row>
    <row r="610" spans="1:14" x14ac:dyDescent="0.25">
      <c r="A610" s="110"/>
      <c r="B610" s="110"/>
      <c r="D610" s="69" t="s">
        <v>338</v>
      </c>
      <c r="E610" s="70" t="s">
        <v>311</v>
      </c>
      <c r="F610" s="71">
        <v>44604</v>
      </c>
      <c r="G610" s="72">
        <v>1</v>
      </c>
      <c r="H610" s="73">
        <f t="shared" si="58"/>
        <v>1.0239669421487603</v>
      </c>
      <c r="I610" s="73">
        <f t="shared" si="59"/>
        <v>1.0239669421487603</v>
      </c>
      <c r="J610" s="74">
        <f t="shared" si="60"/>
        <v>343</v>
      </c>
      <c r="K610" s="74">
        <f t="shared" si="61"/>
        <v>418.02426446280992</v>
      </c>
      <c r="L610" s="75">
        <f t="shared" si="62"/>
        <v>761.02426446280992</v>
      </c>
      <c r="N610" s="110"/>
    </row>
    <row r="611" spans="1:14" x14ac:dyDescent="0.25">
      <c r="A611" s="110"/>
      <c r="B611" s="110"/>
      <c r="D611" s="76" t="s">
        <v>339</v>
      </c>
      <c r="E611" s="77" t="s">
        <v>311</v>
      </c>
      <c r="F611" s="78">
        <v>27998</v>
      </c>
      <c r="G611" s="79">
        <v>1</v>
      </c>
      <c r="H611" s="66">
        <f t="shared" si="58"/>
        <v>0.6427456382001836</v>
      </c>
      <c r="I611" s="66">
        <f t="shared" si="59"/>
        <v>0.6427456382001836</v>
      </c>
      <c r="J611" s="67">
        <f t="shared" si="60"/>
        <v>343</v>
      </c>
      <c r="K611" s="67">
        <f t="shared" si="61"/>
        <v>262.39447933884298</v>
      </c>
      <c r="L611" s="68">
        <f t="shared" si="62"/>
        <v>605.39447933884298</v>
      </c>
      <c r="N611" s="110"/>
    </row>
    <row r="612" spans="1:14" x14ac:dyDescent="0.25">
      <c r="A612" s="110"/>
      <c r="B612" s="110"/>
      <c r="D612" s="69" t="s">
        <v>340</v>
      </c>
      <c r="E612" s="70" t="s">
        <v>311</v>
      </c>
      <c r="F612" s="71">
        <v>23372</v>
      </c>
      <c r="G612" s="72">
        <v>1</v>
      </c>
      <c r="H612" s="73">
        <f t="shared" si="58"/>
        <v>0.53654729109274568</v>
      </c>
      <c r="I612" s="73">
        <f t="shared" si="59"/>
        <v>0.53654729109274568</v>
      </c>
      <c r="J612" s="74">
        <f t="shared" si="60"/>
        <v>343</v>
      </c>
      <c r="K612" s="74">
        <f t="shared" si="61"/>
        <v>219.0400661157025</v>
      </c>
      <c r="L612" s="75">
        <f t="shared" si="62"/>
        <v>562.04006611570253</v>
      </c>
      <c r="N612" s="110"/>
    </row>
    <row r="613" spans="1:14" x14ac:dyDescent="0.25">
      <c r="A613" s="110"/>
      <c r="B613" s="110"/>
      <c r="D613" s="76" t="s">
        <v>341</v>
      </c>
      <c r="E613" s="77" t="s">
        <v>311</v>
      </c>
      <c r="F613" s="78">
        <v>25750</v>
      </c>
      <c r="G613" s="79">
        <v>1</v>
      </c>
      <c r="H613" s="66">
        <f t="shared" si="58"/>
        <v>0.59113865932047749</v>
      </c>
      <c r="I613" s="66">
        <f t="shared" si="59"/>
        <v>0.59113865932047749</v>
      </c>
      <c r="J613" s="67">
        <f t="shared" si="60"/>
        <v>343</v>
      </c>
      <c r="K613" s="67">
        <f t="shared" si="61"/>
        <v>241.32644628099175</v>
      </c>
      <c r="L613" s="68">
        <f t="shared" si="62"/>
        <v>584.32644628099172</v>
      </c>
      <c r="N613" s="110"/>
    </row>
    <row r="614" spans="1:14" x14ac:dyDescent="0.25">
      <c r="A614" s="110"/>
      <c r="B614" s="110"/>
      <c r="D614" s="69" t="s">
        <v>221</v>
      </c>
      <c r="E614" s="70" t="s">
        <v>342</v>
      </c>
      <c r="F614" s="71">
        <v>25085</v>
      </c>
      <c r="G614" s="72">
        <v>1</v>
      </c>
      <c r="H614" s="73">
        <f t="shared" si="58"/>
        <v>0.57587235996326902</v>
      </c>
      <c r="I614" s="73">
        <f t="shared" si="59"/>
        <v>0.57587235996326902</v>
      </c>
      <c r="J614" s="74">
        <f t="shared" si="60"/>
        <v>343</v>
      </c>
      <c r="K614" s="74">
        <f t="shared" si="61"/>
        <v>235.09413223140496</v>
      </c>
      <c r="L614" s="75">
        <f t="shared" si="62"/>
        <v>578.09413223140496</v>
      </c>
      <c r="N614" s="110"/>
    </row>
    <row r="615" spans="1:14" x14ac:dyDescent="0.25">
      <c r="A615" s="110"/>
      <c r="B615" s="110"/>
      <c r="D615" s="76" t="s">
        <v>218</v>
      </c>
      <c r="E615" s="77" t="s">
        <v>342</v>
      </c>
      <c r="F615" s="78">
        <v>25097</v>
      </c>
      <c r="G615" s="79">
        <v>1</v>
      </c>
      <c r="H615" s="66">
        <f t="shared" si="58"/>
        <v>0.57614784205693292</v>
      </c>
      <c r="I615" s="66">
        <f t="shared" si="59"/>
        <v>0.57614784205693292</v>
      </c>
      <c r="J615" s="67">
        <f t="shared" si="60"/>
        <v>343</v>
      </c>
      <c r="K615" s="67">
        <f t="shared" si="61"/>
        <v>235.20659504132232</v>
      </c>
      <c r="L615" s="68">
        <f t="shared" si="62"/>
        <v>578.20659504132232</v>
      </c>
      <c r="N615" s="110"/>
    </row>
    <row r="616" spans="1:14" x14ac:dyDescent="0.25">
      <c r="A616" s="110"/>
      <c r="B616" s="110"/>
      <c r="D616" s="69" t="s">
        <v>224</v>
      </c>
      <c r="E616" s="70" t="s">
        <v>342</v>
      </c>
      <c r="F616" s="71">
        <v>25033</v>
      </c>
      <c r="G616" s="72">
        <v>1</v>
      </c>
      <c r="H616" s="73">
        <f t="shared" si="58"/>
        <v>0.57467860422405881</v>
      </c>
      <c r="I616" s="73">
        <f t="shared" si="59"/>
        <v>0.57467860422405881</v>
      </c>
      <c r="J616" s="74">
        <f t="shared" si="60"/>
        <v>343</v>
      </c>
      <c r="K616" s="74">
        <f t="shared" si="61"/>
        <v>234.60679338842976</v>
      </c>
      <c r="L616" s="75">
        <f t="shared" si="62"/>
        <v>577.60679338842976</v>
      </c>
      <c r="N616" s="110"/>
    </row>
    <row r="617" spans="1:14" x14ac:dyDescent="0.25">
      <c r="A617" s="110"/>
      <c r="B617" s="110"/>
      <c r="D617" s="76" t="s">
        <v>152</v>
      </c>
      <c r="E617" s="77" t="s">
        <v>342</v>
      </c>
      <c r="F617" s="78">
        <v>25053</v>
      </c>
      <c r="G617" s="79">
        <v>1</v>
      </c>
      <c r="H617" s="66">
        <f t="shared" si="58"/>
        <v>0.57513774104683191</v>
      </c>
      <c r="I617" s="66">
        <f t="shared" si="59"/>
        <v>0.57513774104683191</v>
      </c>
      <c r="J617" s="67">
        <f t="shared" si="60"/>
        <v>343</v>
      </c>
      <c r="K617" s="67">
        <f t="shared" si="61"/>
        <v>234.79423140495865</v>
      </c>
      <c r="L617" s="68">
        <f t="shared" si="62"/>
        <v>577.79423140495862</v>
      </c>
      <c r="N617" s="110"/>
    </row>
    <row r="618" spans="1:14" x14ac:dyDescent="0.25">
      <c r="A618" s="110"/>
      <c r="B618" s="110"/>
      <c r="D618" s="69" t="s">
        <v>153</v>
      </c>
      <c r="E618" s="70" t="s">
        <v>342</v>
      </c>
      <c r="F618" s="71">
        <v>25051</v>
      </c>
      <c r="G618" s="72">
        <v>1</v>
      </c>
      <c r="H618" s="73">
        <f t="shared" si="58"/>
        <v>0.57509182736455466</v>
      </c>
      <c r="I618" s="73">
        <f t="shared" ref="I618:I649" si="63">SUM(F618/43560)</f>
        <v>0.57509182736455466</v>
      </c>
      <c r="J618" s="74">
        <f t="shared" ref="J618:J649" si="64">+CBase</f>
        <v>343</v>
      </c>
      <c r="K618" s="74">
        <f t="shared" si="61"/>
        <v>234.77548760330581</v>
      </c>
      <c r="L618" s="75">
        <f t="shared" si="62"/>
        <v>577.77548760330581</v>
      </c>
      <c r="N618" s="110"/>
    </row>
    <row r="619" spans="1:14" x14ac:dyDescent="0.25">
      <c r="A619" s="110"/>
      <c r="B619" s="110"/>
      <c r="D619" s="76" t="s">
        <v>154</v>
      </c>
      <c r="E619" s="77" t="s">
        <v>342</v>
      </c>
      <c r="F619" s="78">
        <v>25071</v>
      </c>
      <c r="G619" s="79">
        <v>1</v>
      </c>
      <c r="H619" s="66">
        <f t="shared" si="58"/>
        <v>0.57555096418732787</v>
      </c>
      <c r="I619" s="66">
        <f t="shared" si="63"/>
        <v>0.57555096418732787</v>
      </c>
      <c r="J619" s="67">
        <f t="shared" si="64"/>
        <v>343</v>
      </c>
      <c r="K619" s="67">
        <f t="shared" si="61"/>
        <v>234.96292561983475</v>
      </c>
      <c r="L619" s="68">
        <f t="shared" si="62"/>
        <v>577.96292561983478</v>
      </c>
      <c r="N619" s="110"/>
    </row>
    <row r="620" spans="1:14" x14ac:dyDescent="0.25">
      <c r="A620" s="110"/>
      <c r="B620" s="110"/>
      <c r="D620" s="69" t="s">
        <v>155</v>
      </c>
      <c r="E620" s="70" t="s">
        <v>342</v>
      </c>
      <c r="F620" s="71">
        <v>25091</v>
      </c>
      <c r="G620" s="72">
        <v>1</v>
      </c>
      <c r="H620" s="73">
        <f t="shared" si="58"/>
        <v>0.57601010101010097</v>
      </c>
      <c r="I620" s="73">
        <f t="shared" si="63"/>
        <v>0.57601010101010097</v>
      </c>
      <c r="J620" s="74">
        <f t="shared" si="64"/>
        <v>343</v>
      </c>
      <c r="K620" s="74">
        <f t="shared" si="61"/>
        <v>235.15036363636364</v>
      </c>
      <c r="L620" s="75">
        <f t="shared" si="62"/>
        <v>578.15036363636364</v>
      </c>
      <c r="N620" s="110"/>
    </row>
    <row r="621" spans="1:14" x14ac:dyDescent="0.25">
      <c r="A621" s="110"/>
      <c r="B621" s="110"/>
      <c r="D621" s="76" t="s">
        <v>156</v>
      </c>
      <c r="E621" s="77" t="s">
        <v>342</v>
      </c>
      <c r="F621" s="78">
        <v>25065</v>
      </c>
      <c r="G621" s="79">
        <v>1</v>
      </c>
      <c r="H621" s="66">
        <f t="shared" si="58"/>
        <v>0.57541322314049592</v>
      </c>
      <c r="I621" s="66">
        <f t="shared" si="63"/>
        <v>0.57541322314049592</v>
      </c>
      <c r="J621" s="67">
        <f t="shared" si="64"/>
        <v>343</v>
      </c>
      <c r="K621" s="67">
        <f t="shared" si="61"/>
        <v>234.90669421487607</v>
      </c>
      <c r="L621" s="68">
        <f t="shared" si="62"/>
        <v>577.9066942148761</v>
      </c>
      <c r="N621" s="110"/>
    </row>
    <row r="622" spans="1:14" x14ac:dyDescent="0.25">
      <c r="A622" s="110"/>
      <c r="B622" s="110"/>
      <c r="D622" s="69" t="s">
        <v>157</v>
      </c>
      <c r="E622" s="70" t="s">
        <v>342</v>
      </c>
      <c r="F622" s="71">
        <v>25027</v>
      </c>
      <c r="G622" s="72">
        <v>1</v>
      </c>
      <c r="H622" s="73">
        <f t="shared" si="58"/>
        <v>0.57454086317722686</v>
      </c>
      <c r="I622" s="73">
        <f t="shared" si="63"/>
        <v>0.57454086317722686</v>
      </c>
      <c r="J622" s="74">
        <f t="shared" si="64"/>
        <v>343</v>
      </c>
      <c r="K622" s="74">
        <f t="shared" si="61"/>
        <v>234.55056198347108</v>
      </c>
      <c r="L622" s="75">
        <f t="shared" si="62"/>
        <v>577.55056198347108</v>
      </c>
      <c r="N622" s="110"/>
    </row>
    <row r="623" spans="1:14" x14ac:dyDescent="0.25">
      <c r="A623" s="110"/>
      <c r="B623" s="110"/>
      <c r="D623" s="76" t="s">
        <v>158</v>
      </c>
      <c r="E623" s="77" t="s">
        <v>342</v>
      </c>
      <c r="F623" s="78">
        <v>24983</v>
      </c>
      <c r="G623" s="79">
        <v>1</v>
      </c>
      <c r="H623" s="66">
        <f t="shared" si="58"/>
        <v>0.57353076216712584</v>
      </c>
      <c r="I623" s="66">
        <f t="shared" si="63"/>
        <v>0.57353076216712584</v>
      </c>
      <c r="J623" s="67">
        <f t="shared" si="64"/>
        <v>343</v>
      </c>
      <c r="K623" s="67">
        <f t="shared" si="61"/>
        <v>234.13819834710745</v>
      </c>
      <c r="L623" s="68">
        <f t="shared" si="62"/>
        <v>577.13819834710739</v>
      </c>
      <c r="N623" s="110"/>
    </row>
    <row r="624" spans="1:14" x14ac:dyDescent="0.25">
      <c r="A624" s="110"/>
      <c r="B624" s="110"/>
      <c r="D624" s="69" t="s">
        <v>159</v>
      </c>
      <c r="E624" s="70" t="s">
        <v>342</v>
      </c>
      <c r="F624" s="71">
        <v>25082</v>
      </c>
      <c r="G624" s="72">
        <v>1</v>
      </c>
      <c r="H624" s="73">
        <f t="shared" si="58"/>
        <v>0.57580348943985304</v>
      </c>
      <c r="I624" s="73">
        <f t="shared" si="63"/>
        <v>0.57580348943985304</v>
      </c>
      <c r="J624" s="74">
        <f t="shared" si="64"/>
        <v>343</v>
      </c>
      <c r="K624" s="74">
        <f t="shared" si="61"/>
        <v>235.06601652892562</v>
      </c>
      <c r="L624" s="75">
        <f t="shared" si="62"/>
        <v>578.06601652892562</v>
      </c>
      <c r="N624" s="110"/>
    </row>
    <row r="625" spans="1:14" x14ac:dyDescent="0.25">
      <c r="A625" s="110"/>
      <c r="B625" s="110"/>
      <c r="D625" s="76" t="s">
        <v>160</v>
      </c>
      <c r="E625" s="77" t="s">
        <v>342</v>
      </c>
      <c r="F625" s="78">
        <v>25087</v>
      </c>
      <c r="G625" s="79">
        <v>1</v>
      </c>
      <c r="H625" s="66">
        <f t="shared" si="58"/>
        <v>0.57591827364554637</v>
      </c>
      <c r="I625" s="66">
        <f t="shared" si="63"/>
        <v>0.57591827364554637</v>
      </c>
      <c r="J625" s="67">
        <f t="shared" si="64"/>
        <v>343</v>
      </c>
      <c r="K625" s="67">
        <f t="shared" si="61"/>
        <v>235.11287603305786</v>
      </c>
      <c r="L625" s="68">
        <f t="shared" si="62"/>
        <v>578.11287603305789</v>
      </c>
      <c r="N625" s="110"/>
    </row>
    <row r="626" spans="1:14" x14ac:dyDescent="0.25">
      <c r="A626" s="110"/>
      <c r="B626" s="110"/>
      <c r="D626" s="69" t="s">
        <v>161</v>
      </c>
      <c r="E626" s="70" t="s">
        <v>342</v>
      </c>
      <c r="F626" s="71">
        <v>26024</v>
      </c>
      <c r="G626" s="72">
        <v>1</v>
      </c>
      <c r="H626" s="73">
        <f t="shared" si="58"/>
        <v>0.59742883379247014</v>
      </c>
      <c r="I626" s="73">
        <f t="shared" si="63"/>
        <v>0.59742883379247014</v>
      </c>
      <c r="J626" s="74">
        <f t="shared" si="64"/>
        <v>343</v>
      </c>
      <c r="K626" s="74">
        <f t="shared" si="61"/>
        <v>243.89434710743802</v>
      </c>
      <c r="L626" s="75">
        <f t="shared" si="62"/>
        <v>586.89434710743808</v>
      </c>
      <c r="N626" s="110"/>
    </row>
    <row r="627" spans="1:14" x14ac:dyDescent="0.25">
      <c r="A627" s="110"/>
      <c r="B627" s="110"/>
      <c r="D627" s="76" t="s">
        <v>162</v>
      </c>
      <c r="E627" s="77" t="s">
        <v>342</v>
      </c>
      <c r="F627" s="78">
        <v>25667</v>
      </c>
      <c r="G627" s="79">
        <v>1</v>
      </c>
      <c r="H627" s="66">
        <f t="shared" si="58"/>
        <v>0.58923324150596879</v>
      </c>
      <c r="I627" s="66">
        <f t="shared" si="63"/>
        <v>0.58923324150596879</v>
      </c>
      <c r="J627" s="67">
        <f t="shared" si="64"/>
        <v>343</v>
      </c>
      <c r="K627" s="67">
        <f t="shared" si="61"/>
        <v>240.54857851239672</v>
      </c>
      <c r="L627" s="68">
        <f t="shared" si="62"/>
        <v>583.54857851239672</v>
      </c>
      <c r="N627" s="110"/>
    </row>
    <row r="628" spans="1:14" x14ac:dyDescent="0.25">
      <c r="A628" s="110"/>
      <c r="B628" s="110"/>
      <c r="D628" s="69" t="s">
        <v>163</v>
      </c>
      <c r="E628" s="70" t="s">
        <v>342</v>
      </c>
      <c r="F628" s="71">
        <v>27544</v>
      </c>
      <c r="G628" s="72">
        <v>1</v>
      </c>
      <c r="H628" s="73">
        <f t="shared" si="58"/>
        <v>0.63232323232323229</v>
      </c>
      <c r="I628" s="73">
        <f t="shared" si="63"/>
        <v>0.63232323232323229</v>
      </c>
      <c r="J628" s="74">
        <f t="shared" si="64"/>
        <v>343</v>
      </c>
      <c r="K628" s="74">
        <f t="shared" si="61"/>
        <v>258.13963636363633</v>
      </c>
      <c r="L628" s="75">
        <f t="shared" si="62"/>
        <v>601.13963636363633</v>
      </c>
      <c r="N628" s="110"/>
    </row>
    <row r="629" spans="1:14" x14ac:dyDescent="0.25">
      <c r="A629" s="110"/>
      <c r="B629" s="110"/>
      <c r="D629" s="76" t="s">
        <v>219</v>
      </c>
      <c r="E629" s="77" t="s">
        <v>342</v>
      </c>
      <c r="F629" s="78">
        <v>42518</v>
      </c>
      <c r="G629" s="79">
        <v>1</v>
      </c>
      <c r="H629" s="66">
        <f t="shared" si="58"/>
        <v>0.97607897153351697</v>
      </c>
      <c r="I629" s="66">
        <f t="shared" si="63"/>
        <v>0.97607897153351697</v>
      </c>
      <c r="J629" s="67">
        <f t="shared" si="64"/>
        <v>343</v>
      </c>
      <c r="K629" s="67">
        <f t="shared" si="61"/>
        <v>398.47447933884297</v>
      </c>
      <c r="L629" s="68">
        <f t="shared" si="62"/>
        <v>741.47447933884291</v>
      </c>
      <c r="N629" s="110"/>
    </row>
    <row r="630" spans="1:14" x14ac:dyDescent="0.25">
      <c r="A630" s="110"/>
      <c r="B630" s="110"/>
      <c r="D630" s="69" t="s">
        <v>165</v>
      </c>
      <c r="E630" s="70" t="s">
        <v>342</v>
      </c>
      <c r="F630" s="71">
        <v>42518</v>
      </c>
      <c r="G630" s="72">
        <v>1</v>
      </c>
      <c r="H630" s="73">
        <f t="shared" si="58"/>
        <v>0.97607897153351697</v>
      </c>
      <c r="I630" s="73">
        <f t="shared" si="63"/>
        <v>0.97607897153351697</v>
      </c>
      <c r="J630" s="74">
        <f t="shared" si="64"/>
        <v>343</v>
      </c>
      <c r="K630" s="74">
        <f t="shared" si="61"/>
        <v>398.47447933884297</v>
      </c>
      <c r="L630" s="75">
        <f t="shared" si="62"/>
        <v>741.47447933884291</v>
      </c>
      <c r="N630" s="110"/>
    </row>
    <row r="631" spans="1:14" x14ac:dyDescent="0.25">
      <c r="A631" s="110"/>
      <c r="B631" s="110"/>
      <c r="D631" s="76" t="s">
        <v>166</v>
      </c>
      <c r="E631" s="77" t="s">
        <v>342</v>
      </c>
      <c r="F631" s="78">
        <v>28762</v>
      </c>
      <c r="G631" s="79">
        <v>1</v>
      </c>
      <c r="H631" s="66">
        <f t="shared" si="58"/>
        <v>0.66028466483011938</v>
      </c>
      <c r="I631" s="66">
        <f t="shared" si="63"/>
        <v>0.66028466483011938</v>
      </c>
      <c r="J631" s="67">
        <f t="shared" si="64"/>
        <v>343</v>
      </c>
      <c r="K631" s="67">
        <f t="shared" si="61"/>
        <v>269.55461157024797</v>
      </c>
      <c r="L631" s="68">
        <f t="shared" si="62"/>
        <v>612.55461157024797</v>
      </c>
      <c r="N631" s="110"/>
    </row>
    <row r="632" spans="1:14" x14ac:dyDescent="0.25">
      <c r="A632" s="110"/>
      <c r="B632" s="110"/>
      <c r="D632" s="69" t="s">
        <v>167</v>
      </c>
      <c r="E632" s="70" t="s">
        <v>342</v>
      </c>
      <c r="F632" s="71">
        <v>24540</v>
      </c>
      <c r="G632" s="72">
        <v>1</v>
      </c>
      <c r="H632" s="73">
        <f t="shared" si="58"/>
        <v>0.5633608815426997</v>
      </c>
      <c r="I632" s="73">
        <f t="shared" si="63"/>
        <v>0.5633608815426997</v>
      </c>
      <c r="J632" s="74">
        <f t="shared" si="64"/>
        <v>343</v>
      </c>
      <c r="K632" s="74">
        <f t="shared" si="61"/>
        <v>229.98644628099174</v>
      </c>
      <c r="L632" s="75">
        <f t="shared" si="62"/>
        <v>572.98644628099169</v>
      </c>
      <c r="N632" s="110"/>
    </row>
    <row r="633" spans="1:14" x14ac:dyDescent="0.25">
      <c r="A633" s="110"/>
      <c r="B633" s="110"/>
      <c r="D633" s="76" t="s">
        <v>168</v>
      </c>
      <c r="E633" s="77" t="s">
        <v>342</v>
      </c>
      <c r="F633" s="78">
        <v>25485</v>
      </c>
      <c r="G633" s="79">
        <v>1</v>
      </c>
      <c r="H633" s="66">
        <f t="shared" si="58"/>
        <v>0.58505509641873277</v>
      </c>
      <c r="I633" s="66">
        <f t="shared" si="63"/>
        <v>0.58505509641873277</v>
      </c>
      <c r="J633" s="67">
        <f t="shared" si="64"/>
        <v>343</v>
      </c>
      <c r="K633" s="67">
        <f t="shared" si="61"/>
        <v>238.84289256198346</v>
      </c>
      <c r="L633" s="68">
        <f t="shared" si="62"/>
        <v>581.84289256198349</v>
      </c>
      <c r="N633" s="110"/>
    </row>
    <row r="634" spans="1:14" x14ac:dyDescent="0.25">
      <c r="A634" s="110"/>
      <c r="B634" s="110"/>
      <c r="D634" s="69" t="s">
        <v>220</v>
      </c>
      <c r="E634" s="70" t="s">
        <v>342</v>
      </c>
      <c r="F634" s="71">
        <v>24942</v>
      </c>
      <c r="G634" s="72">
        <v>1</v>
      </c>
      <c r="H634" s="73">
        <f t="shared" si="58"/>
        <v>0.5725895316804408</v>
      </c>
      <c r="I634" s="73">
        <f t="shared" si="63"/>
        <v>0.5725895316804408</v>
      </c>
      <c r="J634" s="74">
        <f t="shared" si="64"/>
        <v>343</v>
      </c>
      <c r="K634" s="74">
        <f t="shared" si="61"/>
        <v>233.75395041322315</v>
      </c>
      <c r="L634" s="75">
        <f t="shared" si="62"/>
        <v>576.75395041322315</v>
      </c>
      <c r="N634" s="110"/>
    </row>
    <row r="635" spans="1:14" x14ac:dyDescent="0.25">
      <c r="A635" s="110"/>
      <c r="B635" s="110"/>
      <c r="D635" s="76" t="s">
        <v>170</v>
      </c>
      <c r="E635" s="77" t="s">
        <v>342</v>
      </c>
      <c r="F635" s="78">
        <v>24905</v>
      </c>
      <c r="G635" s="79">
        <v>1</v>
      </c>
      <c r="H635" s="66">
        <f t="shared" si="58"/>
        <v>0.57174012855831036</v>
      </c>
      <c r="I635" s="66">
        <f t="shared" si="63"/>
        <v>0.57174012855831036</v>
      </c>
      <c r="J635" s="67">
        <f t="shared" si="64"/>
        <v>343</v>
      </c>
      <c r="K635" s="67">
        <f t="shared" si="61"/>
        <v>233.40719008264463</v>
      </c>
      <c r="L635" s="68">
        <f t="shared" si="62"/>
        <v>576.40719008264466</v>
      </c>
      <c r="N635" s="110"/>
    </row>
    <row r="636" spans="1:14" x14ac:dyDescent="0.25">
      <c r="A636" s="110"/>
      <c r="B636" s="110"/>
      <c r="D636" s="69" t="s">
        <v>171</v>
      </c>
      <c r="E636" s="70" t="s">
        <v>342</v>
      </c>
      <c r="F636" s="71">
        <v>25039</v>
      </c>
      <c r="G636" s="72">
        <v>1</v>
      </c>
      <c r="H636" s="73">
        <f t="shared" si="58"/>
        <v>0.57481634527089076</v>
      </c>
      <c r="I636" s="73">
        <f t="shared" si="63"/>
        <v>0.57481634527089076</v>
      </c>
      <c r="J636" s="74">
        <f t="shared" si="64"/>
        <v>343</v>
      </c>
      <c r="K636" s="74">
        <f t="shared" si="61"/>
        <v>234.66302479338844</v>
      </c>
      <c r="L636" s="75">
        <f t="shared" si="62"/>
        <v>577.66302479338844</v>
      </c>
      <c r="N636" s="110"/>
    </row>
    <row r="637" spans="1:14" x14ac:dyDescent="0.25">
      <c r="A637" s="110"/>
      <c r="B637" s="110"/>
      <c r="D637" s="76" t="s">
        <v>172</v>
      </c>
      <c r="E637" s="77" t="s">
        <v>342</v>
      </c>
      <c r="F637" s="78">
        <v>26354</v>
      </c>
      <c r="G637" s="79">
        <v>1</v>
      </c>
      <c r="H637" s="66">
        <f t="shared" si="58"/>
        <v>0.60500459136822771</v>
      </c>
      <c r="I637" s="66">
        <f t="shared" si="63"/>
        <v>0.60500459136822771</v>
      </c>
      <c r="J637" s="67">
        <f t="shared" si="64"/>
        <v>343</v>
      </c>
      <c r="K637" s="67">
        <f t="shared" si="61"/>
        <v>246.9870743801653</v>
      </c>
      <c r="L637" s="68">
        <f t="shared" si="62"/>
        <v>589.98707438016527</v>
      </c>
      <c r="N637" s="110"/>
    </row>
    <row r="638" spans="1:14" x14ac:dyDescent="0.25">
      <c r="A638" s="110"/>
      <c r="B638" s="110"/>
      <c r="D638" s="69" t="s">
        <v>241</v>
      </c>
      <c r="E638" s="70" t="s">
        <v>342</v>
      </c>
      <c r="F638" s="71">
        <v>23707</v>
      </c>
      <c r="G638" s="72">
        <v>1</v>
      </c>
      <c r="H638" s="73">
        <f t="shared" si="58"/>
        <v>0.54423783287419647</v>
      </c>
      <c r="I638" s="73">
        <f t="shared" si="63"/>
        <v>0.54423783287419647</v>
      </c>
      <c r="J638" s="74">
        <f t="shared" si="64"/>
        <v>343</v>
      </c>
      <c r="K638" s="74">
        <f t="shared" si="61"/>
        <v>222.17965289256196</v>
      </c>
      <c r="L638" s="75">
        <f t="shared" si="62"/>
        <v>565.17965289256199</v>
      </c>
      <c r="N638" s="110"/>
    </row>
    <row r="639" spans="1:14" x14ac:dyDescent="0.25">
      <c r="A639" s="110"/>
      <c r="B639" s="110"/>
      <c r="D639" s="76" t="s">
        <v>174</v>
      </c>
      <c r="E639" s="77" t="s">
        <v>342</v>
      </c>
      <c r="F639" s="78">
        <v>27836</v>
      </c>
      <c r="G639" s="79">
        <v>1</v>
      </c>
      <c r="H639" s="66">
        <f t="shared" si="58"/>
        <v>0.63902662993572079</v>
      </c>
      <c r="I639" s="66">
        <f t="shared" si="63"/>
        <v>0.63902662993572079</v>
      </c>
      <c r="J639" s="67">
        <f t="shared" si="64"/>
        <v>343</v>
      </c>
      <c r="K639" s="67">
        <f t="shared" si="61"/>
        <v>260.87623140495867</v>
      </c>
      <c r="L639" s="68">
        <f t="shared" si="62"/>
        <v>603.87623140495862</v>
      </c>
      <c r="N639" s="110"/>
    </row>
    <row r="640" spans="1:14" x14ac:dyDescent="0.25">
      <c r="A640" s="110"/>
      <c r="B640" s="110"/>
      <c r="D640" s="69" t="s">
        <v>175</v>
      </c>
      <c r="E640" s="70" t="s">
        <v>342</v>
      </c>
      <c r="F640" s="71">
        <v>24224</v>
      </c>
      <c r="G640" s="72">
        <v>1</v>
      </c>
      <c r="H640" s="73">
        <f t="shared" si="58"/>
        <v>0.55610651974288339</v>
      </c>
      <c r="I640" s="73">
        <f t="shared" si="63"/>
        <v>0.55610651974288339</v>
      </c>
      <c r="J640" s="74">
        <f t="shared" si="64"/>
        <v>343</v>
      </c>
      <c r="K640" s="74">
        <f t="shared" si="61"/>
        <v>227.02492561983473</v>
      </c>
      <c r="L640" s="75">
        <f t="shared" si="62"/>
        <v>570.02492561983468</v>
      </c>
      <c r="N640" s="110"/>
    </row>
    <row r="641" spans="1:14" x14ac:dyDescent="0.25">
      <c r="A641" s="110"/>
      <c r="B641" s="110"/>
      <c r="D641" s="76" t="s">
        <v>176</v>
      </c>
      <c r="E641" s="77" t="s">
        <v>342</v>
      </c>
      <c r="F641" s="78">
        <v>32188</v>
      </c>
      <c r="G641" s="79">
        <v>1</v>
      </c>
      <c r="H641" s="66">
        <f t="shared" si="58"/>
        <v>0.73893480257116617</v>
      </c>
      <c r="I641" s="66">
        <f t="shared" si="63"/>
        <v>0.73893480257116617</v>
      </c>
      <c r="J641" s="67">
        <f t="shared" si="64"/>
        <v>343</v>
      </c>
      <c r="K641" s="67">
        <f t="shared" si="61"/>
        <v>301.66274380165288</v>
      </c>
      <c r="L641" s="68">
        <f t="shared" si="62"/>
        <v>644.66274380165282</v>
      </c>
      <c r="N641" s="110"/>
    </row>
    <row r="642" spans="1:14" x14ac:dyDescent="0.25">
      <c r="A642" s="110"/>
      <c r="B642" s="110"/>
      <c r="D642" s="69" t="s">
        <v>177</v>
      </c>
      <c r="E642" s="70" t="s">
        <v>342</v>
      </c>
      <c r="F642" s="71">
        <v>23280</v>
      </c>
      <c r="G642" s="72">
        <v>1</v>
      </c>
      <c r="H642" s="73">
        <f t="shared" si="58"/>
        <v>0.53443526170798894</v>
      </c>
      <c r="I642" s="73">
        <f t="shared" si="63"/>
        <v>0.53443526170798894</v>
      </c>
      <c r="J642" s="74">
        <f t="shared" si="64"/>
        <v>343</v>
      </c>
      <c r="K642" s="74">
        <f t="shared" si="61"/>
        <v>218.17785123966942</v>
      </c>
      <c r="L642" s="75">
        <f t="shared" si="62"/>
        <v>561.17785123966939</v>
      </c>
      <c r="N642" s="110"/>
    </row>
    <row r="643" spans="1:14" x14ac:dyDescent="0.25">
      <c r="A643" s="110"/>
      <c r="B643" s="110"/>
      <c r="D643" s="76" t="s">
        <v>178</v>
      </c>
      <c r="E643" s="77" t="s">
        <v>342</v>
      </c>
      <c r="F643" s="78">
        <v>23021</v>
      </c>
      <c r="G643" s="79">
        <v>1</v>
      </c>
      <c r="H643" s="66">
        <f t="shared" si="58"/>
        <v>0.52848943985307617</v>
      </c>
      <c r="I643" s="66">
        <f t="shared" si="63"/>
        <v>0.52848943985307617</v>
      </c>
      <c r="J643" s="67">
        <f t="shared" si="64"/>
        <v>343</v>
      </c>
      <c r="K643" s="67">
        <f t="shared" si="61"/>
        <v>215.75052892561982</v>
      </c>
      <c r="L643" s="68">
        <f t="shared" si="62"/>
        <v>558.75052892561985</v>
      </c>
      <c r="N643" s="110"/>
    </row>
    <row r="644" spans="1:14" x14ac:dyDescent="0.25">
      <c r="A644" s="110"/>
      <c r="B644" s="110"/>
      <c r="D644" s="69" t="s">
        <v>179</v>
      </c>
      <c r="E644" s="70" t="s">
        <v>342</v>
      </c>
      <c r="F644" s="71">
        <v>24743</v>
      </c>
      <c r="G644" s="72">
        <v>1</v>
      </c>
      <c r="H644" s="73">
        <f t="shared" si="58"/>
        <v>0.56802112029384755</v>
      </c>
      <c r="I644" s="73">
        <f t="shared" si="63"/>
        <v>0.56802112029384755</v>
      </c>
      <c r="J644" s="74">
        <f t="shared" si="64"/>
        <v>343</v>
      </c>
      <c r="K644" s="74">
        <f t="shared" si="61"/>
        <v>231.88894214876032</v>
      </c>
      <c r="L644" s="75">
        <f t="shared" si="62"/>
        <v>574.88894214876029</v>
      </c>
      <c r="N644" s="110"/>
    </row>
    <row r="645" spans="1:14" x14ac:dyDescent="0.25">
      <c r="A645" s="110"/>
      <c r="B645" s="110"/>
      <c r="D645" s="76" t="s">
        <v>180</v>
      </c>
      <c r="E645" s="77" t="s">
        <v>342</v>
      </c>
      <c r="F645" s="78">
        <v>27576</v>
      </c>
      <c r="G645" s="79">
        <v>1</v>
      </c>
      <c r="H645" s="66">
        <f t="shared" si="58"/>
        <v>0.6330578512396694</v>
      </c>
      <c r="I645" s="66">
        <f t="shared" si="63"/>
        <v>0.6330578512396694</v>
      </c>
      <c r="J645" s="67">
        <f t="shared" si="64"/>
        <v>343</v>
      </c>
      <c r="K645" s="67">
        <f t="shared" si="61"/>
        <v>258.43953719008266</v>
      </c>
      <c r="L645" s="68">
        <f t="shared" si="62"/>
        <v>601.43953719008266</v>
      </c>
      <c r="N645" s="110"/>
    </row>
    <row r="646" spans="1:14" x14ac:dyDescent="0.25">
      <c r="A646" s="110"/>
      <c r="B646" s="110"/>
      <c r="D646" s="69" t="s">
        <v>181</v>
      </c>
      <c r="E646" s="70" t="s">
        <v>342</v>
      </c>
      <c r="F646" s="71">
        <v>28203</v>
      </c>
      <c r="G646" s="72">
        <v>1</v>
      </c>
      <c r="H646" s="73">
        <f t="shared" si="58"/>
        <v>0.6474517906336088</v>
      </c>
      <c r="I646" s="73">
        <f t="shared" si="63"/>
        <v>0.6474517906336088</v>
      </c>
      <c r="J646" s="74">
        <f t="shared" si="64"/>
        <v>343</v>
      </c>
      <c r="K646" s="74">
        <f t="shared" si="61"/>
        <v>264.31571900826447</v>
      </c>
      <c r="L646" s="75">
        <f t="shared" si="62"/>
        <v>607.31571900826452</v>
      </c>
      <c r="N646" s="110"/>
    </row>
    <row r="647" spans="1:14" x14ac:dyDescent="0.25">
      <c r="A647" s="110"/>
      <c r="B647" s="110"/>
      <c r="D647" s="76" t="s">
        <v>182</v>
      </c>
      <c r="E647" s="77" t="s">
        <v>342</v>
      </c>
      <c r="F647" s="78">
        <v>25306</v>
      </c>
      <c r="G647" s="79">
        <v>1</v>
      </c>
      <c r="H647" s="66">
        <f t="shared" ref="H647:H689" si="65">IF(G647=1,SUM(I647),0)</f>
        <v>0.58094582185491273</v>
      </c>
      <c r="I647" s="66">
        <f t="shared" si="63"/>
        <v>0.58094582185491273</v>
      </c>
      <c r="J647" s="67">
        <f t="shared" si="64"/>
        <v>343</v>
      </c>
      <c r="K647" s="67">
        <f t="shared" si="61"/>
        <v>237.16532231404958</v>
      </c>
      <c r="L647" s="68">
        <f t="shared" si="62"/>
        <v>580.1653223140496</v>
      </c>
      <c r="N647" s="110"/>
    </row>
    <row r="648" spans="1:14" x14ac:dyDescent="0.25">
      <c r="A648" s="110"/>
      <c r="B648" s="110"/>
      <c r="D648" s="69" t="s">
        <v>183</v>
      </c>
      <c r="E648" s="70" t="s">
        <v>342</v>
      </c>
      <c r="F648" s="71">
        <v>26962</v>
      </c>
      <c r="G648" s="72">
        <v>1</v>
      </c>
      <c r="H648" s="73">
        <f t="shared" si="65"/>
        <v>0.61896235078053263</v>
      </c>
      <c r="I648" s="73">
        <f t="shared" si="63"/>
        <v>0.61896235078053263</v>
      </c>
      <c r="J648" s="74">
        <f t="shared" si="64"/>
        <v>343</v>
      </c>
      <c r="K648" s="74">
        <f t="shared" si="61"/>
        <v>252.68519008264465</v>
      </c>
      <c r="L648" s="75">
        <f t="shared" si="62"/>
        <v>595.68519008264468</v>
      </c>
      <c r="N648" s="110"/>
    </row>
    <row r="649" spans="1:14" x14ac:dyDescent="0.25">
      <c r="A649" s="110"/>
      <c r="B649" s="110"/>
      <c r="D649" s="76" t="s">
        <v>184</v>
      </c>
      <c r="E649" s="77" t="s">
        <v>342</v>
      </c>
      <c r="F649" s="78">
        <v>24483</v>
      </c>
      <c r="G649" s="79">
        <v>1</v>
      </c>
      <c r="H649" s="66">
        <f t="shared" si="65"/>
        <v>0.56205234159779616</v>
      </c>
      <c r="I649" s="66">
        <f t="shared" si="63"/>
        <v>0.56205234159779616</v>
      </c>
      <c r="J649" s="67">
        <f t="shared" si="64"/>
        <v>343</v>
      </c>
      <c r="K649" s="67">
        <f t="shared" si="61"/>
        <v>229.45224793388431</v>
      </c>
      <c r="L649" s="68">
        <f t="shared" si="62"/>
        <v>572.45224793388434</v>
      </c>
      <c r="N649" s="110"/>
    </row>
    <row r="650" spans="1:14" x14ac:dyDescent="0.25">
      <c r="A650" s="110"/>
      <c r="B650" s="110"/>
      <c r="D650" s="69" t="s">
        <v>185</v>
      </c>
      <c r="E650" s="70" t="s">
        <v>342</v>
      </c>
      <c r="F650" s="71">
        <v>23726</v>
      </c>
      <c r="G650" s="72">
        <v>1</v>
      </c>
      <c r="H650" s="73">
        <f t="shared" si="65"/>
        <v>0.54467401285583106</v>
      </c>
      <c r="I650" s="73">
        <f t="shared" ref="I650:I681" si="66">SUM(F650/43560)</f>
        <v>0.54467401285583106</v>
      </c>
      <c r="J650" s="74">
        <f t="shared" ref="J650:J681" si="67">+CBase</f>
        <v>343</v>
      </c>
      <c r="K650" s="74">
        <f t="shared" si="61"/>
        <v>222.35771900826447</v>
      </c>
      <c r="L650" s="75">
        <f t="shared" si="62"/>
        <v>565.35771900826444</v>
      </c>
      <c r="N650" s="110"/>
    </row>
    <row r="651" spans="1:14" x14ac:dyDescent="0.25">
      <c r="A651" s="110"/>
      <c r="B651" s="110"/>
      <c r="D651" s="76" t="s">
        <v>186</v>
      </c>
      <c r="E651" s="77" t="s">
        <v>342</v>
      </c>
      <c r="F651" s="78">
        <v>23626</v>
      </c>
      <c r="G651" s="79">
        <v>1</v>
      </c>
      <c r="H651" s="66">
        <f t="shared" si="65"/>
        <v>0.54237832874196512</v>
      </c>
      <c r="I651" s="66">
        <f t="shared" si="66"/>
        <v>0.54237832874196512</v>
      </c>
      <c r="J651" s="67">
        <f t="shared" si="67"/>
        <v>343</v>
      </c>
      <c r="K651" s="67">
        <f t="shared" si="61"/>
        <v>221.42052892561983</v>
      </c>
      <c r="L651" s="68">
        <f t="shared" si="62"/>
        <v>564.42052892561981</v>
      </c>
      <c r="N651" s="110"/>
    </row>
    <row r="652" spans="1:14" x14ac:dyDescent="0.25">
      <c r="A652" s="110"/>
      <c r="B652" s="110"/>
      <c r="D652" s="69" t="s">
        <v>187</v>
      </c>
      <c r="E652" s="70" t="s">
        <v>342</v>
      </c>
      <c r="F652" s="71">
        <v>26891</v>
      </c>
      <c r="G652" s="72">
        <v>1</v>
      </c>
      <c r="H652" s="73">
        <f t="shared" si="65"/>
        <v>0.61733241505968783</v>
      </c>
      <c r="I652" s="73">
        <f t="shared" si="66"/>
        <v>0.61733241505968783</v>
      </c>
      <c r="J652" s="74">
        <f t="shared" si="67"/>
        <v>343</v>
      </c>
      <c r="K652" s="74">
        <f t="shared" si="61"/>
        <v>252.01978512396695</v>
      </c>
      <c r="L652" s="75">
        <f t="shared" si="62"/>
        <v>595.01978512396693</v>
      </c>
      <c r="N652" s="110"/>
    </row>
    <row r="653" spans="1:14" x14ac:dyDescent="0.25">
      <c r="A653" s="110"/>
      <c r="B653" s="110"/>
      <c r="D653" s="76" t="s">
        <v>188</v>
      </c>
      <c r="E653" s="77" t="s">
        <v>342</v>
      </c>
      <c r="F653" s="78">
        <v>26986</v>
      </c>
      <c r="G653" s="79">
        <v>1</v>
      </c>
      <c r="H653" s="66">
        <f t="shared" si="65"/>
        <v>0.61951331496786044</v>
      </c>
      <c r="I653" s="66">
        <f t="shared" si="66"/>
        <v>0.61951331496786044</v>
      </c>
      <c r="J653" s="67">
        <f t="shared" si="67"/>
        <v>343</v>
      </c>
      <c r="K653" s="67">
        <f t="shared" ref="K653:K689" si="68">+I653*CAcreage</f>
        <v>252.91011570247935</v>
      </c>
      <c r="L653" s="68">
        <f t="shared" si="62"/>
        <v>595.91011570247929</v>
      </c>
      <c r="N653" s="110"/>
    </row>
    <row r="654" spans="1:14" x14ac:dyDescent="0.25">
      <c r="A654" s="110"/>
      <c r="B654" s="110"/>
      <c r="D654" s="69" t="s">
        <v>189</v>
      </c>
      <c r="E654" s="70" t="s">
        <v>342</v>
      </c>
      <c r="F654" s="71">
        <v>21734</v>
      </c>
      <c r="G654" s="72">
        <v>1</v>
      </c>
      <c r="H654" s="73">
        <f t="shared" si="65"/>
        <v>0.49894398530762168</v>
      </c>
      <c r="I654" s="73">
        <f t="shared" si="66"/>
        <v>0.49894398530762168</v>
      </c>
      <c r="J654" s="74">
        <f t="shared" si="67"/>
        <v>343</v>
      </c>
      <c r="K654" s="74">
        <f t="shared" si="68"/>
        <v>203.68889256198349</v>
      </c>
      <c r="L654" s="75">
        <f t="shared" si="62"/>
        <v>546.68889256198349</v>
      </c>
      <c r="N654" s="110"/>
    </row>
    <row r="655" spans="1:14" x14ac:dyDescent="0.25">
      <c r="A655" s="110"/>
      <c r="B655" s="110"/>
      <c r="D655" s="76" t="s">
        <v>190</v>
      </c>
      <c r="E655" s="77" t="s">
        <v>342</v>
      </c>
      <c r="F655" s="78">
        <v>21705</v>
      </c>
      <c r="G655" s="79">
        <v>1</v>
      </c>
      <c r="H655" s="66">
        <f t="shared" si="65"/>
        <v>0.49827823691460055</v>
      </c>
      <c r="I655" s="66">
        <f t="shared" si="66"/>
        <v>0.49827823691460055</v>
      </c>
      <c r="J655" s="67">
        <f t="shared" si="67"/>
        <v>343</v>
      </c>
      <c r="K655" s="67">
        <f t="shared" si="68"/>
        <v>203.41710743801653</v>
      </c>
      <c r="L655" s="68">
        <f t="shared" ref="L655:L689" si="69">+K655+J655</f>
        <v>546.4171074380165</v>
      </c>
      <c r="N655" s="110"/>
    </row>
    <row r="656" spans="1:14" x14ac:dyDescent="0.25">
      <c r="A656" s="110"/>
      <c r="B656" s="110"/>
      <c r="D656" s="69" t="s">
        <v>191</v>
      </c>
      <c r="E656" s="70" t="s">
        <v>342</v>
      </c>
      <c r="F656" s="71">
        <v>21654</v>
      </c>
      <c r="G656" s="72">
        <v>1</v>
      </c>
      <c r="H656" s="73">
        <f t="shared" si="65"/>
        <v>0.4971074380165289</v>
      </c>
      <c r="I656" s="73">
        <f t="shared" si="66"/>
        <v>0.4971074380165289</v>
      </c>
      <c r="J656" s="74">
        <f t="shared" si="67"/>
        <v>343</v>
      </c>
      <c r="K656" s="74">
        <f t="shared" si="68"/>
        <v>202.93914049586778</v>
      </c>
      <c r="L656" s="75">
        <f t="shared" si="69"/>
        <v>545.93914049586783</v>
      </c>
      <c r="N656" s="110"/>
    </row>
    <row r="657" spans="1:14" x14ac:dyDescent="0.25">
      <c r="A657" s="110"/>
      <c r="B657" s="110"/>
      <c r="D657" s="76" t="s">
        <v>192</v>
      </c>
      <c r="E657" s="77" t="s">
        <v>342</v>
      </c>
      <c r="F657" s="78">
        <v>24790</v>
      </c>
      <c r="G657" s="79">
        <v>1</v>
      </c>
      <c r="H657" s="66">
        <f t="shared" si="65"/>
        <v>0.56910009182736454</v>
      </c>
      <c r="I657" s="66">
        <f t="shared" si="66"/>
        <v>0.56910009182736454</v>
      </c>
      <c r="J657" s="67">
        <f t="shared" si="67"/>
        <v>343</v>
      </c>
      <c r="K657" s="67">
        <f t="shared" si="68"/>
        <v>232.3294214876033</v>
      </c>
      <c r="L657" s="68">
        <f t="shared" si="69"/>
        <v>575.32942148760333</v>
      </c>
      <c r="N657" s="110"/>
    </row>
    <row r="658" spans="1:14" x14ac:dyDescent="0.25">
      <c r="A658" s="110"/>
      <c r="B658" s="110"/>
      <c r="D658" s="69" t="s">
        <v>221</v>
      </c>
      <c r="E658" s="70" t="s">
        <v>343</v>
      </c>
      <c r="F658" s="71">
        <v>22550</v>
      </c>
      <c r="G658" s="72">
        <v>1</v>
      </c>
      <c r="H658" s="73">
        <f t="shared" si="65"/>
        <v>0.51767676767676762</v>
      </c>
      <c r="I658" s="73">
        <f t="shared" si="66"/>
        <v>0.51767676767676762</v>
      </c>
      <c r="J658" s="74">
        <f t="shared" si="67"/>
        <v>343</v>
      </c>
      <c r="K658" s="74">
        <f t="shared" si="68"/>
        <v>211.33636363636361</v>
      </c>
      <c r="L658" s="75">
        <f t="shared" si="69"/>
        <v>554.33636363636356</v>
      </c>
      <c r="N658" s="110"/>
    </row>
    <row r="659" spans="1:14" x14ac:dyDescent="0.25">
      <c r="A659" s="110"/>
      <c r="B659" s="110"/>
      <c r="D659" s="76" t="s">
        <v>218</v>
      </c>
      <c r="E659" s="77" t="s">
        <v>343</v>
      </c>
      <c r="F659" s="78">
        <v>22550</v>
      </c>
      <c r="G659" s="79">
        <v>1</v>
      </c>
      <c r="H659" s="66">
        <f t="shared" si="65"/>
        <v>0.51767676767676762</v>
      </c>
      <c r="I659" s="66">
        <f t="shared" si="66"/>
        <v>0.51767676767676762</v>
      </c>
      <c r="J659" s="67">
        <f t="shared" si="67"/>
        <v>343</v>
      </c>
      <c r="K659" s="67">
        <f t="shared" si="68"/>
        <v>211.33636363636361</v>
      </c>
      <c r="L659" s="68">
        <f t="shared" si="69"/>
        <v>554.33636363636356</v>
      </c>
      <c r="N659" s="110"/>
    </row>
    <row r="660" spans="1:14" x14ac:dyDescent="0.25">
      <c r="A660" s="110"/>
      <c r="B660" s="110"/>
      <c r="D660" s="69" t="s">
        <v>224</v>
      </c>
      <c r="E660" s="70" t="s">
        <v>343</v>
      </c>
      <c r="F660" s="71">
        <v>22550</v>
      </c>
      <c r="G660" s="72">
        <v>1</v>
      </c>
      <c r="H660" s="73">
        <f t="shared" si="65"/>
        <v>0.51767676767676762</v>
      </c>
      <c r="I660" s="73">
        <f t="shared" si="66"/>
        <v>0.51767676767676762</v>
      </c>
      <c r="J660" s="74">
        <f t="shared" si="67"/>
        <v>343</v>
      </c>
      <c r="K660" s="74">
        <f t="shared" si="68"/>
        <v>211.33636363636361</v>
      </c>
      <c r="L660" s="75">
        <f t="shared" si="69"/>
        <v>554.33636363636356</v>
      </c>
      <c r="N660" s="110"/>
    </row>
    <row r="661" spans="1:14" x14ac:dyDescent="0.25">
      <c r="A661" s="110"/>
      <c r="B661" s="110"/>
      <c r="D661" s="76" t="s">
        <v>152</v>
      </c>
      <c r="E661" s="77" t="s">
        <v>343</v>
      </c>
      <c r="F661" s="78">
        <v>22550</v>
      </c>
      <c r="G661" s="79">
        <v>1</v>
      </c>
      <c r="H661" s="66">
        <f t="shared" si="65"/>
        <v>0.51767676767676762</v>
      </c>
      <c r="I661" s="66">
        <f t="shared" si="66"/>
        <v>0.51767676767676762</v>
      </c>
      <c r="J661" s="67">
        <f t="shared" si="67"/>
        <v>343</v>
      </c>
      <c r="K661" s="67">
        <f t="shared" si="68"/>
        <v>211.33636363636361</v>
      </c>
      <c r="L661" s="68">
        <f t="shared" si="69"/>
        <v>554.33636363636356</v>
      </c>
      <c r="N661" s="110"/>
    </row>
    <row r="662" spans="1:14" x14ac:dyDescent="0.25">
      <c r="A662" s="110"/>
      <c r="B662" s="110"/>
      <c r="D662" s="69" t="s">
        <v>153</v>
      </c>
      <c r="E662" s="70" t="s">
        <v>343</v>
      </c>
      <c r="F662" s="71">
        <v>22550</v>
      </c>
      <c r="G662" s="72">
        <v>1</v>
      </c>
      <c r="H662" s="73">
        <f t="shared" si="65"/>
        <v>0.51767676767676762</v>
      </c>
      <c r="I662" s="73">
        <f t="shared" si="66"/>
        <v>0.51767676767676762</v>
      </c>
      <c r="J662" s="74">
        <f t="shared" si="67"/>
        <v>343</v>
      </c>
      <c r="K662" s="74">
        <f t="shared" si="68"/>
        <v>211.33636363636361</v>
      </c>
      <c r="L662" s="75">
        <f t="shared" si="69"/>
        <v>554.33636363636356</v>
      </c>
      <c r="N662" s="110"/>
    </row>
    <row r="663" spans="1:14" x14ac:dyDescent="0.25">
      <c r="A663" s="110"/>
      <c r="B663" s="110"/>
      <c r="D663" s="76" t="s">
        <v>154</v>
      </c>
      <c r="E663" s="77" t="s">
        <v>343</v>
      </c>
      <c r="F663" s="78">
        <v>22550</v>
      </c>
      <c r="G663" s="79">
        <v>1</v>
      </c>
      <c r="H663" s="66">
        <f t="shared" si="65"/>
        <v>0.51767676767676762</v>
      </c>
      <c r="I663" s="66">
        <f t="shared" si="66"/>
        <v>0.51767676767676762</v>
      </c>
      <c r="J663" s="67">
        <f t="shared" si="67"/>
        <v>343</v>
      </c>
      <c r="K663" s="67">
        <f t="shared" si="68"/>
        <v>211.33636363636361</v>
      </c>
      <c r="L663" s="68">
        <f t="shared" si="69"/>
        <v>554.33636363636356</v>
      </c>
      <c r="N663" s="110"/>
    </row>
    <row r="664" spans="1:14" x14ac:dyDescent="0.25">
      <c r="A664" s="110"/>
      <c r="B664" s="110"/>
      <c r="D664" s="69" t="s">
        <v>155</v>
      </c>
      <c r="E664" s="70" t="s">
        <v>343</v>
      </c>
      <c r="F664" s="71">
        <v>22550</v>
      </c>
      <c r="G664" s="72">
        <v>1</v>
      </c>
      <c r="H664" s="73">
        <f t="shared" si="65"/>
        <v>0.51767676767676762</v>
      </c>
      <c r="I664" s="73">
        <f t="shared" si="66"/>
        <v>0.51767676767676762</v>
      </c>
      <c r="J664" s="74">
        <f t="shared" si="67"/>
        <v>343</v>
      </c>
      <c r="K664" s="74">
        <f t="shared" si="68"/>
        <v>211.33636363636361</v>
      </c>
      <c r="L664" s="75">
        <f t="shared" si="69"/>
        <v>554.33636363636356</v>
      </c>
      <c r="N664" s="110"/>
    </row>
    <row r="665" spans="1:14" x14ac:dyDescent="0.25">
      <c r="A665" s="110"/>
      <c r="B665" s="110"/>
      <c r="D665" s="76" t="s">
        <v>156</v>
      </c>
      <c r="E665" s="77" t="s">
        <v>343</v>
      </c>
      <c r="F665" s="78">
        <v>22550</v>
      </c>
      <c r="G665" s="79">
        <v>1</v>
      </c>
      <c r="H665" s="66">
        <f t="shared" si="65"/>
        <v>0.51767676767676762</v>
      </c>
      <c r="I665" s="66">
        <f t="shared" si="66"/>
        <v>0.51767676767676762</v>
      </c>
      <c r="J665" s="67">
        <f t="shared" si="67"/>
        <v>343</v>
      </c>
      <c r="K665" s="67">
        <f t="shared" si="68"/>
        <v>211.33636363636361</v>
      </c>
      <c r="L665" s="68">
        <f t="shared" si="69"/>
        <v>554.33636363636356</v>
      </c>
      <c r="N665" s="110"/>
    </row>
    <row r="666" spans="1:14" x14ac:dyDescent="0.25">
      <c r="A666" s="110"/>
      <c r="B666" s="110"/>
      <c r="D666" s="69" t="s">
        <v>221</v>
      </c>
      <c r="E666" s="70" t="s">
        <v>344</v>
      </c>
      <c r="F666" s="71">
        <v>117989</v>
      </c>
      <c r="G666" s="72">
        <v>1</v>
      </c>
      <c r="H666" s="73">
        <f t="shared" si="65"/>
        <v>2.7086547291092744</v>
      </c>
      <c r="I666" s="73">
        <f t="shared" si="66"/>
        <v>2.7086547291092744</v>
      </c>
      <c r="J666" s="74">
        <f t="shared" si="67"/>
        <v>343</v>
      </c>
      <c r="K666" s="74">
        <f t="shared" si="68"/>
        <v>1105.7812066115703</v>
      </c>
      <c r="L666" s="75">
        <f t="shared" si="69"/>
        <v>1448.7812066115703</v>
      </c>
      <c r="N666" s="110"/>
    </row>
    <row r="667" spans="1:14" x14ac:dyDescent="0.25">
      <c r="A667" s="110"/>
      <c r="B667" s="110"/>
      <c r="D667" s="76" t="s">
        <v>218</v>
      </c>
      <c r="E667" s="77" t="s">
        <v>344</v>
      </c>
      <c r="F667" s="78">
        <v>26754</v>
      </c>
      <c r="G667" s="79">
        <v>1</v>
      </c>
      <c r="H667" s="66">
        <f t="shared" si="65"/>
        <v>0.61418732782369145</v>
      </c>
      <c r="I667" s="66">
        <f t="shared" si="66"/>
        <v>0.61418732782369145</v>
      </c>
      <c r="J667" s="67">
        <f t="shared" si="67"/>
        <v>343</v>
      </c>
      <c r="K667" s="67">
        <f t="shared" si="68"/>
        <v>250.7358347107438</v>
      </c>
      <c r="L667" s="68">
        <f t="shared" si="69"/>
        <v>593.7358347107438</v>
      </c>
      <c r="N667" s="110"/>
    </row>
    <row r="668" spans="1:14" x14ac:dyDescent="0.25">
      <c r="A668" s="110"/>
      <c r="B668" s="110"/>
      <c r="D668" s="69" t="s">
        <v>224</v>
      </c>
      <c r="E668" s="70" t="s">
        <v>344</v>
      </c>
      <c r="F668" s="71">
        <v>21806</v>
      </c>
      <c r="G668" s="72">
        <v>1</v>
      </c>
      <c r="H668" s="73">
        <f t="shared" si="65"/>
        <v>0.50059687786960516</v>
      </c>
      <c r="I668" s="73">
        <f t="shared" si="66"/>
        <v>0.50059687786960516</v>
      </c>
      <c r="J668" s="74">
        <f t="shared" si="67"/>
        <v>343</v>
      </c>
      <c r="K668" s="74">
        <f t="shared" si="68"/>
        <v>204.36366942148763</v>
      </c>
      <c r="L668" s="75">
        <f t="shared" si="69"/>
        <v>547.36366942148766</v>
      </c>
      <c r="N668" s="110"/>
    </row>
    <row r="669" spans="1:14" x14ac:dyDescent="0.25">
      <c r="A669" s="110"/>
      <c r="B669" s="110"/>
      <c r="D669" s="76" t="s">
        <v>152</v>
      </c>
      <c r="E669" s="77" t="s">
        <v>344</v>
      </c>
      <c r="F669" s="78">
        <v>25903</v>
      </c>
      <c r="G669" s="79">
        <v>1</v>
      </c>
      <c r="H669" s="66">
        <f t="shared" si="65"/>
        <v>0.59465105601469237</v>
      </c>
      <c r="I669" s="66">
        <f t="shared" si="66"/>
        <v>0.59465105601469237</v>
      </c>
      <c r="J669" s="67">
        <f t="shared" si="67"/>
        <v>343</v>
      </c>
      <c r="K669" s="67">
        <f t="shared" si="68"/>
        <v>242.76034710743801</v>
      </c>
      <c r="L669" s="68">
        <f t="shared" si="69"/>
        <v>585.76034710743806</v>
      </c>
      <c r="N669" s="110"/>
    </row>
    <row r="670" spans="1:14" x14ac:dyDescent="0.25">
      <c r="A670" s="110"/>
      <c r="B670" s="110"/>
      <c r="D670" s="69" t="s">
        <v>153</v>
      </c>
      <c r="E670" s="70" t="s">
        <v>344</v>
      </c>
      <c r="F670" s="71">
        <v>28819</v>
      </c>
      <c r="G670" s="72">
        <v>1</v>
      </c>
      <c r="H670" s="73">
        <f t="shared" si="65"/>
        <v>0.66159320477502293</v>
      </c>
      <c r="I670" s="73">
        <f t="shared" si="66"/>
        <v>0.66159320477502293</v>
      </c>
      <c r="J670" s="74">
        <f t="shared" si="67"/>
        <v>343</v>
      </c>
      <c r="K670" s="74">
        <f t="shared" si="68"/>
        <v>270.08880991735538</v>
      </c>
      <c r="L670" s="75">
        <f t="shared" si="69"/>
        <v>613.08880991735532</v>
      </c>
      <c r="N670" s="110"/>
    </row>
    <row r="671" spans="1:14" x14ac:dyDescent="0.25">
      <c r="A671" s="110"/>
      <c r="B671" s="110"/>
      <c r="D671" s="76" t="s">
        <v>154</v>
      </c>
      <c r="E671" s="77" t="s">
        <v>344</v>
      </c>
      <c r="F671" s="78">
        <v>22338</v>
      </c>
      <c r="G671" s="79">
        <v>1</v>
      </c>
      <c r="H671" s="66">
        <f t="shared" si="65"/>
        <v>0.51280991735537185</v>
      </c>
      <c r="I671" s="66">
        <f t="shared" si="66"/>
        <v>0.51280991735537185</v>
      </c>
      <c r="J671" s="67">
        <f t="shared" si="67"/>
        <v>343</v>
      </c>
      <c r="K671" s="67">
        <f t="shared" si="68"/>
        <v>209.34952066115702</v>
      </c>
      <c r="L671" s="68">
        <f t="shared" si="69"/>
        <v>552.34952066115704</v>
      </c>
      <c r="N671" s="110"/>
    </row>
    <row r="672" spans="1:14" x14ac:dyDescent="0.25">
      <c r="A672" s="110"/>
      <c r="B672" s="110"/>
      <c r="D672" s="69" t="s">
        <v>155</v>
      </c>
      <c r="E672" s="70" t="s">
        <v>344</v>
      </c>
      <c r="F672" s="71">
        <v>24174</v>
      </c>
      <c r="G672" s="72">
        <v>1</v>
      </c>
      <c r="H672" s="73">
        <f t="shared" si="65"/>
        <v>0.55495867768595042</v>
      </c>
      <c r="I672" s="73">
        <f t="shared" si="66"/>
        <v>0.55495867768595042</v>
      </c>
      <c r="J672" s="74">
        <f t="shared" si="67"/>
        <v>343</v>
      </c>
      <c r="K672" s="74">
        <f t="shared" si="68"/>
        <v>226.55633057851242</v>
      </c>
      <c r="L672" s="75">
        <f t="shared" si="69"/>
        <v>569.55633057851242</v>
      </c>
      <c r="N672" s="110"/>
    </row>
    <row r="673" spans="1:14" x14ac:dyDescent="0.25">
      <c r="A673" s="110"/>
      <c r="B673" s="110"/>
      <c r="D673" s="76" t="s">
        <v>156</v>
      </c>
      <c r="E673" s="77" t="s">
        <v>344</v>
      </c>
      <c r="F673" s="78">
        <v>26004</v>
      </c>
      <c r="G673" s="79">
        <v>1</v>
      </c>
      <c r="H673" s="66">
        <f t="shared" si="65"/>
        <v>0.59696969696969693</v>
      </c>
      <c r="I673" s="66">
        <f t="shared" si="66"/>
        <v>0.59696969696969693</v>
      </c>
      <c r="J673" s="67">
        <f t="shared" si="67"/>
        <v>343</v>
      </c>
      <c r="K673" s="67">
        <f t="shared" si="68"/>
        <v>243.70690909090908</v>
      </c>
      <c r="L673" s="68">
        <f t="shared" si="69"/>
        <v>586.70690909090911</v>
      </c>
      <c r="N673" s="110"/>
    </row>
    <row r="674" spans="1:14" x14ac:dyDescent="0.25">
      <c r="A674" s="110"/>
      <c r="B674" s="110"/>
      <c r="D674" s="69" t="s">
        <v>157</v>
      </c>
      <c r="E674" s="70" t="s">
        <v>344</v>
      </c>
      <c r="F674" s="71">
        <v>26526</v>
      </c>
      <c r="G674" s="72">
        <v>1</v>
      </c>
      <c r="H674" s="73">
        <f t="shared" si="65"/>
        <v>0.60895316804407718</v>
      </c>
      <c r="I674" s="73">
        <f t="shared" si="66"/>
        <v>0.60895316804407718</v>
      </c>
      <c r="J674" s="74">
        <f t="shared" si="67"/>
        <v>343</v>
      </c>
      <c r="K674" s="74">
        <f t="shared" si="68"/>
        <v>248.59904132231406</v>
      </c>
      <c r="L674" s="75">
        <f t="shared" si="69"/>
        <v>591.59904132231406</v>
      </c>
      <c r="N674" s="110"/>
    </row>
    <row r="675" spans="1:14" x14ac:dyDescent="0.25">
      <c r="A675" s="110"/>
      <c r="B675" s="110"/>
      <c r="D675" s="76" t="s">
        <v>158</v>
      </c>
      <c r="E675" s="77" t="s">
        <v>344</v>
      </c>
      <c r="F675" s="78">
        <v>24665</v>
      </c>
      <c r="G675" s="79">
        <v>1</v>
      </c>
      <c r="H675" s="66">
        <f t="shared" si="65"/>
        <v>0.56623048668503217</v>
      </c>
      <c r="I675" s="66">
        <f t="shared" si="66"/>
        <v>0.56623048668503217</v>
      </c>
      <c r="J675" s="67">
        <f t="shared" si="67"/>
        <v>343</v>
      </c>
      <c r="K675" s="67">
        <f t="shared" si="68"/>
        <v>231.15793388429753</v>
      </c>
      <c r="L675" s="68">
        <f t="shared" si="69"/>
        <v>574.15793388429756</v>
      </c>
      <c r="N675" s="110"/>
    </row>
    <row r="676" spans="1:14" x14ac:dyDescent="0.25">
      <c r="A676" s="110"/>
      <c r="B676" s="110"/>
      <c r="D676" s="69" t="s">
        <v>159</v>
      </c>
      <c r="E676" s="70" t="s">
        <v>344</v>
      </c>
      <c r="F676" s="71">
        <v>21860</v>
      </c>
      <c r="G676" s="72">
        <v>1</v>
      </c>
      <c r="H676" s="73">
        <f t="shared" si="65"/>
        <v>0.50183654729109273</v>
      </c>
      <c r="I676" s="73">
        <f t="shared" si="66"/>
        <v>0.50183654729109273</v>
      </c>
      <c r="J676" s="74">
        <f t="shared" si="67"/>
        <v>343</v>
      </c>
      <c r="K676" s="74">
        <f t="shared" si="68"/>
        <v>204.86975206611569</v>
      </c>
      <c r="L676" s="75">
        <f t="shared" si="69"/>
        <v>547.86975206611567</v>
      </c>
      <c r="N676" s="110"/>
    </row>
    <row r="677" spans="1:14" x14ac:dyDescent="0.25">
      <c r="A677" s="110"/>
      <c r="B677" s="110"/>
      <c r="D677" s="76" t="s">
        <v>160</v>
      </c>
      <c r="E677" s="77" t="s">
        <v>344</v>
      </c>
      <c r="F677" s="78">
        <v>23362</v>
      </c>
      <c r="G677" s="79">
        <v>1</v>
      </c>
      <c r="H677" s="66">
        <f t="shared" si="65"/>
        <v>0.53631772268135902</v>
      </c>
      <c r="I677" s="66">
        <f t="shared" si="66"/>
        <v>0.53631772268135902</v>
      </c>
      <c r="J677" s="67">
        <f t="shared" si="67"/>
        <v>343</v>
      </c>
      <c r="K677" s="67">
        <f t="shared" si="68"/>
        <v>218.94634710743802</v>
      </c>
      <c r="L677" s="68">
        <f t="shared" si="69"/>
        <v>561.94634710743799</v>
      </c>
      <c r="N677" s="110"/>
    </row>
    <row r="678" spans="1:14" x14ac:dyDescent="0.25">
      <c r="A678" s="110"/>
      <c r="B678" s="110"/>
      <c r="D678" s="69" t="s">
        <v>221</v>
      </c>
      <c r="E678" s="70" t="s">
        <v>345</v>
      </c>
      <c r="F678" s="71">
        <v>22756</v>
      </c>
      <c r="G678" s="72">
        <v>1</v>
      </c>
      <c r="H678" s="73">
        <f t="shared" si="65"/>
        <v>0.52240587695133145</v>
      </c>
      <c r="I678" s="73">
        <f t="shared" si="66"/>
        <v>0.52240587695133145</v>
      </c>
      <c r="J678" s="74">
        <f t="shared" si="67"/>
        <v>343</v>
      </c>
      <c r="K678" s="74">
        <f t="shared" si="68"/>
        <v>213.26697520661156</v>
      </c>
      <c r="L678" s="75">
        <f t="shared" si="69"/>
        <v>556.26697520661151</v>
      </c>
      <c r="N678" s="110"/>
    </row>
    <row r="679" spans="1:14" x14ac:dyDescent="0.25">
      <c r="A679" s="110"/>
      <c r="B679" s="110"/>
      <c r="D679" s="76" t="s">
        <v>218</v>
      </c>
      <c r="E679" s="77" t="s">
        <v>345</v>
      </c>
      <c r="F679" s="78">
        <v>21120</v>
      </c>
      <c r="G679" s="79">
        <v>1</v>
      </c>
      <c r="H679" s="66">
        <f t="shared" si="65"/>
        <v>0.48484848484848486</v>
      </c>
      <c r="I679" s="66">
        <f t="shared" si="66"/>
        <v>0.48484848484848486</v>
      </c>
      <c r="J679" s="67">
        <f t="shared" si="67"/>
        <v>343</v>
      </c>
      <c r="K679" s="67">
        <f t="shared" si="68"/>
        <v>197.93454545454546</v>
      </c>
      <c r="L679" s="68">
        <f t="shared" si="69"/>
        <v>540.93454545454551</v>
      </c>
      <c r="N679" s="110"/>
    </row>
    <row r="680" spans="1:14" x14ac:dyDescent="0.25">
      <c r="A680" s="110"/>
      <c r="B680" s="110"/>
      <c r="D680" s="69" t="s">
        <v>224</v>
      </c>
      <c r="E680" s="70" t="s">
        <v>345</v>
      </c>
      <c r="F680" s="71">
        <v>22945</v>
      </c>
      <c r="G680" s="72">
        <v>1</v>
      </c>
      <c r="H680" s="73">
        <f t="shared" si="65"/>
        <v>0.52674471992653815</v>
      </c>
      <c r="I680" s="73">
        <f t="shared" si="66"/>
        <v>0.52674471992653815</v>
      </c>
      <c r="J680" s="74">
        <f t="shared" si="67"/>
        <v>343</v>
      </c>
      <c r="K680" s="74">
        <f t="shared" si="68"/>
        <v>215.03826446280993</v>
      </c>
      <c r="L680" s="75">
        <f t="shared" si="69"/>
        <v>558.03826446280993</v>
      </c>
      <c r="N680" s="110"/>
    </row>
    <row r="681" spans="1:14" x14ac:dyDescent="0.25">
      <c r="A681" s="110"/>
      <c r="B681" s="110"/>
      <c r="D681" s="76" t="s">
        <v>152</v>
      </c>
      <c r="E681" s="77" t="s">
        <v>345</v>
      </c>
      <c r="F681" s="78">
        <v>24430</v>
      </c>
      <c r="G681" s="79">
        <v>1</v>
      </c>
      <c r="H681" s="66">
        <f t="shared" si="65"/>
        <v>0.56083562901744721</v>
      </c>
      <c r="I681" s="66">
        <f t="shared" si="66"/>
        <v>0.56083562901744721</v>
      </c>
      <c r="J681" s="67">
        <f t="shared" si="67"/>
        <v>343</v>
      </c>
      <c r="K681" s="67">
        <f t="shared" si="68"/>
        <v>228.95553719008265</v>
      </c>
      <c r="L681" s="68">
        <f t="shared" si="69"/>
        <v>571.95553719008262</v>
      </c>
      <c r="N681" s="110"/>
    </row>
    <row r="682" spans="1:14" x14ac:dyDescent="0.25">
      <c r="A682" s="110"/>
      <c r="B682" s="110"/>
      <c r="D682" s="69" t="s">
        <v>153</v>
      </c>
      <c r="E682" s="70" t="s">
        <v>345</v>
      </c>
      <c r="F682" s="71">
        <v>46246</v>
      </c>
      <c r="G682" s="72">
        <v>1</v>
      </c>
      <c r="H682" s="73">
        <f t="shared" si="65"/>
        <v>1.0616620752984389</v>
      </c>
      <c r="I682" s="73">
        <f t="shared" ref="I682:I689" si="70">SUM(F682/43560)</f>
        <v>1.0616620752984389</v>
      </c>
      <c r="J682" s="74">
        <f t="shared" ref="J682:J689" si="71">+CBase</f>
        <v>343</v>
      </c>
      <c r="K682" s="74">
        <f t="shared" si="68"/>
        <v>433.41292561983471</v>
      </c>
      <c r="L682" s="75">
        <f t="shared" si="69"/>
        <v>776.41292561983471</v>
      </c>
      <c r="N682" s="110"/>
    </row>
    <row r="683" spans="1:14" x14ac:dyDescent="0.25">
      <c r="A683" s="110"/>
      <c r="B683" s="110"/>
      <c r="D683" s="76" t="s">
        <v>154</v>
      </c>
      <c r="E683" s="77" t="s">
        <v>345</v>
      </c>
      <c r="F683" s="78">
        <v>41320</v>
      </c>
      <c r="G683" s="79">
        <v>1</v>
      </c>
      <c r="H683" s="66">
        <f t="shared" si="65"/>
        <v>0.94857667584940308</v>
      </c>
      <c r="I683" s="66">
        <f t="shared" si="70"/>
        <v>0.94857667584940308</v>
      </c>
      <c r="J683" s="67">
        <f t="shared" si="71"/>
        <v>343</v>
      </c>
      <c r="K683" s="67">
        <f t="shared" si="68"/>
        <v>387.2469421487603</v>
      </c>
      <c r="L683" s="68">
        <f t="shared" si="69"/>
        <v>730.24694214876035</v>
      </c>
      <c r="N683" s="110"/>
    </row>
    <row r="684" spans="1:14" x14ac:dyDescent="0.25">
      <c r="A684" s="110"/>
      <c r="B684" s="110"/>
      <c r="D684" s="69" t="s">
        <v>155</v>
      </c>
      <c r="E684" s="70" t="s">
        <v>345</v>
      </c>
      <c r="F684" s="71">
        <v>27113</v>
      </c>
      <c r="G684" s="72">
        <v>1</v>
      </c>
      <c r="H684" s="73">
        <f t="shared" si="65"/>
        <v>0.62242883379247016</v>
      </c>
      <c r="I684" s="73">
        <f t="shared" si="70"/>
        <v>0.62242883379247016</v>
      </c>
      <c r="J684" s="74">
        <f t="shared" si="71"/>
        <v>343</v>
      </c>
      <c r="K684" s="74">
        <f t="shared" si="68"/>
        <v>254.10034710743801</v>
      </c>
      <c r="L684" s="75">
        <f t="shared" si="69"/>
        <v>597.10034710743798</v>
      </c>
      <c r="N684" s="110"/>
    </row>
    <row r="685" spans="1:14" x14ac:dyDescent="0.25">
      <c r="A685" s="110"/>
      <c r="B685" s="110"/>
      <c r="D685" s="76" t="s">
        <v>156</v>
      </c>
      <c r="E685" s="77" t="s">
        <v>345</v>
      </c>
      <c r="F685" s="78">
        <v>20444</v>
      </c>
      <c r="G685" s="79">
        <v>1</v>
      </c>
      <c r="H685" s="66">
        <f t="shared" si="65"/>
        <v>0.46932966023875117</v>
      </c>
      <c r="I685" s="66">
        <f t="shared" si="70"/>
        <v>0.46932966023875117</v>
      </c>
      <c r="J685" s="67">
        <f t="shared" si="71"/>
        <v>343</v>
      </c>
      <c r="K685" s="67">
        <f t="shared" si="68"/>
        <v>191.59914049586777</v>
      </c>
      <c r="L685" s="68">
        <f t="shared" si="69"/>
        <v>534.5991404958678</v>
      </c>
      <c r="N685" s="110"/>
    </row>
    <row r="686" spans="1:14" x14ac:dyDescent="0.25">
      <c r="A686" s="110"/>
      <c r="B686" s="110"/>
      <c r="D686" s="69" t="s">
        <v>157</v>
      </c>
      <c r="E686" s="70" t="s">
        <v>345</v>
      </c>
      <c r="F686" s="71">
        <v>24744</v>
      </c>
      <c r="G686" s="72">
        <v>1</v>
      </c>
      <c r="H686" s="73">
        <f t="shared" si="65"/>
        <v>0.56804407713498628</v>
      </c>
      <c r="I686" s="73">
        <f t="shared" si="70"/>
        <v>0.56804407713498628</v>
      </c>
      <c r="J686" s="74">
        <f t="shared" si="71"/>
        <v>343</v>
      </c>
      <c r="K686" s="74">
        <f t="shared" si="68"/>
        <v>231.89831404958682</v>
      </c>
      <c r="L686" s="75">
        <f t="shared" si="69"/>
        <v>574.89831404958682</v>
      </c>
      <c r="N686" s="110"/>
    </row>
    <row r="687" spans="1:14" x14ac:dyDescent="0.25">
      <c r="A687" s="110"/>
      <c r="B687" s="110"/>
      <c r="D687" s="76" t="s">
        <v>158</v>
      </c>
      <c r="E687" s="77" t="s">
        <v>345</v>
      </c>
      <c r="F687" s="78">
        <v>22801</v>
      </c>
      <c r="G687" s="79">
        <v>1</v>
      </c>
      <c r="H687" s="66">
        <f t="shared" si="65"/>
        <v>0.5234389348025712</v>
      </c>
      <c r="I687" s="66">
        <f t="shared" si="70"/>
        <v>0.5234389348025712</v>
      </c>
      <c r="J687" s="67">
        <f t="shared" si="71"/>
        <v>343</v>
      </c>
      <c r="K687" s="67">
        <f t="shared" si="68"/>
        <v>213.68871074380166</v>
      </c>
      <c r="L687" s="68">
        <f t="shared" si="69"/>
        <v>556.68871074380172</v>
      </c>
      <c r="N687" s="110"/>
    </row>
    <row r="688" spans="1:14" x14ac:dyDescent="0.25">
      <c r="A688" s="110"/>
      <c r="B688" s="110"/>
      <c r="D688" s="69" t="s">
        <v>159</v>
      </c>
      <c r="E688" s="70" t="s">
        <v>345</v>
      </c>
      <c r="F688" s="71">
        <v>23266</v>
      </c>
      <c r="G688" s="72">
        <v>1</v>
      </c>
      <c r="H688" s="73">
        <f t="shared" si="65"/>
        <v>0.53411386593204779</v>
      </c>
      <c r="I688" s="73">
        <f t="shared" si="70"/>
        <v>0.53411386593204779</v>
      </c>
      <c r="J688" s="74">
        <f t="shared" si="71"/>
        <v>343</v>
      </c>
      <c r="K688" s="74">
        <f t="shared" si="68"/>
        <v>218.04664462809919</v>
      </c>
      <c r="L688" s="75">
        <f t="shared" si="69"/>
        <v>561.04664462809922</v>
      </c>
      <c r="N688" s="110"/>
    </row>
    <row r="689" spans="1:14" x14ac:dyDescent="0.25">
      <c r="A689" s="110"/>
      <c r="B689" s="110"/>
      <c r="D689" s="76" t="s">
        <v>160</v>
      </c>
      <c r="E689" s="77" t="s">
        <v>345</v>
      </c>
      <c r="F689" s="78">
        <v>23517</v>
      </c>
      <c r="G689" s="79">
        <v>1</v>
      </c>
      <c r="H689" s="66">
        <f t="shared" si="65"/>
        <v>0.53987603305785126</v>
      </c>
      <c r="I689" s="66">
        <f t="shared" si="70"/>
        <v>0.53987603305785126</v>
      </c>
      <c r="J689" s="67">
        <f t="shared" si="71"/>
        <v>343</v>
      </c>
      <c r="K689" s="67">
        <f t="shared" si="68"/>
        <v>220.39899173553721</v>
      </c>
      <c r="L689" s="68">
        <f t="shared" si="69"/>
        <v>563.39899173553727</v>
      </c>
      <c r="N689" s="110"/>
    </row>
    <row r="690" spans="1:14" x14ac:dyDescent="0.25">
      <c r="A690" s="110"/>
      <c r="B690" s="110"/>
      <c r="H690" s="50"/>
      <c r="I690" s="50"/>
      <c r="J690" s="50"/>
      <c r="K690" s="50"/>
      <c r="L690" s="84">
        <f>SUM(L13:L689)</f>
        <v>468326.76158952678</v>
      </c>
      <c r="M690" s="50"/>
      <c r="N690" s="110"/>
    </row>
    <row r="691" spans="1:14" x14ac:dyDescent="0.25">
      <c r="A691" s="110"/>
      <c r="B691" s="110"/>
      <c r="H691" s="85"/>
      <c r="L691" s="86">
        <f>SUM(L13:L689)</f>
        <v>468326.76158952678</v>
      </c>
      <c r="N691" s="110"/>
    </row>
    <row r="692" spans="1:14" x14ac:dyDescent="0.25">
      <c r="A692" s="110"/>
      <c r="B692" s="110"/>
      <c r="N692" s="110"/>
    </row>
    <row r="693" spans="1:14" x14ac:dyDescent="0.25">
      <c r="A693" s="110"/>
      <c r="B693" s="110"/>
      <c r="N693" s="110"/>
    </row>
    <row r="694" spans="1:14" x14ac:dyDescent="0.25">
      <c r="A694" s="110"/>
      <c r="B694" s="110"/>
      <c r="N694" s="110"/>
    </row>
    <row r="695" spans="1:14" x14ac:dyDescent="0.25">
      <c r="A695" s="110"/>
      <c r="B695" s="110"/>
      <c r="N695" s="110"/>
    </row>
    <row r="696" spans="1:14" x14ac:dyDescent="0.25">
      <c r="A696" s="110"/>
      <c r="B696" s="110"/>
      <c r="N696" s="110"/>
    </row>
    <row r="697" spans="1:14" x14ac:dyDescent="0.25">
      <c r="A697" s="110"/>
      <c r="B697" s="110"/>
      <c r="C697" s="110"/>
      <c r="D697" s="110"/>
      <c r="E697" s="110"/>
      <c r="F697" s="110"/>
      <c r="G697" s="110"/>
      <c r="H697" s="110"/>
      <c r="I697" s="110"/>
      <c r="J697" s="110"/>
      <c r="K697" s="110"/>
      <c r="L697" s="110"/>
      <c r="M697" s="110"/>
      <c r="N697" s="110"/>
    </row>
    <row r="698" spans="1:14" x14ac:dyDescent="0.25">
      <c r="A698" s="110"/>
      <c r="B698" s="110"/>
      <c r="C698" s="110"/>
      <c r="D698" s="110"/>
      <c r="E698" s="110"/>
      <c r="F698" s="110"/>
      <c r="G698" s="110"/>
      <c r="H698" s="110"/>
      <c r="I698" s="110"/>
      <c r="J698" s="110"/>
      <c r="K698" s="110"/>
      <c r="L698" s="110"/>
      <c r="M698" s="110"/>
      <c r="N698" s="110"/>
    </row>
    <row r="699" spans="1:14" x14ac:dyDescent="0.25">
      <c r="N699" s="110"/>
    </row>
    <row r="700" spans="1:14" x14ac:dyDescent="0.25">
      <c r="N700" s="110"/>
    </row>
    <row r="701" spans="1:14" x14ac:dyDescent="0.25">
      <c r="N701" s="110"/>
    </row>
    <row r="702" spans="1:14" x14ac:dyDescent="0.25">
      <c r="N702" s="110"/>
    </row>
    <row r="703" spans="1:14" x14ac:dyDescent="0.25">
      <c r="N703" s="110"/>
    </row>
    <row r="704" spans="1:14" x14ac:dyDescent="0.25">
      <c r="N704" s="110"/>
    </row>
    <row r="705" spans="14:14" x14ac:dyDescent="0.25">
      <c r="N705" s="110"/>
    </row>
    <row r="706" spans="14:14" x14ac:dyDescent="0.25">
      <c r="N706" s="110"/>
    </row>
    <row r="707" spans="14:14" x14ac:dyDescent="0.25">
      <c r="N707" s="110"/>
    </row>
    <row r="708" spans="14:14" x14ac:dyDescent="0.25">
      <c r="N708" s="110"/>
    </row>
    <row r="709" spans="14:14" x14ac:dyDescent="0.25">
      <c r="N709" s="110"/>
    </row>
    <row r="710" spans="14:14" x14ac:dyDescent="0.25">
      <c r="N710" s="110"/>
    </row>
    <row r="711" spans="14:14" x14ac:dyDescent="0.25">
      <c r="N711" s="110"/>
    </row>
    <row r="712" spans="14:14" x14ac:dyDescent="0.25">
      <c r="N712" s="110"/>
    </row>
    <row r="713" spans="14:14" x14ac:dyDescent="0.25">
      <c r="N713" s="110"/>
    </row>
    <row r="714" spans="14:14" x14ac:dyDescent="0.25">
      <c r="N714" s="110"/>
    </row>
    <row r="715" spans="14:14" x14ac:dyDescent="0.25">
      <c r="N715" s="110"/>
    </row>
    <row r="716" spans="14:14" x14ac:dyDescent="0.25">
      <c r="N716" s="110"/>
    </row>
    <row r="717" spans="14:14" x14ac:dyDescent="0.25">
      <c r="N717" s="110"/>
    </row>
    <row r="718" spans="14:14" x14ac:dyDescent="0.25">
      <c r="N718" s="110"/>
    </row>
    <row r="719" spans="14:14" x14ac:dyDescent="0.25">
      <c r="N719" s="110"/>
    </row>
    <row r="720" spans="14:14" x14ac:dyDescent="0.25">
      <c r="N720" s="110"/>
    </row>
    <row r="721" spans="14:14" x14ac:dyDescent="0.25">
      <c r="N721" s="110"/>
    </row>
    <row r="722" spans="14:14" x14ac:dyDescent="0.25">
      <c r="N722" s="110"/>
    </row>
    <row r="723" spans="14:14" x14ac:dyDescent="0.25">
      <c r="N723" s="110"/>
    </row>
    <row r="724" spans="14:14" x14ac:dyDescent="0.25">
      <c r="N724" s="110"/>
    </row>
    <row r="725" spans="14:14" x14ac:dyDescent="0.25">
      <c r="N725" s="110"/>
    </row>
    <row r="726" spans="14:14" x14ac:dyDescent="0.25">
      <c r="N726" s="110"/>
    </row>
    <row r="727" spans="14:14" x14ac:dyDescent="0.25">
      <c r="N727" s="110"/>
    </row>
    <row r="728" spans="14:14" x14ac:dyDescent="0.25">
      <c r="N728" s="110"/>
    </row>
    <row r="729" spans="14:14" x14ac:dyDescent="0.25">
      <c r="N729" s="110"/>
    </row>
    <row r="730" spans="14:14" x14ac:dyDescent="0.25">
      <c r="N730" s="110"/>
    </row>
    <row r="731" spans="14:14" x14ac:dyDescent="0.25">
      <c r="N731" s="110"/>
    </row>
    <row r="732" spans="14:14" x14ac:dyDescent="0.25">
      <c r="N732" s="110"/>
    </row>
    <row r="733" spans="14:14" x14ac:dyDescent="0.25">
      <c r="N733" s="110"/>
    </row>
    <row r="734" spans="14:14" x14ac:dyDescent="0.25">
      <c r="N734" s="110"/>
    </row>
    <row r="735" spans="14:14" x14ac:dyDescent="0.25">
      <c r="N735" s="110"/>
    </row>
    <row r="736" spans="14:14" x14ac:dyDescent="0.25">
      <c r="N736" s="110"/>
    </row>
    <row r="737" spans="14:14" x14ac:dyDescent="0.25">
      <c r="N737" s="110"/>
    </row>
    <row r="738" spans="14:14" x14ac:dyDescent="0.25">
      <c r="N738" s="110"/>
    </row>
    <row r="739" spans="14:14" x14ac:dyDescent="0.25">
      <c r="N739" s="110"/>
    </row>
    <row r="740" spans="14:14" x14ac:dyDescent="0.25">
      <c r="N740" s="110"/>
    </row>
    <row r="741" spans="14:14" x14ac:dyDescent="0.25">
      <c r="N741" s="110"/>
    </row>
    <row r="742" spans="14:14" x14ac:dyDescent="0.25">
      <c r="N742" s="110"/>
    </row>
    <row r="743" spans="14:14" x14ac:dyDescent="0.25">
      <c r="N743" s="110"/>
    </row>
    <row r="744" spans="14:14" x14ac:dyDescent="0.25">
      <c r="N744" s="110"/>
    </row>
    <row r="745" spans="14:14" x14ac:dyDescent="0.25">
      <c r="N745" s="110"/>
    </row>
    <row r="746" spans="14:14" x14ac:dyDescent="0.25">
      <c r="N746" s="110"/>
    </row>
    <row r="747" spans="14:14" x14ac:dyDescent="0.25">
      <c r="N747" s="110"/>
    </row>
    <row r="748" spans="14:14" x14ac:dyDescent="0.25">
      <c r="N748" s="110"/>
    </row>
    <row r="749" spans="14:14" x14ac:dyDescent="0.25">
      <c r="N749" s="110"/>
    </row>
    <row r="750" spans="14:14" x14ac:dyDescent="0.25">
      <c r="N750" s="110"/>
    </row>
    <row r="751" spans="14:14" x14ac:dyDescent="0.25">
      <c r="N751" s="110"/>
    </row>
    <row r="752" spans="14:14" x14ac:dyDescent="0.25">
      <c r="N752" s="110"/>
    </row>
    <row r="753" spans="14:14" x14ac:dyDescent="0.25">
      <c r="N753" s="110"/>
    </row>
    <row r="754" spans="14:14" x14ac:dyDescent="0.25">
      <c r="N754" s="110"/>
    </row>
    <row r="755" spans="14:14" x14ac:dyDescent="0.25">
      <c r="N755" s="110"/>
    </row>
    <row r="756" spans="14:14" x14ac:dyDescent="0.25">
      <c r="N756" s="110"/>
    </row>
    <row r="757" spans="14:14" x14ac:dyDescent="0.25">
      <c r="N757" s="110"/>
    </row>
    <row r="758" spans="14:14" x14ac:dyDescent="0.25">
      <c r="N758" s="110"/>
    </row>
    <row r="759" spans="14:14" x14ac:dyDescent="0.25">
      <c r="N759" s="110"/>
    </row>
    <row r="760" spans="14:14" x14ac:dyDescent="0.25">
      <c r="N760" s="110"/>
    </row>
    <row r="761" spans="14:14" x14ac:dyDescent="0.25">
      <c r="N761" s="110"/>
    </row>
    <row r="762" spans="14:14" x14ac:dyDescent="0.25">
      <c r="N762" s="110"/>
    </row>
    <row r="763" spans="14:14" x14ac:dyDescent="0.25">
      <c r="N763" s="110"/>
    </row>
    <row r="764" spans="14:14" x14ac:dyDescent="0.25">
      <c r="N764" s="110"/>
    </row>
    <row r="765" spans="14:14" x14ac:dyDescent="0.25">
      <c r="N765" s="110"/>
    </row>
    <row r="766" spans="14:14" x14ac:dyDescent="0.25">
      <c r="N766" s="110"/>
    </row>
    <row r="767" spans="14:14" x14ac:dyDescent="0.25">
      <c r="N767" s="110"/>
    </row>
    <row r="768" spans="14:14" x14ac:dyDescent="0.25">
      <c r="N768" s="110"/>
    </row>
    <row r="769" spans="14:14" x14ac:dyDescent="0.25">
      <c r="N769" s="110"/>
    </row>
    <row r="770" spans="14:14" x14ac:dyDescent="0.25">
      <c r="N770" s="110"/>
    </row>
    <row r="771" spans="14:14" x14ac:dyDescent="0.25">
      <c r="N771" s="110"/>
    </row>
    <row r="772" spans="14:14" x14ac:dyDescent="0.25">
      <c r="N772" s="110"/>
    </row>
    <row r="773" spans="14:14" x14ac:dyDescent="0.25">
      <c r="N773" s="110"/>
    </row>
    <row r="774" spans="14:14" x14ac:dyDescent="0.25">
      <c r="N774" s="110"/>
    </row>
  </sheetData>
  <pageMargins left="0.7" right="0.7" top="0.75" bottom="0.75" header="0.3" footer="0.3"/>
  <pageSetup scale="75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5DC1C5-5F87-4727-ADCA-4E8D2F91358E}">
  <sheetPr>
    <pageSetUpPr fitToPage="1"/>
  </sheetPr>
  <dimension ref="A1:Q133"/>
  <sheetViews>
    <sheetView showGridLines="0" workbookViewId="0">
      <selection activeCell="H11" sqref="H11"/>
    </sheetView>
  </sheetViews>
  <sheetFormatPr defaultRowHeight="15" x14ac:dyDescent="0.25"/>
  <cols>
    <col min="2" max="2" width="9.5703125" bestFit="1" customWidth="1"/>
    <col min="3" max="5" width="10.28515625" bestFit="1" customWidth="1"/>
    <col min="6" max="9" width="11.28515625" bestFit="1" customWidth="1"/>
    <col min="10" max="12" width="13" bestFit="1" customWidth="1"/>
    <col min="13" max="14" width="14" bestFit="1" customWidth="1"/>
  </cols>
  <sheetData>
    <row r="1" spans="1:17" x14ac:dyDescent="0.25">
      <c r="A1" s="42"/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</row>
    <row r="2" spans="1:17" x14ac:dyDescent="0.25">
      <c r="A2" s="42"/>
      <c r="B2" s="42"/>
      <c r="C2" s="42"/>
      <c r="D2" s="42"/>
      <c r="E2" s="42"/>
      <c r="F2" s="42"/>
      <c r="G2" s="42"/>
      <c r="H2" s="42"/>
      <c r="I2" s="42"/>
      <c r="J2" s="43"/>
      <c r="K2" s="42"/>
      <c r="L2" s="42"/>
      <c r="M2" s="42"/>
      <c r="N2" s="42"/>
      <c r="O2" s="42"/>
      <c r="P2" s="42"/>
      <c r="Q2" s="42"/>
    </row>
    <row r="3" spans="1:17" x14ac:dyDescent="0.25">
      <c r="A3" s="42"/>
      <c r="B3" s="42"/>
      <c r="C3" s="42"/>
      <c r="D3" s="42"/>
      <c r="E3" s="42"/>
      <c r="F3" s="42"/>
      <c r="G3" s="42"/>
      <c r="H3" s="42"/>
      <c r="I3" s="42"/>
      <c r="J3" s="43"/>
      <c r="K3" s="42"/>
      <c r="L3" s="42"/>
      <c r="M3" s="42"/>
      <c r="N3" s="42"/>
      <c r="O3" s="42"/>
      <c r="P3" s="42"/>
      <c r="Q3" s="42"/>
    </row>
    <row r="4" spans="1:17" ht="15.75" x14ac:dyDescent="0.25">
      <c r="A4" s="42"/>
      <c r="C4" s="18" t="s">
        <v>2</v>
      </c>
      <c r="N4" s="170" t="s">
        <v>0</v>
      </c>
      <c r="O4" s="42"/>
      <c r="P4" s="42"/>
      <c r="Q4" s="42"/>
    </row>
    <row r="5" spans="1:17" ht="15.75" x14ac:dyDescent="0.25">
      <c r="A5" s="42"/>
      <c r="C5" s="18" t="s">
        <v>3</v>
      </c>
      <c r="N5" s="170" t="s">
        <v>1</v>
      </c>
      <c r="O5" s="42"/>
      <c r="P5" s="42"/>
      <c r="Q5" s="42"/>
    </row>
    <row r="6" spans="1:17" x14ac:dyDescent="0.25">
      <c r="A6" s="42"/>
      <c r="C6" s="18" t="s">
        <v>346</v>
      </c>
      <c r="O6" s="42"/>
      <c r="P6" s="42"/>
      <c r="Q6" s="42"/>
    </row>
    <row r="7" spans="1:17" x14ac:dyDescent="0.25">
      <c r="A7" s="42"/>
      <c r="C7" s="18" t="s">
        <v>347</v>
      </c>
      <c r="O7" s="42"/>
      <c r="P7" s="42"/>
      <c r="Q7" s="42"/>
    </row>
    <row r="8" spans="1:17" x14ac:dyDescent="0.25">
      <c r="A8" s="42"/>
      <c r="I8" s="30" t="s">
        <v>72</v>
      </c>
      <c r="J8" s="35" t="s">
        <v>73</v>
      </c>
      <c r="K8" s="33">
        <f>+'Sch 5.0a Rates'!H20</f>
        <v>51.5</v>
      </c>
      <c r="L8" s="31" t="s">
        <v>74</v>
      </c>
      <c r="N8" s="18" t="s">
        <v>75</v>
      </c>
      <c r="O8" s="42"/>
      <c r="P8" s="42"/>
      <c r="Q8" s="42"/>
    </row>
    <row r="9" spans="1:17" x14ac:dyDescent="0.25">
      <c r="A9" s="42"/>
      <c r="I9" s="30" t="s">
        <v>27</v>
      </c>
      <c r="J9" s="29" t="s">
        <v>28</v>
      </c>
      <c r="K9" s="33">
        <f>+'Sch 5.0a Rates'!H21</f>
        <v>3</v>
      </c>
      <c r="L9" s="32" t="s">
        <v>76</v>
      </c>
      <c r="N9" s="34">
        <f>SUM(C13:N13)</f>
        <v>566798.30000000028</v>
      </c>
      <c r="O9" s="42"/>
      <c r="P9" s="42"/>
      <c r="Q9" s="42"/>
    </row>
    <row r="10" spans="1:17" x14ac:dyDescent="0.25">
      <c r="A10" s="42"/>
      <c r="J10" s="29" t="s">
        <v>30</v>
      </c>
      <c r="K10" s="33">
        <f>+'Sch 5.0a Rates'!H22</f>
        <v>4</v>
      </c>
      <c r="L10">
        <v>2.68</v>
      </c>
      <c r="N10" s="36">
        <v>2023</v>
      </c>
      <c r="O10" s="42"/>
      <c r="P10" s="42"/>
      <c r="Q10" s="42"/>
    </row>
    <row r="11" spans="1:17" x14ac:dyDescent="0.25">
      <c r="A11" s="42"/>
      <c r="L11">
        <v>3.32</v>
      </c>
      <c r="O11" s="42"/>
      <c r="P11" s="42"/>
      <c r="Q11" s="42"/>
    </row>
    <row r="12" spans="1:17" x14ac:dyDescent="0.25">
      <c r="A12" s="42"/>
      <c r="C12" s="18"/>
      <c r="O12" s="42"/>
      <c r="P12" s="42"/>
      <c r="Q12" s="42"/>
    </row>
    <row r="13" spans="1:17" x14ac:dyDescent="0.25">
      <c r="A13" s="42"/>
      <c r="B13" s="16" t="s">
        <v>77</v>
      </c>
      <c r="C13" s="28">
        <f>+SUM(C15:C125)</f>
        <v>42960.500000000036</v>
      </c>
      <c r="D13" s="28">
        <f t="shared" ref="D13:N13" si="0">+SUM(D15:D125)</f>
        <v>46865.300000000025</v>
      </c>
      <c r="E13" s="28">
        <f t="shared" si="0"/>
        <v>44079.3</v>
      </c>
      <c r="F13" s="28">
        <f t="shared" si="0"/>
        <v>46533.100000000035</v>
      </c>
      <c r="G13" s="28">
        <f t="shared" si="0"/>
        <v>49693.500000000029</v>
      </c>
      <c r="H13" s="28">
        <f t="shared" si="0"/>
        <v>50845.100000000049</v>
      </c>
      <c r="I13" s="28">
        <f t="shared" si="0"/>
        <v>49352.200000000026</v>
      </c>
      <c r="J13" s="28">
        <f t="shared" si="0"/>
        <v>51692.300000000032</v>
      </c>
      <c r="K13" s="28">
        <f t="shared" si="0"/>
        <v>45713.500000000036</v>
      </c>
      <c r="L13" s="28">
        <f t="shared" si="0"/>
        <v>46506.200000000026</v>
      </c>
      <c r="M13" s="28">
        <f t="shared" si="0"/>
        <v>46583.800000000017</v>
      </c>
      <c r="N13" s="28">
        <f t="shared" si="0"/>
        <v>45973.500000000022</v>
      </c>
      <c r="O13" s="42"/>
      <c r="P13" s="42"/>
      <c r="Q13" s="42"/>
    </row>
    <row r="14" spans="1:17" x14ac:dyDescent="0.25">
      <c r="A14" s="42"/>
      <c r="B14" s="16" t="s">
        <v>78</v>
      </c>
      <c r="C14" s="29" t="s">
        <v>79</v>
      </c>
      <c r="D14" s="29" t="s">
        <v>80</v>
      </c>
      <c r="E14" s="29" t="s">
        <v>81</v>
      </c>
      <c r="F14" s="29" t="s">
        <v>82</v>
      </c>
      <c r="G14" s="29" t="s">
        <v>83</v>
      </c>
      <c r="H14" s="29" t="s">
        <v>84</v>
      </c>
      <c r="I14" s="29" t="s">
        <v>85</v>
      </c>
      <c r="J14" s="29" t="s">
        <v>86</v>
      </c>
      <c r="K14" s="29" t="s">
        <v>87</v>
      </c>
      <c r="L14" s="29" t="s">
        <v>88</v>
      </c>
      <c r="M14" s="29" t="s">
        <v>89</v>
      </c>
      <c r="N14" s="29" t="s">
        <v>90</v>
      </c>
      <c r="O14" s="42"/>
      <c r="P14" s="42"/>
      <c r="Q14" s="42"/>
    </row>
    <row r="15" spans="1:17" x14ac:dyDescent="0.25">
      <c r="A15" s="42"/>
      <c r="B15">
        <v>0</v>
      </c>
      <c r="C15" s="13">
        <f>(+'Sch 8.x Bill Count'!C11*'S6.1a PRevenue(0.75in)'!$K$8)+('Sch 8.x Bill Count'!C11*($B15+50)/100*$K$9)</f>
        <v>3498</v>
      </c>
      <c r="D15" s="13">
        <f>(+'Sch 8.x Bill Count'!D11*'S6.1a PRevenue(0.75in)'!$K$8)+('Sch 8.x Bill Count'!D11*($B15+50)/100*$K$9)</f>
        <v>1325</v>
      </c>
      <c r="E15" s="13">
        <f>(+'Sch 8.x Bill Count'!E11*'S6.1a PRevenue(0.75in)'!$K$8)+('Sch 8.x Bill Count'!E11*($B15+50)/100*$K$9)</f>
        <v>1272</v>
      </c>
      <c r="F15" s="13">
        <f>(+'Sch 8.x Bill Count'!F11*'S6.1a PRevenue(0.75in)'!$K$8)+('Sch 8.x Bill Count'!F11*($B15+50)/100*$K$9)</f>
        <v>689</v>
      </c>
      <c r="G15" s="13">
        <f>(+'Sch 8.x Bill Count'!G11*'S6.1a PRevenue(0.75in)'!$K$8)+('Sch 8.x Bill Count'!G11*($B15+50)/100*$K$9)</f>
        <v>477</v>
      </c>
      <c r="H15" s="13">
        <f>(+'Sch 8.x Bill Count'!H11*'S6.1a PRevenue(0.75in)'!$K$8)+('Sch 8.x Bill Count'!H11*($B15+50)/100*$K$9)</f>
        <v>371</v>
      </c>
      <c r="I15" s="13">
        <f>(+'Sch 8.x Bill Count'!I11*'S6.1a PRevenue(0.75in)'!$K$8)+('Sch 8.x Bill Count'!I11*($B15+50)/100*$K$9)</f>
        <v>1007</v>
      </c>
      <c r="J15" s="13">
        <f>(+'Sch 8.x Bill Count'!J11*'S6.1a PRevenue(0.75in)'!$K$8)+('Sch 8.x Bill Count'!J11*($B15+50)/100*$K$9)</f>
        <v>795</v>
      </c>
      <c r="K15" s="13">
        <f>(+'Sch 8.x Bill Count'!K11*'S6.1a PRevenue(0.75in)'!$K$8)+('Sch 8.x Bill Count'!K11*($B15+50)/100*$K$9)</f>
        <v>848</v>
      </c>
      <c r="L15" s="13">
        <f>(+'Sch 8.x Bill Count'!L11*'S6.1a PRevenue(0.75in)'!$K$8)+('Sch 8.x Bill Count'!L11*($B15+50)/100*$K$9)</f>
        <v>795</v>
      </c>
      <c r="M15" s="13">
        <f>(+'Sch 8.x Bill Count'!M11*'S6.1a PRevenue(0.75in)'!$K$8)+('Sch 8.x Bill Count'!M11*($B15+50)/100*$K$9)</f>
        <v>795</v>
      </c>
      <c r="N15" s="13">
        <f>(+'Sch 8.x Bill Count'!N11*'S6.1a PRevenue(0.75in)'!$K$8)+('Sch 8.x Bill Count'!N11*($B15+50)/100*$K$9)</f>
        <v>636</v>
      </c>
      <c r="O15" s="42"/>
      <c r="P15" s="42"/>
      <c r="Q15" s="42"/>
    </row>
    <row r="16" spans="1:17" x14ac:dyDescent="0.25">
      <c r="A16" s="42"/>
      <c r="B16">
        <v>100</v>
      </c>
      <c r="C16" s="13">
        <f>(+'Sch 8.x Bill Count'!C12*'S6.1a PRevenue(0.75in)'!$K$8)+('Sch 8.x Bill Count'!C12*($B16+50)/100*$K$9)</f>
        <v>2184</v>
      </c>
      <c r="D16" s="13">
        <f>(+'Sch 8.x Bill Count'!D12*'S6.1a PRevenue(0.75in)'!$K$8)+('Sch 8.x Bill Count'!D12*($B16+50)/100*$K$9)</f>
        <v>1064</v>
      </c>
      <c r="E16" s="13">
        <f>(+'Sch 8.x Bill Count'!E12*'S6.1a PRevenue(0.75in)'!$K$8)+('Sch 8.x Bill Count'!E12*($B16+50)/100*$K$9)</f>
        <v>1232</v>
      </c>
      <c r="F16" s="13">
        <f>(+'Sch 8.x Bill Count'!F12*'S6.1a PRevenue(0.75in)'!$K$8)+('Sch 8.x Bill Count'!F12*($B16+50)/100*$K$9)</f>
        <v>840</v>
      </c>
      <c r="G16" s="13">
        <f>(+'Sch 8.x Bill Count'!G12*'S6.1a PRevenue(0.75in)'!$K$8)+('Sch 8.x Bill Count'!G12*($B16+50)/100*$K$9)</f>
        <v>1008</v>
      </c>
      <c r="H16" s="13">
        <f>(+'Sch 8.x Bill Count'!H12*'S6.1a PRevenue(0.75in)'!$K$8)+('Sch 8.x Bill Count'!H12*($B16+50)/100*$K$9)</f>
        <v>728</v>
      </c>
      <c r="I16" s="13">
        <f>(+'Sch 8.x Bill Count'!I12*'S6.1a PRevenue(0.75in)'!$K$8)+('Sch 8.x Bill Count'!I12*($B16+50)/100*$K$9)</f>
        <v>840</v>
      </c>
      <c r="J16" s="13">
        <f>(+'Sch 8.x Bill Count'!J12*'S6.1a PRevenue(0.75in)'!$K$8)+('Sch 8.x Bill Count'!J12*($B16+50)/100*$K$9)</f>
        <v>560</v>
      </c>
      <c r="K16" s="13">
        <f>(+'Sch 8.x Bill Count'!K12*'S6.1a PRevenue(0.75in)'!$K$8)+('Sch 8.x Bill Count'!K12*($B16+50)/100*$K$9)</f>
        <v>1120</v>
      </c>
      <c r="L16" s="13">
        <f>(+'Sch 8.x Bill Count'!L12*'S6.1a PRevenue(0.75in)'!$K$8)+('Sch 8.x Bill Count'!L12*($B16+50)/100*$K$9)</f>
        <v>1344</v>
      </c>
      <c r="M16" s="13">
        <f>(+'Sch 8.x Bill Count'!M12*'S6.1a PRevenue(0.75in)'!$K$8)+('Sch 8.x Bill Count'!M12*($B16+50)/100*$K$9)</f>
        <v>1008</v>
      </c>
      <c r="N16" s="13">
        <f>(+'Sch 8.x Bill Count'!N12*'S6.1a PRevenue(0.75in)'!$K$8)+('Sch 8.x Bill Count'!N12*($B16+50)/100*$K$9)</f>
        <v>1008</v>
      </c>
      <c r="O16" s="42"/>
      <c r="P16" s="42"/>
      <c r="Q16" s="42"/>
    </row>
    <row r="17" spans="1:17" x14ac:dyDescent="0.25">
      <c r="A17" s="42"/>
      <c r="B17">
        <f>+B16+100</f>
        <v>200</v>
      </c>
      <c r="C17" s="13">
        <f>(+'Sch 8.x Bill Count'!C13*'S6.1a PRevenue(0.75in)'!$K$8)+('Sch 8.x Bill Count'!C13*($B17+50)/100*$K$9)</f>
        <v>4720</v>
      </c>
      <c r="D17" s="13">
        <f>(+'Sch 8.x Bill Count'!D13*'S6.1a PRevenue(0.75in)'!$K$8)+('Sch 8.x Bill Count'!D13*($B17+50)/100*$K$9)</f>
        <v>2124</v>
      </c>
      <c r="E17" s="13">
        <f>(+'Sch 8.x Bill Count'!E13*'S6.1a PRevenue(0.75in)'!$K$8)+('Sch 8.x Bill Count'!E13*($B17+50)/100*$K$9)</f>
        <v>3481</v>
      </c>
      <c r="F17" s="13">
        <f>(+'Sch 8.x Bill Count'!F13*'S6.1a PRevenue(0.75in)'!$K$8)+('Sch 8.x Bill Count'!F13*($B17+50)/100*$K$9)</f>
        <v>3422</v>
      </c>
      <c r="G17" s="13">
        <f>(+'Sch 8.x Bill Count'!G13*'S6.1a PRevenue(0.75in)'!$K$8)+('Sch 8.x Bill Count'!G13*($B17+50)/100*$K$9)</f>
        <v>2242</v>
      </c>
      <c r="H17" s="13">
        <f>(+'Sch 8.x Bill Count'!H13*'S6.1a PRevenue(0.75in)'!$K$8)+('Sch 8.x Bill Count'!H13*($B17+50)/100*$K$9)</f>
        <v>2006</v>
      </c>
      <c r="I17" s="13">
        <f>(+'Sch 8.x Bill Count'!I13*'S6.1a PRevenue(0.75in)'!$K$8)+('Sch 8.x Bill Count'!I13*($B17+50)/100*$K$9)</f>
        <v>2832</v>
      </c>
      <c r="J17" s="13">
        <f>(+'Sch 8.x Bill Count'!J13*'S6.1a PRevenue(0.75in)'!$K$8)+('Sch 8.x Bill Count'!J13*($B17+50)/100*$K$9)</f>
        <v>1239</v>
      </c>
      <c r="K17" s="13">
        <f>(+'Sch 8.x Bill Count'!K13*'S6.1a PRevenue(0.75in)'!$K$8)+('Sch 8.x Bill Count'!K13*($B17+50)/100*$K$9)</f>
        <v>4012</v>
      </c>
      <c r="L17" s="13">
        <f>(+'Sch 8.x Bill Count'!L13*'S6.1a PRevenue(0.75in)'!$K$8)+('Sch 8.x Bill Count'!L13*($B17+50)/100*$K$9)</f>
        <v>2360</v>
      </c>
      <c r="M17" s="13">
        <f>(+'Sch 8.x Bill Count'!M13*'S6.1a PRevenue(0.75in)'!$K$8)+('Sch 8.x Bill Count'!M13*($B17+50)/100*$K$9)</f>
        <v>2655</v>
      </c>
      <c r="N17" s="13">
        <f>(+'Sch 8.x Bill Count'!N13*'S6.1a PRevenue(0.75in)'!$K$8)+('Sch 8.x Bill Count'!N13*($B17+50)/100*$K$9)</f>
        <v>2301</v>
      </c>
      <c r="O17" s="42"/>
      <c r="P17" s="42"/>
      <c r="Q17" s="42"/>
    </row>
    <row r="18" spans="1:17" x14ac:dyDescent="0.25">
      <c r="A18" s="42"/>
      <c r="B18">
        <f t="shared" ref="B18:B81" si="1">+B17+100</f>
        <v>300</v>
      </c>
      <c r="C18" s="13">
        <f>(+'Sch 8.x Bill Count'!C14*'S6.1a PRevenue(0.75in)'!$K$8)+('Sch 8.x Bill Count'!C14*($B18+50)/100*$K$9)</f>
        <v>6076</v>
      </c>
      <c r="D18" s="13">
        <f>(+'Sch 8.x Bill Count'!D14*'S6.1a PRevenue(0.75in)'!$K$8)+('Sch 8.x Bill Count'!D14*($B18+50)/100*$K$9)</f>
        <v>4092</v>
      </c>
      <c r="E18" s="13">
        <f>(+'Sch 8.x Bill Count'!E14*'S6.1a PRevenue(0.75in)'!$K$8)+('Sch 8.x Bill Count'!E14*($B18+50)/100*$K$9)</f>
        <v>6572</v>
      </c>
      <c r="F18" s="13">
        <f>(+'Sch 8.x Bill Count'!F14*'S6.1a PRevenue(0.75in)'!$K$8)+('Sch 8.x Bill Count'!F14*($B18+50)/100*$K$9)</f>
        <v>5456</v>
      </c>
      <c r="G18" s="13">
        <f>(+'Sch 8.x Bill Count'!G14*'S6.1a PRevenue(0.75in)'!$K$8)+('Sch 8.x Bill Count'!G14*($B18+50)/100*$K$9)</f>
        <v>4898</v>
      </c>
      <c r="H18" s="13">
        <f>(+'Sch 8.x Bill Count'!H14*'S6.1a PRevenue(0.75in)'!$K$8)+('Sch 8.x Bill Count'!H14*($B18+50)/100*$K$9)</f>
        <v>3720</v>
      </c>
      <c r="I18" s="13">
        <f>(+'Sch 8.x Bill Count'!I14*'S6.1a PRevenue(0.75in)'!$K$8)+('Sch 8.x Bill Count'!I14*($B18+50)/100*$K$9)</f>
        <v>5146</v>
      </c>
      <c r="J18" s="13">
        <f>(+'Sch 8.x Bill Count'!J14*'S6.1a PRevenue(0.75in)'!$K$8)+('Sch 8.x Bill Count'!J14*($B18+50)/100*$K$9)</f>
        <v>3720</v>
      </c>
      <c r="K18" s="13">
        <f>(+'Sch 8.x Bill Count'!K14*'S6.1a PRevenue(0.75in)'!$K$8)+('Sch 8.x Bill Count'!K14*($B18+50)/100*$K$9)</f>
        <v>5704</v>
      </c>
      <c r="L18" s="13">
        <f>(+'Sch 8.x Bill Count'!L14*'S6.1a PRevenue(0.75in)'!$K$8)+('Sch 8.x Bill Count'!L14*($B18+50)/100*$K$9)</f>
        <v>5642</v>
      </c>
      <c r="M18" s="13">
        <f>(+'Sch 8.x Bill Count'!M14*'S6.1a PRevenue(0.75in)'!$K$8)+('Sch 8.x Bill Count'!M14*($B18+50)/100*$K$9)</f>
        <v>5084</v>
      </c>
      <c r="N18" s="13">
        <f>(+'Sch 8.x Bill Count'!N14*'S6.1a PRevenue(0.75in)'!$K$8)+('Sch 8.x Bill Count'!N14*($B18+50)/100*$K$9)</f>
        <v>5704</v>
      </c>
      <c r="O18" s="42"/>
      <c r="P18" s="42"/>
      <c r="Q18" s="42"/>
    </row>
    <row r="19" spans="1:17" x14ac:dyDescent="0.25">
      <c r="A19" s="42"/>
      <c r="B19">
        <f t="shared" si="1"/>
        <v>400</v>
      </c>
      <c r="C19" s="13">
        <f>(+'Sch 8.x Bill Count'!C15*'S6.1a PRevenue(0.75in)'!$K$8)+('Sch 8.x Bill Count'!C15*($B19+50)/100*$K$9)</f>
        <v>5980</v>
      </c>
      <c r="D19" s="13">
        <f>(+'Sch 8.x Bill Count'!D15*'S6.1a PRevenue(0.75in)'!$K$8)+('Sch 8.x Bill Count'!D15*($B19+50)/100*$K$9)</f>
        <v>5525</v>
      </c>
      <c r="E19" s="13">
        <f>(+'Sch 8.x Bill Count'!E15*'S6.1a PRevenue(0.75in)'!$K$8)+('Sch 8.x Bill Count'!E15*($B19+50)/100*$K$9)</f>
        <v>5655</v>
      </c>
      <c r="F19" s="13">
        <f>(+'Sch 8.x Bill Count'!F15*'S6.1a PRevenue(0.75in)'!$K$8)+('Sch 8.x Bill Count'!F15*($B19+50)/100*$K$9)</f>
        <v>6305</v>
      </c>
      <c r="G19" s="13">
        <f>(+'Sch 8.x Bill Count'!G15*'S6.1a PRevenue(0.75in)'!$K$8)+('Sch 8.x Bill Count'!G15*($B19+50)/100*$K$9)</f>
        <v>4615</v>
      </c>
      <c r="H19" s="13">
        <f>(+'Sch 8.x Bill Count'!H15*'S6.1a PRevenue(0.75in)'!$K$8)+('Sch 8.x Bill Count'!H15*($B19+50)/100*$K$9)</f>
        <v>5200</v>
      </c>
      <c r="I19" s="13">
        <f>(+'Sch 8.x Bill Count'!I15*'S6.1a PRevenue(0.75in)'!$K$8)+('Sch 8.x Bill Count'!I15*($B19+50)/100*$K$9)</f>
        <v>4810</v>
      </c>
      <c r="J19" s="13">
        <f>(+'Sch 8.x Bill Count'!J15*'S6.1a PRevenue(0.75in)'!$K$8)+('Sch 8.x Bill Count'!J15*($B19+50)/100*$K$9)</f>
        <v>4355</v>
      </c>
      <c r="K19" s="13">
        <f>(+'Sch 8.x Bill Count'!K15*'S6.1a PRevenue(0.75in)'!$K$8)+('Sch 8.x Bill Count'!K15*($B19+50)/100*$K$9)</f>
        <v>5395</v>
      </c>
      <c r="L19" s="13">
        <f>(+'Sch 8.x Bill Count'!L15*'S6.1a PRevenue(0.75in)'!$K$8)+('Sch 8.x Bill Count'!L15*($B19+50)/100*$K$9)</f>
        <v>5720</v>
      </c>
      <c r="M19" s="13">
        <f>(+'Sch 8.x Bill Count'!M15*'S6.1a PRevenue(0.75in)'!$K$8)+('Sch 8.x Bill Count'!M15*($B19+50)/100*$K$9)</f>
        <v>5265</v>
      </c>
      <c r="N19" s="13">
        <f>(+'Sch 8.x Bill Count'!N15*'S6.1a PRevenue(0.75in)'!$K$8)+('Sch 8.x Bill Count'!N15*($B19+50)/100*$K$9)</f>
        <v>5525</v>
      </c>
      <c r="O19" s="42"/>
      <c r="P19" s="42"/>
      <c r="Q19" s="42"/>
    </row>
    <row r="20" spans="1:17" x14ac:dyDescent="0.25">
      <c r="A20" s="42"/>
      <c r="B20">
        <f t="shared" si="1"/>
        <v>500</v>
      </c>
      <c r="C20" s="13">
        <f>(+'Sch 8.x Bill Count'!C16*'S6.1a PRevenue(0.75in)'!$K$8)+('Sch 8.x Bill Count'!C16*($B20+50)/100*$K$9)</f>
        <v>4964</v>
      </c>
      <c r="D20" s="13">
        <f>(+'Sch 8.x Bill Count'!D16*'S6.1a PRevenue(0.75in)'!$K$8)+('Sch 8.x Bill Count'!D16*($B20+50)/100*$K$9)</f>
        <v>5508</v>
      </c>
      <c r="E20" s="13">
        <f>(+'Sch 8.x Bill Count'!E16*'S6.1a PRevenue(0.75in)'!$K$8)+('Sch 8.x Bill Count'!E16*($B20+50)/100*$K$9)</f>
        <v>6392</v>
      </c>
      <c r="F20" s="13">
        <f>(+'Sch 8.x Bill Count'!F16*'S6.1a PRevenue(0.75in)'!$K$8)+('Sch 8.x Bill Count'!F16*($B20+50)/100*$K$9)</f>
        <v>5168</v>
      </c>
      <c r="G20" s="13">
        <f>(+'Sch 8.x Bill Count'!G16*'S6.1a PRevenue(0.75in)'!$K$8)+('Sch 8.x Bill Count'!G16*($B20+50)/100*$K$9)</f>
        <v>4352</v>
      </c>
      <c r="H20" s="13">
        <f>(+'Sch 8.x Bill Count'!H16*'S6.1a PRevenue(0.75in)'!$K$8)+('Sch 8.x Bill Count'!H16*($B20+50)/100*$K$9)</f>
        <v>4216</v>
      </c>
      <c r="I20" s="13">
        <f>(+'Sch 8.x Bill Count'!I16*'S6.1a PRevenue(0.75in)'!$K$8)+('Sch 8.x Bill Count'!I16*($B20+50)/100*$K$9)</f>
        <v>4148</v>
      </c>
      <c r="J20" s="13">
        <f>(+'Sch 8.x Bill Count'!J16*'S6.1a PRevenue(0.75in)'!$K$8)+('Sch 8.x Bill Count'!J16*($B20+50)/100*$K$9)</f>
        <v>4148</v>
      </c>
      <c r="K20" s="13">
        <f>(+'Sch 8.x Bill Count'!K16*'S6.1a PRevenue(0.75in)'!$K$8)+('Sch 8.x Bill Count'!K16*($B20+50)/100*$K$9)</f>
        <v>6188</v>
      </c>
      <c r="L20" s="13">
        <f>(+'Sch 8.x Bill Count'!L16*'S6.1a PRevenue(0.75in)'!$K$8)+('Sch 8.x Bill Count'!L16*($B20+50)/100*$K$9)</f>
        <v>5712</v>
      </c>
      <c r="M20" s="13">
        <f>(+'Sch 8.x Bill Count'!M16*'S6.1a PRevenue(0.75in)'!$K$8)+('Sch 8.x Bill Count'!M16*($B20+50)/100*$K$9)</f>
        <v>6052</v>
      </c>
      <c r="N20" s="13">
        <f>(+'Sch 8.x Bill Count'!N16*'S6.1a PRevenue(0.75in)'!$K$8)+('Sch 8.x Bill Count'!N16*($B20+50)/100*$K$9)</f>
        <v>6460</v>
      </c>
      <c r="O20" s="42"/>
      <c r="P20" s="42"/>
      <c r="Q20" s="42"/>
    </row>
    <row r="21" spans="1:17" x14ac:dyDescent="0.25">
      <c r="A21" s="42"/>
      <c r="B21">
        <f t="shared" si="1"/>
        <v>600</v>
      </c>
      <c r="C21" s="13">
        <f>(+'Sch 8.x Bill Count'!C17*'S6.1a PRevenue(0.75in)'!$K$8)+('Sch 8.x Bill Count'!C17*($B21+50)/100*$K$10)-(0.64*5*'Sch 8.x Bill Count'!C17)</f>
        <v>4309.3999999999996</v>
      </c>
      <c r="D21" s="13">
        <f>(+'Sch 8.x Bill Count'!D17*'S6.1a PRevenue(0.75in)'!$K$8)+('Sch 8.x Bill Count'!D17*($B21+50)/100*$K$10)-(0.64*5*'Sch 8.x Bill Count'!D17)</f>
        <v>6018.3</v>
      </c>
      <c r="E21" s="13">
        <f>(+'Sch 8.x Bill Count'!E17*'S6.1a PRevenue(0.75in)'!$K$8)+('Sch 8.x Bill Count'!E17*($B21+50)/100*$K$10)-(0.64*5*'Sch 8.x Bill Count'!E17)</f>
        <v>5572.5</v>
      </c>
      <c r="F21" s="13">
        <f>(+'Sch 8.x Bill Count'!F17*'S6.1a PRevenue(0.75in)'!$K$8)+('Sch 8.x Bill Count'!F17*($B21+50)/100*$K$10)-(0.64*5*'Sch 8.x Bill Count'!F17)</f>
        <v>6315.5</v>
      </c>
      <c r="G21" s="13">
        <f>(+'Sch 8.x Bill Count'!G17*'S6.1a PRevenue(0.75in)'!$K$8)+('Sch 8.x Bill Count'!G17*($B21+50)/100*$K$10)-(0.64*5*'Sch 8.x Bill Count'!G17)</f>
        <v>5498.2</v>
      </c>
      <c r="H21" s="13">
        <f>(+'Sch 8.x Bill Count'!H17*'S6.1a PRevenue(0.75in)'!$K$8)+('Sch 8.x Bill Count'!H17*($B21+50)/100*$K$10)-(0.64*5*'Sch 8.x Bill Count'!H17)</f>
        <v>4680.8999999999996</v>
      </c>
      <c r="I21" s="13">
        <f>(+'Sch 8.x Bill Count'!I17*'S6.1a PRevenue(0.75in)'!$K$8)+('Sch 8.x Bill Count'!I17*($B21+50)/100*$K$10)-(0.64*5*'Sch 8.x Bill Count'!I17)</f>
        <v>4755.2</v>
      </c>
      <c r="J21" s="13">
        <f>(+'Sch 8.x Bill Count'!J17*'S6.1a PRevenue(0.75in)'!$K$8)+('Sch 8.x Bill Count'!J17*($B21+50)/100*$K$10)-(0.64*5*'Sch 8.x Bill Count'!J17)</f>
        <v>5646.8</v>
      </c>
      <c r="K21" s="13">
        <f>(+'Sch 8.x Bill Count'!K17*'S6.1a PRevenue(0.75in)'!$K$8)+('Sch 8.x Bill Count'!K17*($B21+50)/100*$K$10)-(0.64*5*'Sch 8.x Bill Count'!K17)</f>
        <v>5052.3999999999996</v>
      </c>
      <c r="L21" s="13">
        <f>(+'Sch 8.x Bill Count'!L17*'S6.1a PRevenue(0.75in)'!$K$8)+('Sch 8.x Bill Count'!L17*($B21+50)/100*$K$10)-(0.64*5*'Sch 8.x Bill Count'!L17)</f>
        <v>4903.8</v>
      </c>
      <c r="M21" s="13">
        <f>(+'Sch 8.x Bill Count'!M17*'S6.1a PRevenue(0.75in)'!$K$8)+('Sch 8.x Bill Count'!M17*($B21+50)/100*$K$10)-(0.64*5*'Sch 8.x Bill Count'!M17)</f>
        <v>4606.6000000000004</v>
      </c>
      <c r="N21" s="13">
        <f>(+'Sch 8.x Bill Count'!N17*'S6.1a PRevenue(0.75in)'!$K$8)+('Sch 8.x Bill Count'!N17*($B21+50)/100*$K$10)-(0.64*5*'Sch 8.x Bill Count'!N17)</f>
        <v>5944</v>
      </c>
      <c r="O21" s="42"/>
      <c r="P21" s="42"/>
      <c r="Q21" s="42"/>
    </row>
    <row r="22" spans="1:17" x14ac:dyDescent="0.25">
      <c r="A22" s="42"/>
      <c r="B22">
        <f t="shared" si="1"/>
        <v>700</v>
      </c>
      <c r="C22" s="13">
        <f>(+'Sch 8.x Bill Count'!C18*'S6.1a PRevenue(0.75in)'!$K$8)+('Sch 8.x Bill Count'!C18*($B22+50)/100*$K$10)-(0.64*5*'Sch 8.x Bill Count'!C18)</f>
        <v>2818.8</v>
      </c>
      <c r="D22" s="13">
        <f>(+'Sch 8.x Bill Count'!D18*'S6.1a PRevenue(0.75in)'!$K$8)+('Sch 8.x Bill Count'!D18*($B22+50)/100*$K$10)-(0.64*5*'Sch 8.x Bill Count'!D18)</f>
        <v>4149.8999999999996</v>
      </c>
      <c r="E22" s="13">
        <f>(+'Sch 8.x Bill Count'!E18*'S6.1a PRevenue(0.75in)'!$K$8)+('Sch 8.x Bill Count'!E18*($B22+50)/100*$K$10)-(0.64*5*'Sch 8.x Bill Count'!E18)</f>
        <v>3836.7</v>
      </c>
      <c r="F22" s="13">
        <f>(+'Sch 8.x Bill Count'!F18*'S6.1a PRevenue(0.75in)'!$K$8)+('Sch 8.x Bill Count'!F18*($B22+50)/100*$K$10)-(0.64*5*'Sch 8.x Bill Count'!F18)</f>
        <v>4149.8999999999996</v>
      </c>
      <c r="G22" s="13">
        <f>(+'Sch 8.x Bill Count'!G18*'S6.1a PRevenue(0.75in)'!$K$8)+('Sch 8.x Bill Count'!G18*($B22+50)/100*$K$10)-(0.64*5*'Sch 8.x Bill Count'!G18)</f>
        <v>5246.1</v>
      </c>
      <c r="H22" s="13">
        <f>(+'Sch 8.x Bill Count'!H18*'S6.1a PRevenue(0.75in)'!$K$8)+('Sch 8.x Bill Count'!H18*($B22+50)/100*$K$10)-(0.64*5*'Sch 8.x Bill Count'!H18)</f>
        <v>4149.8999999999996</v>
      </c>
      <c r="I22" s="13">
        <f>(+'Sch 8.x Bill Count'!I18*'S6.1a PRevenue(0.75in)'!$K$8)+('Sch 8.x Bill Count'!I18*($B22+50)/100*$K$10)-(0.64*5*'Sch 8.x Bill Count'!I18)</f>
        <v>3915</v>
      </c>
      <c r="J22" s="13">
        <f>(+'Sch 8.x Bill Count'!J18*'S6.1a PRevenue(0.75in)'!$K$8)+('Sch 8.x Bill Count'!J18*($B22+50)/100*$K$10)-(0.64*5*'Sch 8.x Bill Count'!J18)</f>
        <v>4228.2</v>
      </c>
      <c r="K22" s="13">
        <f>(+'Sch 8.x Bill Count'!K18*'S6.1a PRevenue(0.75in)'!$K$8)+('Sch 8.x Bill Count'!K18*($B22+50)/100*$K$10)-(0.64*5*'Sch 8.x Bill Count'!K18)</f>
        <v>4149.8999999999996</v>
      </c>
      <c r="L22" s="13">
        <f>(+'Sch 8.x Bill Count'!L18*'S6.1a PRevenue(0.75in)'!$K$8)+('Sch 8.x Bill Count'!L18*($B22+50)/100*$K$10)-(0.64*5*'Sch 8.x Bill Count'!L18)</f>
        <v>5011.2</v>
      </c>
      <c r="M22" s="13">
        <f>(+'Sch 8.x Bill Count'!M18*'S6.1a PRevenue(0.75in)'!$K$8)+('Sch 8.x Bill Count'!M18*($B22+50)/100*$K$10)-(0.64*5*'Sch 8.x Bill Count'!M18)</f>
        <v>5794.2</v>
      </c>
      <c r="N22" s="13">
        <f>(+'Sch 8.x Bill Count'!N18*'S6.1a PRevenue(0.75in)'!$K$8)+('Sch 8.x Bill Count'!N18*($B22+50)/100*$K$10)-(0.64*5*'Sch 8.x Bill Count'!N18)</f>
        <v>5089.5</v>
      </c>
      <c r="O22" s="42"/>
      <c r="P22" s="42"/>
      <c r="Q22" s="42"/>
    </row>
    <row r="23" spans="1:17" x14ac:dyDescent="0.25">
      <c r="A23" s="42"/>
      <c r="B23">
        <f t="shared" si="1"/>
        <v>800</v>
      </c>
      <c r="C23" s="13">
        <f>(+'Sch 8.x Bill Count'!C19*'S6.1a PRevenue(0.75in)'!$K$8)+('Sch 8.x Bill Count'!C19*($B23+50)/100*$K$10)-(0.64*5*'Sch 8.x Bill Count'!C19)</f>
        <v>2222.1</v>
      </c>
      <c r="D23" s="13">
        <f>(+'Sch 8.x Bill Count'!D19*'S6.1a PRevenue(0.75in)'!$K$8)+('Sch 8.x Bill Count'!D19*($B23+50)/100*$K$10)-(0.64*5*'Sch 8.x Bill Count'!D19)</f>
        <v>4608.8</v>
      </c>
      <c r="E23" s="13">
        <f>(+'Sch 8.x Bill Count'!E19*'S6.1a PRevenue(0.75in)'!$K$8)+('Sch 8.x Bill Count'!E19*($B23+50)/100*$K$10)-(0.64*5*'Sch 8.x Bill Count'!E19)</f>
        <v>3045.1</v>
      </c>
      <c r="F23" s="13">
        <f>(+'Sch 8.x Bill Count'!F19*'S6.1a PRevenue(0.75in)'!$K$8)+('Sch 8.x Bill Count'!F19*($B23+50)/100*$K$10)-(0.64*5*'Sch 8.x Bill Count'!F19)</f>
        <v>3127.4</v>
      </c>
      <c r="G23" s="13">
        <f>(+'Sch 8.x Bill Count'!G19*'S6.1a PRevenue(0.75in)'!$K$8)+('Sch 8.x Bill Count'!G19*($B23+50)/100*$K$10)-(0.64*5*'Sch 8.x Bill Count'!G19)</f>
        <v>3045.1</v>
      </c>
      <c r="H23" s="13">
        <f>(+'Sch 8.x Bill Count'!H19*'S6.1a PRevenue(0.75in)'!$K$8)+('Sch 8.x Bill Count'!H19*($B23+50)/100*$K$10)-(0.64*5*'Sch 8.x Bill Count'!H19)</f>
        <v>3703.5</v>
      </c>
      <c r="I23" s="13">
        <f>(+'Sch 8.x Bill Count'!I19*'S6.1a PRevenue(0.75in)'!$K$8)+('Sch 8.x Bill Count'!I19*($B23+50)/100*$K$10)-(0.64*5*'Sch 8.x Bill Count'!I19)</f>
        <v>3209.7</v>
      </c>
      <c r="J23" s="13">
        <f>(+'Sch 8.x Bill Count'!J19*'S6.1a PRevenue(0.75in)'!$K$8)+('Sch 8.x Bill Count'!J19*($B23+50)/100*$K$10)-(0.64*5*'Sch 8.x Bill Count'!J19)</f>
        <v>3538.9</v>
      </c>
      <c r="K23" s="13">
        <f>(+'Sch 8.x Bill Count'!K19*'S6.1a PRevenue(0.75in)'!$K$8)+('Sch 8.x Bill Count'!K19*($B23+50)/100*$K$10)-(0.64*5*'Sch 8.x Bill Count'!K19)</f>
        <v>2962.8</v>
      </c>
      <c r="L23" s="13">
        <f>(+'Sch 8.x Bill Count'!L19*'S6.1a PRevenue(0.75in)'!$K$8)+('Sch 8.x Bill Count'!L19*($B23+50)/100*$K$10)-(0.64*5*'Sch 8.x Bill Count'!L19)</f>
        <v>3538.9</v>
      </c>
      <c r="M23" s="13">
        <f>(+'Sch 8.x Bill Count'!M19*'S6.1a PRevenue(0.75in)'!$K$8)+('Sch 8.x Bill Count'!M19*($B23+50)/100*$K$10)-(0.64*5*'Sch 8.x Bill Count'!M19)</f>
        <v>3703.5</v>
      </c>
      <c r="N23" s="13">
        <f>(+'Sch 8.x Bill Count'!N19*'S6.1a PRevenue(0.75in)'!$K$8)+('Sch 8.x Bill Count'!N19*($B23+50)/100*$K$10)-(0.64*5*'Sch 8.x Bill Count'!N19)</f>
        <v>3538.9</v>
      </c>
      <c r="O23" s="42"/>
      <c r="P23" s="42"/>
      <c r="Q23" s="42"/>
    </row>
    <row r="24" spans="1:17" x14ac:dyDescent="0.25">
      <c r="A24" s="42"/>
      <c r="B24">
        <f t="shared" si="1"/>
        <v>900</v>
      </c>
      <c r="C24" s="13">
        <f>(+'Sch 8.x Bill Count'!C20*'S6.1a PRevenue(0.75in)'!$K$8)+('Sch 8.x Bill Count'!C20*($B24+50)/100*$K$10)-(0.64*5*'Sch 8.x Bill Count'!C20)</f>
        <v>1294.5</v>
      </c>
      <c r="D24" s="13">
        <f>(+'Sch 8.x Bill Count'!D20*'S6.1a PRevenue(0.75in)'!$K$8)+('Sch 8.x Bill Count'!D20*($B24+50)/100*$K$10)-(0.64*5*'Sch 8.x Bill Count'!D20)</f>
        <v>3106.8</v>
      </c>
      <c r="E24" s="13">
        <f>(+'Sch 8.x Bill Count'!E20*'S6.1a PRevenue(0.75in)'!$K$8)+('Sch 8.x Bill Count'!E20*($B24+50)/100*$K$10)-(0.64*5*'Sch 8.x Bill Count'!E20)</f>
        <v>1726</v>
      </c>
      <c r="F24" s="13">
        <f>(+'Sch 8.x Bill Count'!F20*'S6.1a PRevenue(0.75in)'!$K$8)+('Sch 8.x Bill Count'!F20*($B24+50)/100*$K$10)-(0.64*5*'Sch 8.x Bill Count'!F20)</f>
        <v>1984.9</v>
      </c>
      <c r="G24" s="13">
        <f>(+'Sch 8.x Bill Count'!G20*'S6.1a PRevenue(0.75in)'!$K$8)+('Sch 8.x Bill Count'!G20*($B24+50)/100*$K$10)-(0.64*5*'Sch 8.x Bill Count'!G20)</f>
        <v>3279.4</v>
      </c>
      <c r="H24" s="13">
        <f>(+'Sch 8.x Bill Count'!H20*'S6.1a PRevenue(0.75in)'!$K$8)+('Sch 8.x Bill Count'!H20*($B24+50)/100*$K$10)-(0.64*5*'Sch 8.x Bill Count'!H20)</f>
        <v>4487.6000000000004</v>
      </c>
      <c r="I24" s="13">
        <f>(+'Sch 8.x Bill Count'!I20*'S6.1a PRevenue(0.75in)'!$K$8)+('Sch 8.x Bill Count'!I20*($B24+50)/100*$K$10)-(0.64*5*'Sch 8.x Bill Count'!I20)</f>
        <v>3365.7</v>
      </c>
      <c r="J24" s="13">
        <f>(+'Sch 8.x Bill Count'!J20*'S6.1a PRevenue(0.75in)'!$K$8)+('Sch 8.x Bill Count'!J20*($B24+50)/100*$K$10)-(0.64*5*'Sch 8.x Bill Count'!J20)</f>
        <v>3452</v>
      </c>
      <c r="K24" s="13">
        <f>(+'Sch 8.x Bill Count'!K20*'S6.1a PRevenue(0.75in)'!$K$8)+('Sch 8.x Bill Count'!K20*($B24+50)/100*$K$10)-(0.64*5*'Sch 8.x Bill Count'!K20)</f>
        <v>2243.8000000000002</v>
      </c>
      <c r="L24" s="13">
        <f>(+'Sch 8.x Bill Count'!L20*'S6.1a PRevenue(0.75in)'!$K$8)+('Sch 8.x Bill Count'!L20*($B24+50)/100*$K$10)-(0.64*5*'Sch 8.x Bill Count'!L20)</f>
        <v>2675.3</v>
      </c>
      <c r="M24" s="13">
        <f>(+'Sch 8.x Bill Count'!M20*'S6.1a PRevenue(0.75in)'!$K$8)+('Sch 8.x Bill Count'!M20*($B24+50)/100*$K$10)-(0.64*5*'Sch 8.x Bill Count'!M20)</f>
        <v>3020.5</v>
      </c>
      <c r="N24" s="13">
        <f>(+'Sch 8.x Bill Count'!N20*'S6.1a PRevenue(0.75in)'!$K$8)+('Sch 8.x Bill Count'!N20*($B24+50)/100*$K$10)-(0.64*5*'Sch 8.x Bill Count'!N20)</f>
        <v>2157.5</v>
      </c>
      <c r="O24" s="42"/>
      <c r="P24" s="42"/>
      <c r="Q24" s="42"/>
    </row>
    <row r="25" spans="1:17" x14ac:dyDescent="0.25">
      <c r="A25" s="42"/>
      <c r="B25">
        <f t="shared" si="1"/>
        <v>1000</v>
      </c>
      <c r="C25" s="13">
        <f>(+'Sch 8.x Bill Count'!C21*'S6.1a PRevenue(0.75in)'!$K$8)+('Sch 8.x Bill Count'!C21*($B25+50)/100*$K$10)-(0.64*5*'Sch 8.x Bill Count'!C21)</f>
        <v>1444.8</v>
      </c>
      <c r="D25" s="13">
        <f>(+'Sch 8.x Bill Count'!D21*'S6.1a PRevenue(0.75in)'!$K$8)+('Sch 8.x Bill Count'!D21*($B25+50)/100*$K$10)-(0.64*5*'Sch 8.x Bill Count'!D21)</f>
        <v>1625.4</v>
      </c>
      <c r="E25" s="13">
        <f>(+'Sch 8.x Bill Count'!E21*'S6.1a PRevenue(0.75in)'!$K$8)+('Sch 8.x Bill Count'!E21*($B25+50)/100*$K$10)-(0.64*5*'Sch 8.x Bill Count'!E21)</f>
        <v>1173.9000000000001</v>
      </c>
      <c r="F25" s="13">
        <f>(+'Sch 8.x Bill Count'!F21*'S6.1a PRevenue(0.75in)'!$K$8)+('Sch 8.x Bill Count'!F21*($B25+50)/100*$K$10)-(0.64*5*'Sch 8.x Bill Count'!F21)</f>
        <v>1806</v>
      </c>
      <c r="G25" s="13">
        <f>(+'Sch 8.x Bill Count'!G21*'S6.1a PRevenue(0.75in)'!$K$8)+('Sch 8.x Bill Count'!G21*($B25+50)/100*$K$10)-(0.64*5*'Sch 8.x Bill Count'!G21)</f>
        <v>1986.6</v>
      </c>
      <c r="H25" s="13">
        <f>(+'Sch 8.x Bill Count'!H21*'S6.1a PRevenue(0.75in)'!$K$8)+('Sch 8.x Bill Count'!H21*($B25+50)/100*$K$10)-(0.64*5*'Sch 8.x Bill Count'!H21)</f>
        <v>2347.8000000000002</v>
      </c>
      <c r="I25" s="13">
        <f>(+'Sch 8.x Bill Count'!I21*'S6.1a PRevenue(0.75in)'!$K$8)+('Sch 8.x Bill Count'!I21*($B25+50)/100*$K$10)-(0.64*5*'Sch 8.x Bill Count'!I21)</f>
        <v>2257.5</v>
      </c>
      <c r="J25" s="13">
        <f>(+'Sch 8.x Bill Count'!J21*'S6.1a PRevenue(0.75in)'!$K$8)+('Sch 8.x Bill Count'!J21*($B25+50)/100*$K$10)-(0.64*5*'Sch 8.x Bill Count'!J21)</f>
        <v>2618.6999999999998</v>
      </c>
      <c r="K25" s="13">
        <f>(+'Sch 8.x Bill Count'!K21*'S6.1a PRevenue(0.75in)'!$K$8)+('Sch 8.x Bill Count'!K21*($B25+50)/100*$K$10)-(0.64*5*'Sch 8.x Bill Count'!K21)</f>
        <v>1173.9000000000001</v>
      </c>
      <c r="L25" s="13">
        <f>(+'Sch 8.x Bill Count'!L21*'S6.1a PRevenue(0.75in)'!$K$8)+('Sch 8.x Bill Count'!L21*($B25+50)/100*$K$10)-(0.64*5*'Sch 8.x Bill Count'!L21)</f>
        <v>2257.5</v>
      </c>
      <c r="M25" s="13">
        <f>(+'Sch 8.x Bill Count'!M21*'S6.1a PRevenue(0.75in)'!$K$8)+('Sch 8.x Bill Count'!M21*($B25+50)/100*$K$10)-(0.64*5*'Sch 8.x Bill Count'!M21)</f>
        <v>2257.5</v>
      </c>
      <c r="N25" s="13">
        <f>(+'Sch 8.x Bill Count'!N21*'S6.1a PRevenue(0.75in)'!$K$8)+('Sch 8.x Bill Count'!N21*($B25+50)/100*$K$10)-(0.64*5*'Sch 8.x Bill Count'!N21)</f>
        <v>1806</v>
      </c>
      <c r="O25" s="42"/>
      <c r="P25" s="42"/>
      <c r="Q25" s="42"/>
    </row>
    <row r="26" spans="1:17" x14ac:dyDescent="0.25">
      <c r="A26" s="42"/>
      <c r="B26">
        <f t="shared" si="1"/>
        <v>1100</v>
      </c>
      <c r="C26" s="13">
        <f>(+'Sch 8.x Bill Count'!C22*'S6.1a PRevenue(0.75in)'!$K$8)+('Sch 8.x Bill Count'!C22*($B26+50)/100*$K$10)-(0.64*5*'Sch 8.x Bill Count'!C22)</f>
        <v>282.89999999999998</v>
      </c>
      <c r="D26" s="13">
        <f>(+'Sch 8.x Bill Count'!D22*'S6.1a PRevenue(0.75in)'!$K$8)+('Sch 8.x Bill Count'!D22*($B26+50)/100*$K$10)-(0.64*5*'Sch 8.x Bill Count'!D22)</f>
        <v>1886</v>
      </c>
      <c r="E26" s="13">
        <f>(+'Sch 8.x Bill Count'!E22*'S6.1a PRevenue(0.75in)'!$K$8)+('Sch 8.x Bill Count'!E22*($B26+50)/100*$K$10)-(0.64*5*'Sch 8.x Bill Count'!E22)</f>
        <v>660.1</v>
      </c>
      <c r="F26" s="13">
        <f>(+'Sch 8.x Bill Count'!F22*'S6.1a PRevenue(0.75in)'!$K$8)+('Sch 8.x Bill Count'!F22*($B26+50)/100*$K$10)-(0.64*5*'Sch 8.x Bill Count'!F22)</f>
        <v>1414.5</v>
      </c>
      <c r="G26" s="13">
        <f>(+'Sch 8.x Bill Count'!G22*'S6.1a PRevenue(0.75in)'!$K$8)+('Sch 8.x Bill Count'!G22*($B26+50)/100*$K$10)-(0.64*5*'Sch 8.x Bill Count'!G22)</f>
        <v>1320.2</v>
      </c>
      <c r="H26" s="13">
        <f>(+'Sch 8.x Bill Count'!H22*'S6.1a PRevenue(0.75in)'!$K$8)+('Sch 8.x Bill Count'!H22*($B26+50)/100*$K$10)-(0.64*5*'Sch 8.x Bill Count'!H22)</f>
        <v>1980.3</v>
      </c>
      <c r="I26" s="13">
        <f>(+'Sch 8.x Bill Count'!I22*'S6.1a PRevenue(0.75in)'!$K$8)+('Sch 8.x Bill Count'!I22*($B26+50)/100*$K$10)-(0.64*5*'Sch 8.x Bill Count'!I22)</f>
        <v>2074.6</v>
      </c>
      <c r="J26" s="13">
        <f>(+'Sch 8.x Bill Count'!J22*'S6.1a PRevenue(0.75in)'!$K$8)+('Sch 8.x Bill Count'!J22*($B26+50)/100*$K$10)-(0.64*5*'Sch 8.x Bill Count'!J22)</f>
        <v>2829</v>
      </c>
      <c r="K26" s="13">
        <f>(+'Sch 8.x Bill Count'!K22*'S6.1a PRevenue(0.75in)'!$K$8)+('Sch 8.x Bill Count'!K22*($B26+50)/100*$K$10)-(0.64*5*'Sch 8.x Bill Count'!K22)</f>
        <v>1414.5</v>
      </c>
      <c r="L26" s="13">
        <f>(+'Sch 8.x Bill Count'!L22*'S6.1a PRevenue(0.75in)'!$K$8)+('Sch 8.x Bill Count'!L22*($B26+50)/100*$K$10)-(0.64*5*'Sch 8.x Bill Count'!L22)</f>
        <v>1037.3</v>
      </c>
      <c r="M26" s="13">
        <f>(+'Sch 8.x Bill Count'!M22*'S6.1a PRevenue(0.75in)'!$K$8)+('Sch 8.x Bill Count'!M22*($B26+50)/100*$K$10)-(0.64*5*'Sch 8.x Bill Count'!M22)</f>
        <v>1225.9000000000001</v>
      </c>
      <c r="N26" s="13">
        <f>(+'Sch 8.x Bill Count'!N22*'S6.1a PRevenue(0.75in)'!$K$8)+('Sch 8.x Bill Count'!N22*($B26+50)/100*$K$10)-(0.64*5*'Sch 8.x Bill Count'!N22)</f>
        <v>1131.5999999999999</v>
      </c>
      <c r="O26" s="42"/>
      <c r="P26" s="42"/>
      <c r="Q26" s="42"/>
    </row>
    <row r="27" spans="1:17" x14ac:dyDescent="0.25">
      <c r="A27" s="42"/>
      <c r="B27">
        <f t="shared" si="1"/>
        <v>1200</v>
      </c>
      <c r="C27" s="13">
        <f>(+'Sch 8.x Bill Count'!C23*'S6.1a PRevenue(0.75in)'!$K$8)+('Sch 8.x Bill Count'!C23*($B27+50)/100*$K$10)-(0.64*5*'Sch 8.x Bill Count'!C23)</f>
        <v>294.89999999999998</v>
      </c>
      <c r="D27" s="13">
        <f>(+'Sch 8.x Bill Count'!D23*'S6.1a PRevenue(0.75in)'!$K$8)+('Sch 8.x Bill Count'!D23*($B27+50)/100*$K$10)-(0.64*5*'Sch 8.x Bill Count'!D23)</f>
        <v>1474.5</v>
      </c>
      <c r="E27" s="13">
        <f>(+'Sch 8.x Bill Count'!E23*'S6.1a PRevenue(0.75in)'!$K$8)+('Sch 8.x Bill Count'!E23*($B27+50)/100*$K$10)-(0.64*5*'Sch 8.x Bill Count'!E23)</f>
        <v>688.1</v>
      </c>
      <c r="F27" s="13">
        <f>(+'Sch 8.x Bill Count'!F23*'S6.1a PRevenue(0.75in)'!$K$8)+('Sch 8.x Bill Count'!F23*($B27+50)/100*$K$10)-(0.64*5*'Sch 8.x Bill Count'!F23)</f>
        <v>786.4</v>
      </c>
      <c r="G27" s="13">
        <f>(+'Sch 8.x Bill Count'!G23*'S6.1a PRevenue(0.75in)'!$K$8)+('Sch 8.x Bill Count'!G23*($B27+50)/100*$K$10)-(0.64*5*'Sch 8.x Bill Count'!G23)</f>
        <v>1474.5</v>
      </c>
      <c r="H27" s="13">
        <f>(+'Sch 8.x Bill Count'!H23*'S6.1a PRevenue(0.75in)'!$K$8)+('Sch 8.x Bill Count'!H23*($B27+50)/100*$K$10)-(0.64*5*'Sch 8.x Bill Count'!H23)</f>
        <v>2457.5</v>
      </c>
      <c r="I27" s="13">
        <f>(+'Sch 8.x Bill Count'!I23*'S6.1a PRevenue(0.75in)'!$K$8)+('Sch 8.x Bill Count'!I23*($B27+50)/100*$K$10)-(0.64*5*'Sch 8.x Bill Count'!I23)</f>
        <v>1769.4</v>
      </c>
      <c r="J27" s="13">
        <f>(+'Sch 8.x Bill Count'!J23*'S6.1a PRevenue(0.75in)'!$K$8)+('Sch 8.x Bill Count'!J23*($B27+50)/100*$K$10)-(0.64*5*'Sch 8.x Bill Count'!J23)</f>
        <v>2162.6</v>
      </c>
      <c r="K27" s="13">
        <f>(+'Sch 8.x Bill Count'!K23*'S6.1a PRevenue(0.75in)'!$K$8)+('Sch 8.x Bill Count'!K23*($B27+50)/100*$K$10)-(0.64*5*'Sch 8.x Bill Count'!K23)</f>
        <v>786.4</v>
      </c>
      <c r="L27" s="13">
        <f>(+'Sch 8.x Bill Count'!L23*'S6.1a PRevenue(0.75in)'!$K$8)+('Sch 8.x Bill Count'!L23*($B27+50)/100*$K$10)-(0.64*5*'Sch 8.x Bill Count'!L23)</f>
        <v>589.79999999999995</v>
      </c>
      <c r="M27" s="13">
        <f>(+'Sch 8.x Bill Count'!M23*'S6.1a PRevenue(0.75in)'!$K$8)+('Sch 8.x Bill Count'!M23*($B27+50)/100*$K$10)-(0.64*5*'Sch 8.x Bill Count'!M23)</f>
        <v>884.7</v>
      </c>
      <c r="N27" s="13">
        <f>(+'Sch 8.x Bill Count'!N23*'S6.1a PRevenue(0.75in)'!$K$8)+('Sch 8.x Bill Count'!N23*($B27+50)/100*$K$10)-(0.64*5*'Sch 8.x Bill Count'!N23)</f>
        <v>1081.3</v>
      </c>
      <c r="O27" s="42"/>
      <c r="P27" s="42"/>
      <c r="Q27" s="42"/>
    </row>
    <row r="28" spans="1:17" x14ac:dyDescent="0.25">
      <c r="A28" s="42"/>
      <c r="B28">
        <f t="shared" si="1"/>
        <v>1300</v>
      </c>
      <c r="C28" s="13">
        <f>(+'Sch 8.x Bill Count'!C24*'S6.1a PRevenue(0.75in)'!$K$8)+('Sch 8.x Bill Count'!C24*($B28+50)/100*$K$10)-(0.64*5*'Sch 8.x Bill Count'!C24)</f>
        <v>0</v>
      </c>
      <c r="D28" s="13">
        <f>(+'Sch 8.x Bill Count'!D24*'S6.1a PRevenue(0.75in)'!$K$8)+('Sch 8.x Bill Count'!D24*($B28+50)/100*$K$10)-(0.64*5*'Sch 8.x Bill Count'!D24)</f>
        <v>716.1</v>
      </c>
      <c r="E28" s="13">
        <f>(+'Sch 8.x Bill Count'!E24*'S6.1a PRevenue(0.75in)'!$K$8)+('Sch 8.x Bill Count'!E24*($B28+50)/100*$K$10)-(0.64*5*'Sch 8.x Bill Count'!E24)</f>
        <v>818.4</v>
      </c>
      <c r="F28" s="13">
        <f>(+'Sch 8.x Bill Count'!F24*'S6.1a PRevenue(0.75in)'!$K$8)+('Sch 8.x Bill Count'!F24*($B28+50)/100*$K$10)-(0.64*5*'Sch 8.x Bill Count'!F24)</f>
        <v>716.1</v>
      </c>
      <c r="G28" s="13">
        <f>(+'Sch 8.x Bill Count'!G24*'S6.1a PRevenue(0.75in)'!$K$8)+('Sch 8.x Bill Count'!G24*($B28+50)/100*$K$10)-(0.64*5*'Sch 8.x Bill Count'!G24)</f>
        <v>1432.2</v>
      </c>
      <c r="H28" s="13">
        <f>(+'Sch 8.x Bill Count'!H24*'S6.1a PRevenue(0.75in)'!$K$8)+('Sch 8.x Bill Count'!H24*($B28+50)/100*$K$10)-(0.64*5*'Sch 8.x Bill Count'!H24)</f>
        <v>1841.4</v>
      </c>
      <c r="I28" s="13">
        <f>(+'Sch 8.x Bill Count'!I24*'S6.1a PRevenue(0.75in)'!$K$8)+('Sch 8.x Bill Count'!I24*($B28+50)/100*$K$10)-(0.64*5*'Sch 8.x Bill Count'!I24)</f>
        <v>1125.3</v>
      </c>
      <c r="J28" s="13">
        <f>(+'Sch 8.x Bill Count'!J24*'S6.1a PRevenue(0.75in)'!$K$8)+('Sch 8.x Bill Count'!J24*($B28+50)/100*$K$10)-(0.64*5*'Sch 8.x Bill Count'!J24)</f>
        <v>2046</v>
      </c>
      <c r="K28" s="13">
        <f>(+'Sch 8.x Bill Count'!K24*'S6.1a PRevenue(0.75in)'!$K$8)+('Sch 8.x Bill Count'!K24*($B28+50)/100*$K$10)-(0.64*5*'Sch 8.x Bill Count'!K24)</f>
        <v>716.1</v>
      </c>
      <c r="L28" s="13">
        <f>(+'Sch 8.x Bill Count'!L24*'S6.1a PRevenue(0.75in)'!$K$8)+('Sch 8.x Bill Count'!L24*($B28+50)/100*$K$10)-(0.64*5*'Sch 8.x Bill Count'!L24)</f>
        <v>716.1</v>
      </c>
      <c r="M28" s="13">
        <f>(+'Sch 8.x Bill Count'!M24*'S6.1a PRevenue(0.75in)'!$K$8)+('Sch 8.x Bill Count'!M24*($B28+50)/100*$K$10)-(0.64*5*'Sch 8.x Bill Count'!M24)</f>
        <v>613.79999999999995</v>
      </c>
      <c r="N28" s="13">
        <f>(+'Sch 8.x Bill Count'!N24*'S6.1a PRevenue(0.75in)'!$K$8)+('Sch 8.x Bill Count'!N24*($B28+50)/100*$K$10)-(0.64*5*'Sch 8.x Bill Count'!N24)</f>
        <v>613.79999999999995</v>
      </c>
      <c r="O28" s="42"/>
      <c r="P28" s="42"/>
      <c r="Q28" s="42"/>
    </row>
    <row r="29" spans="1:17" x14ac:dyDescent="0.25">
      <c r="A29" s="42"/>
      <c r="B29">
        <f t="shared" si="1"/>
        <v>1400</v>
      </c>
      <c r="C29" s="13">
        <f>(+'Sch 8.x Bill Count'!C25*'S6.1a PRevenue(0.75in)'!$K$8)+('Sch 8.x Bill Count'!C25*($B29+50)/100*$K$10)-(0.64*5*'Sch 8.x Bill Count'!C25)</f>
        <v>425.2</v>
      </c>
      <c r="D29" s="13">
        <f>(+'Sch 8.x Bill Count'!D25*'S6.1a PRevenue(0.75in)'!$K$8)+('Sch 8.x Bill Count'!D25*($B29+50)/100*$K$10)-(0.64*5*'Sch 8.x Bill Count'!D25)</f>
        <v>318.89999999999998</v>
      </c>
      <c r="E29" s="13">
        <f>(+'Sch 8.x Bill Count'!E25*'S6.1a PRevenue(0.75in)'!$K$8)+('Sch 8.x Bill Count'!E25*($B29+50)/100*$K$10)-(0.64*5*'Sch 8.x Bill Count'!E25)</f>
        <v>425.2</v>
      </c>
      <c r="F29" s="13">
        <f>(+'Sch 8.x Bill Count'!F25*'S6.1a PRevenue(0.75in)'!$K$8)+('Sch 8.x Bill Count'!F25*($B29+50)/100*$K$10)-(0.64*5*'Sch 8.x Bill Count'!F25)</f>
        <v>318.89999999999998</v>
      </c>
      <c r="G29" s="13">
        <f>(+'Sch 8.x Bill Count'!G25*'S6.1a PRevenue(0.75in)'!$K$8)+('Sch 8.x Bill Count'!G25*($B29+50)/100*$K$10)-(0.64*5*'Sch 8.x Bill Count'!G25)</f>
        <v>1488.2</v>
      </c>
      <c r="H29" s="13">
        <f>(+'Sch 8.x Bill Count'!H25*'S6.1a PRevenue(0.75in)'!$K$8)+('Sch 8.x Bill Count'!H25*($B29+50)/100*$K$10)-(0.64*5*'Sch 8.x Bill Count'!H25)</f>
        <v>1275.5999999999999</v>
      </c>
      <c r="I29" s="13">
        <f>(+'Sch 8.x Bill Count'!I25*'S6.1a PRevenue(0.75in)'!$K$8)+('Sch 8.x Bill Count'!I25*($B29+50)/100*$K$10)-(0.64*5*'Sch 8.x Bill Count'!I25)</f>
        <v>637.79999999999995</v>
      </c>
      <c r="J29" s="13">
        <f>(+'Sch 8.x Bill Count'!J25*'S6.1a PRevenue(0.75in)'!$K$8)+('Sch 8.x Bill Count'!J25*($B29+50)/100*$K$10)-(0.64*5*'Sch 8.x Bill Count'!J25)</f>
        <v>2338.6</v>
      </c>
      <c r="K29" s="13">
        <f>(+'Sch 8.x Bill Count'!K25*'S6.1a PRevenue(0.75in)'!$K$8)+('Sch 8.x Bill Count'!K25*($B29+50)/100*$K$10)-(0.64*5*'Sch 8.x Bill Count'!K25)</f>
        <v>531.5</v>
      </c>
      <c r="L29" s="13">
        <f>(+'Sch 8.x Bill Count'!L25*'S6.1a PRevenue(0.75in)'!$K$8)+('Sch 8.x Bill Count'!L25*($B29+50)/100*$K$10)-(0.64*5*'Sch 8.x Bill Count'!L25)</f>
        <v>637.79999999999995</v>
      </c>
      <c r="M29" s="13">
        <f>(+'Sch 8.x Bill Count'!M25*'S6.1a PRevenue(0.75in)'!$K$8)+('Sch 8.x Bill Count'!M25*($B29+50)/100*$K$10)-(0.64*5*'Sch 8.x Bill Count'!M25)</f>
        <v>744.1</v>
      </c>
      <c r="N29" s="13">
        <f>(+'Sch 8.x Bill Count'!N25*'S6.1a PRevenue(0.75in)'!$K$8)+('Sch 8.x Bill Count'!N25*($B29+50)/100*$K$10)-(0.64*5*'Sch 8.x Bill Count'!N25)</f>
        <v>318.89999999999998</v>
      </c>
      <c r="O29" s="42"/>
      <c r="P29" s="42"/>
      <c r="Q29" s="42"/>
    </row>
    <row r="30" spans="1:17" x14ac:dyDescent="0.25">
      <c r="A30" s="42"/>
      <c r="B30">
        <f t="shared" si="1"/>
        <v>1500</v>
      </c>
      <c r="C30" s="13">
        <f>(+'Sch 8.x Bill Count'!C26*'S6.1a PRevenue(0.75in)'!$K$8)+('Sch 8.x Bill Count'!C26*($B30+50)/100*$K$10)-(0.64*5*'Sch 8.x Bill Count'!C26)</f>
        <v>0</v>
      </c>
      <c r="D30" s="13">
        <f>(+'Sch 8.x Bill Count'!D26*'S6.1a PRevenue(0.75in)'!$K$8)+('Sch 8.x Bill Count'!D26*($B30+50)/100*$K$10)-(0.64*5*'Sch 8.x Bill Count'!D26)</f>
        <v>661.8</v>
      </c>
      <c r="E30" s="13">
        <f>(+'Sch 8.x Bill Count'!E26*'S6.1a PRevenue(0.75in)'!$K$8)+('Sch 8.x Bill Count'!E26*($B30+50)/100*$K$10)-(0.64*5*'Sch 8.x Bill Count'!E26)</f>
        <v>220.6</v>
      </c>
      <c r="F30" s="13">
        <f>(+'Sch 8.x Bill Count'!F26*'S6.1a PRevenue(0.75in)'!$K$8)+('Sch 8.x Bill Count'!F26*($B30+50)/100*$K$10)-(0.64*5*'Sch 8.x Bill Count'!F26)</f>
        <v>220.6</v>
      </c>
      <c r="G30" s="13">
        <f>(+'Sch 8.x Bill Count'!G26*'S6.1a PRevenue(0.75in)'!$K$8)+('Sch 8.x Bill Count'!G26*($B30+50)/100*$K$10)-(0.64*5*'Sch 8.x Bill Count'!G26)</f>
        <v>882.4</v>
      </c>
      <c r="H30" s="13">
        <f>(+'Sch 8.x Bill Count'!H26*'S6.1a PRevenue(0.75in)'!$K$8)+('Sch 8.x Bill Count'!H26*($B30+50)/100*$K$10)-(0.64*5*'Sch 8.x Bill Count'!H26)</f>
        <v>1213.3</v>
      </c>
      <c r="I30" s="13">
        <f>(+'Sch 8.x Bill Count'!I26*'S6.1a PRevenue(0.75in)'!$K$8)+('Sch 8.x Bill Count'!I26*($B30+50)/100*$K$10)-(0.64*5*'Sch 8.x Bill Count'!I26)</f>
        <v>661.8</v>
      </c>
      <c r="J30" s="13">
        <f>(+'Sch 8.x Bill Count'!J26*'S6.1a PRevenue(0.75in)'!$K$8)+('Sch 8.x Bill Count'!J26*($B30+50)/100*$K$10)-(0.64*5*'Sch 8.x Bill Count'!J26)</f>
        <v>882.4</v>
      </c>
      <c r="K30" s="13">
        <f>(+'Sch 8.x Bill Count'!K26*'S6.1a PRevenue(0.75in)'!$K$8)+('Sch 8.x Bill Count'!K26*($B30+50)/100*$K$10)-(0.64*5*'Sch 8.x Bill Count'!K26)</f>
        <v>220.6</v>
      </c>
      <c r="L30" s="13">
        <f>(+'Sch 8.x Bill Count'!L26*'S6.1a PRevenue(0.75in)'!$K$8)+('Sch 8.x Bill Count'!L26*($B30+50)/100*$K$10)-(0.64*5*'Sch 8.x Bill Count'!L26)</f>
        <v>330.9</v>
      </c>
      <c r="M30" s="13">
        <f>(+'Sch 8.x Bill Count'!M26*'S6.1a PRevenue(0.75in)'!$K$8)+('Sch 8.x Bill Count'!M26*($B30+50)/100*$K$10)-(0.64*5*'Sch 8.x Bill Count'!M26)</f>
        <v>441.2</v>
      </c>
      <c r="N30" s="13">
        <f>(+'Sch 8.x Bill Count'!N26*'S6.1a PRevenue(0.75in)'!$K$8)+('Sch 8.x Bill Count'!N26*($B30+50)/100*$K$10)-(0.64*5*'Sch 8.x Bill Count'!N26)</f>
        <v>551.5</v>
      </c>
      <c r="O30" s="42"/>
      <c r="P30" s="42"/>
      <c r="Q30" s="42"/>
    </row>
    <row r="31" spans="1:17" x14ac:dyDescent="0.25">
      <c r="A31" s="42"/>
      <c r="B31">
        <f t="shared" si="1"/>
        <v>1600</v>
      </c>
      <c r="C31" s="13">
        <f>(+'Sch 8.x Bill Count'!C27*'S6.1a PRevenue(0.75in)'!$K$8)+('Sch 8.x Bill Count'!C27*($B31+50)/100*$K$10)-(0.64*5*'Sch 8.x Bill Count'!C27)</f>
        <v>342.9</v>
      </c>
      <c r="D31" s="13">
        <f>(+'Sch 8.x Bill Count'!D27*'S6.1a PRevenue(0.75in)'!$K$8)+('Sch 8.x Bill Count'!D27*($B31+50)/100*$K$10)-(0.64*5*'Sch 8.x Bill Count'!D27)</f>
        <v>228.6</v>
      </c>
      <c r="E31" s="13">
        <f>(+'Sch 8.x Bill Count'!E27*'S6.1a PRevenue(0.75in)'!$K$8)+('Sch 8.x Bill Count'!E27*($B31+50)/100*$K$10)-(0.64*5*'Sch 8.x Bill Count'!E27)</f>
        <v>0</v>
      </c>
      <c r="F31" s="13">
        <f>(+'Sch 8.x Bill Count'!F27*'S6.1a PRevenue(0.75in)'!$K$8)+('Sch 8.x Bill Count'!F27*($B31+50)/100*$K$10)-(0.64*5*'Sch 8.x Bill Count'!F27)</f>
        <v>571.5</v>
      </c>
      <c r="G31" s="13">
        <f>(+'Sch 8.x Bill Count'!G27*'S6.1a PRevenue(0.75in)'!$K$8)+('Sch 8.x Bill Count'!G27*($B31+50)/100*$K$10)-(0.64*5*'Sch 8.x Bill Count'!G27)</f>
        <v>800.1</v>
      </c>
      <c r="H31" s="13">
        <f>(+'Sch 8.x Bill Count'!H27*'S6.1a PRevenue(0.75in)'!$K$8)+('Sch 8.x Bill Count'!H27*($B31+50)/100*$K$10)-(0.64*5*'Sch 8.x Bill Count'!H27)</f>
        <v>685.8</v>
      </c>
      <c r="I31" s="13">
        <f>(+'Sch 8.x Bill Count'!I27*'S6.1a PRevenue(0.75in)'!$K$8)+('Sch 8.x Bill Count'!I27*($B31+50)/100*$K$10)-(0.64*5*'Sch 8.x Bill Count'!I27)</f>
        <v>457.2</v>
      </c>
      <c r="J31" s="13">
        <f>(+'Sch 8.x Bill Count'!J27*'S6.1a PRevenue(0.75in)'!$K$8)+('Sch 8.x Bill Count'!J27*($B31+50)/100*$K$10)-(0.64*5*'Sch 8.x Bill Count'!J27)</f>
        <v>914.4</v>
      </c>
      <c r="K31" s="13">
        <f>(+'Sch 8.x Bill Count'!K27*'S6.1a PRevenue(0.75in)'!$K$8)+('Sch 8.x Bill Count'!K27*($B31+50)/100*$K$10)-(0.64*5*'Sch 8.x Bill Count'!K27)</f>
        <v>342.9</v>
      </c>
      <c r="L31" s="13">
        <f>(+'Sch 8.x Bill Count'!L27*'S6.1a PRevenue(0.75in)'!$K$8)+('Sch 8.x Bill Count'!L27*($B31+50)/100*$K$10)-(0.64*5*'Sch 8.x Bill Count'!L27)</f>
        <v>228.6</v>
      </c>
      <c r="M31" s="13">
        <f>(+'Sch 8.x Bill Count'!M27*'S6.1a PRevenue(0.75in)'!$K$8)+('Sch 8.x Bill Count'!M27*($B31+50)/100*$K$10)-(0.64*5*'Sch 8.x Bill Count'!M27)</f>
        <v>114.3</v>
      </c>
      <c r="N31" s="13">
        <f>(+'Sch 8.x Bill Count'!N27*'S6.1a PRevenue(0.75in)'!$K$8)+('Sch 8.x Bill Count'!N27*($B31+50)/100*$K$10)-(0.64*5*'Sch 8.x Bill Count'!N27)</f>
        <v>0</v>
      </c>
      <c r="O31" s="42"/>
      <c r="P31" s="42"/>
      <c r="Q31" s="42"/>
    </row>
    <row r="32" spans="1:17" x14ac:dyDescent="0.25">
      <c r="A32" s="42"/>
      <c r="B32">
        <f t="shared" si="1"/>
        <v>1700</v>
      </c>
      <c r="C32" s="13">
        <f>(+'Sch 8.x Bill Count'!C28*'S6.1a PRevenue(0.75in)'!$K$8)+('Sch 8.x Bill Count'!C28*($B32+50)/100*$K$10)-(0.64*5*'Sch 8.x Bill Count'!C28)</f>
        <v>118.3</v>
      </c>
      <c r="D32" s="13">
        <f>(+'Sch 8.x Bill Count'!D28*'S6.1a PRevenue(0.75in)'!$K$8)+('Sch 8.x Bill Count'!D28*($B32+50)/100*$K$10)-(0.64*5*'Sch 8.x Bill Count'!D28)</f>
        <v>591.5</v>
      </c>
      <c r="E32" s="13">
        <f>(+'Sch 8.x Bill Count'!E28*'S6.1a PRevenue(0.75in)'!$K$8)+('Sch 8.x Bill Count'!E28*($B32+50)/100*$K$10)-(0.64*5*'Sch 8.x Bill Count'!E28)</f>
        <v>236.6</v>
      </c>
      <c r="F32" s="13">
        <f>(+'Sch 8.x Bill Count'!F28*'S6.1a PRevenue(0.75in)'!$K$8)+('Sch 8.x Bill Count'!F28*($B32+50)/100*$K$10)-(0.64*5*'Sch 8.x Bill Count'!F28)</f>
        <v>473.2</v>
      </c>
      <c r="G32" s="13">
        <f>(+'Sch 8.x Bill Count'!G28*'S6.1a PRevenue(0.75in)'!$K$8)+('Sch 8.x Bill Count'!G28*($B32+50)/100*$K$10)-(0.64*5*'Sch 8.x Bill Count'!G28)</f>
        <v>473.2</v>
      </c>
      <c r="H32" s="13">
        <f>(+'Sch 8.x Bill Count'!H28*'S6.1a PRevenue(0.75in)'!$K$8)+('Sch 8.x Bill Count'!H28*($B32+50)/100*$K$10)-(0.64*5*'Sch 8.x Bill Count'!H28)</f>
        <v>354.9</v>
      </c>
      <c r="I32" s="13">
        <f>(+'Sch 8.x Bill Count'!I28*'S6.1a PRevenue(0.75in)'!$K$8)+('Sch 8.x Bill Count'!I28*($B32+50)/100*$K$10)-(0.64*5*'Sch 8.x Bill Count'!I28)</f>
        <v>1064.7</v>
      </c>
      <c r="J32" s="13">
        <f>(+'Sch 8.x Bill Count'!J28*'S6.1a PRevenue(0.75in)'!$K$8)+('Sch 8.x Bill Count'!J28*($B32+50)/100*$K$10)-(0.64*5*'Sch 8.x Bill Count'!J28)</f>
        <v>828.1</v>
      </c>
      <c r="K32" s="13">
        <f>(+'Sch 8.x Bill Count'!K28*'S6.1a PRevenue(0.75in)'!$K$8)+('Sch 8.x Bill Count'!K28*($B32+50)/100*$K$10)-(0.64*5*'Sch 8.x Bill Count'!K28)</f>
        <v>236.6</v>
      </c>
      <c r="L32" s="13">
        <f>(+'Sch 8.x Bill Count'!L28*'S6.1a PRevenue(0.75in)'!$K$8)+('Sch 8.x Bill Count'!L28*($B32+50)/100*$K$10)-(0.64*5*'Sch 8.x Bill Count'!L28)</f>
        <v>473.2</v>
      </c>
      <c r="M32" s="13">
        <f>(+'Sch 8.x Bill Count'!M28*'S6.1a PRevenue(0.75in)'!$K$8)+('Sch 8.x Bill Count'!M28*($B32+50)/100*$K$10)-(0.64*5*'Sch 8.x Bill Count'!M28)</f>
        <v>473.2</v>
      </c>
      <c r="N32" s="13">
        <f>(+'Sch 8.x Bill Count'!N28*'S6.1a PRevenue(0.75in)'!$K$8)+('Sch 8.x Bill Count'!N28*($B32+50)/100*$K$10)-(0.64*5*'Sch 8.x Bill Count'!N28)</f>
        <v>236.6</v>
      </c>
      <c r="O32" s="42"/>
      <c r="P32" s="42"/>
      <c r="Q32" s="42"/>
    </row>
    <row r="33" spans="1:17" x14ac:dyDescent="0.25">
      <c r="A33" s="42"/>
      <c r="B33">
        <f t="shared" si="1"/>
        <v>1800</v>
      </c>
      <c r="C33" s="13">
        <f>(+'Sch 8.x Bill Count'!C29*'S6.1a PRevenue(0.75in)'!$K$8)+('Sch 8.x Bill Count'!C29*($B33+50)/100*$K$10)-(0.64*5*'Sch 8.x Bill Count'!C29)</f>
        <v>0</v>
      </c>
      <c r="D33" s="13">
        <f>(+'Sch 8.x Bill Count'!D29*'S6.1a PRevenue(0.75in)'!$K$8)+('Sch 8.x Bill Count'!D29*($B33+50)/100*$K$10)-(0.64*5*'Sch 8.x Bill Count'!D29)</f>
        <v>244.6</v>
      </c>
      <c r="E33" s="13">
        <f>(+'Sch 8.x Bill Count'!E29*'S6.1a PRevenue(0.75in)'!$K$8)+('Sch 8.x Bill Count'!E29*($B33+50)/100*$K$10)-(0.64*5*'Sch 8.x Bill Count'!E29)</f>
        <v>122.3</v>
      </c>
      <c r="F33" s="13">
        <f>(+'Sch 8.x Bill Count'!F29*'S6.1a PRevenue(0.75in)'!$K$8)+('Sch 8.x Bill Count'!F29*($B33+50)/100*$K$10)-(0.64*5*'Sch 8.x Bill Count'!F29)</f>
        <v>366.9</v>
      </c>
      <c r="G33" s="13">
        <f>(+'Sch 8.x Bill Count'!G29*'S6.1a PRevenue(0.75in)'!$K$8)+('Sch 8.x Bill Count'!G29*($B33+50)/100*$K$10)-(0.64*5*'Sch 8.x Bill Count'!G29)</f>
        <v>244.6</v>
      </c>
      <c r="H33" s="13">
        <f>(+'Sch 8.x Bill Count'!H29*'S6.1a PRevenue(0.75in)'!$K$8)+('Sch 8.x Bill Count'!H29*($B33+50)/100*$K$10)-(0.64*5*'Sch 8.x Bill Count'!H29)</f>
        <v>244.6</v>
      </c>
      <c r="I33" s="13">
        <f>(+'Sch 8.x Bill Count'!I29*'S6.1a PRevenue(0.75in)'!$K$8)+('Sch 8.x Bill Count'!I29*($B33+50)/100*$K$10)-(0.64*5*'Sch 8.x Bill Count'!I29)</f>
        <v>366.9</v>
      </c>
      <c r="J33" s="13">
        <f>(+'Sch 8.x Bill Count'!J29*'S6.1a PRevenue(0.75in)'!$K$8)+('Sch 8.x Bill Count'!J29*($B33+50)/100*$K$10)-(0.64*5*'Sch 8.x Bill Count'!J29)</f>
        <v>244.6</v>
      </c>
      <c r="K33" s="13">
        <f>(+'Sch 8.x Bill Count'!K29*'S6.1a PRevenue(0.75in)'!$K$8)+('Sch 8.x Bill Count'!K29*($B33+50)/100*$K$10)-(0.64*5*'Sch 8.x Bill Count'!K29)</f>
        <v>366.9</v>
      </c>
      <c r="L33" s="13">
        <f>(+'Sch 8.x Bill Count'!L29*'S6.1a PRevenue(0.75in)'!$K$8)+('Sch 8.x Bill Count'!L29*($B33+50)/100*$K$10)-(0.64*5*'Sch 8.x Bill Count'!L29)</f>
        <v>489.2</v>
      </c>
      <c r="M33" s="13">
        <f>(+'Sch 8.x Bill Count'!M29*'S6.1a PRevenue(0.75in)'!$K$8)+('Sch 8.x Bill Count'!M29*($B33+50)/100*$K$10)-(0.64*5*'Sch 8.x Bill Count'!M29)</f>
        <v>122.3</v>
      </c>
      <c r="N33" s="13">
        <f>(+'Sch 8.x Bill Count'!N29*'S6.1a PRevenue(0.75in)'!$K$8)+('Sch 8.x Bill Count'!N29*($B33+50)/100*$K$10)-(0.64*5*'Sch 8.x Bill Count'!N29)</f>
        <v>244.6</v>
      </c>
      <c r="O33" s="42"/>
      <c r="P33" s="42"/>
      <c r="Q33" s="42"/>
    </row>
    <row r="34" spans="1:17" x14ac:dyDescent="0.25">
      <c r="A34" s="42"/>
      <c r="B34">
        <f t="shared" si="1"/>
        <v>1900</v>
      </c>
      <c r="C34" s="13">
        <f>(+'Sch 8.x Bill Count'!C30*'S6.1a PRevenue(0.75in)'!$K$8)+('Sch 8.x Bill Count'!C30*($B34+50)/100*$K$10)-(0.64*5*'Sch 8.x Bill Count'!C30)</f>
        <v>126.3</v>
      </c>
      <c r="D34" s="13">
        <f>(+'Sch 8.x Bill Count'!D30*'S6.1a PRevenue(0.75in)'!$K$8)+('Sch 8.x Bill Count'!D30*($B34+50)/100*$K$10)-(0.64*5*'Sch 8.x Bill Count'!D30)</f>
        <v>126.3</v>
      </c>
      <c r="E34" s="13">
        <f>(+'Sch 8.x Bill Count'!E30*'S6.1a PRevenue(0.75in)'!$K$8)+('Sch 8.x Bill Count'!E30*($B34+50)/100*$K$10)-(0.64*5*'Sch 8.x Bill Count'!E30)</f>
        <v>252.6</v>
      </c>
      <c r="F34" s="13">
        <f>(+'Sch 8.x Bill Count'!F30*'S6.1a PRevenue(0.75in)'!$K$8)+('Sch 8.x Bill Count'!F30*($B34+50)/100*$K$10)-(0.64*5*'Sch 8.x Bill Count'!F30)</f>
        <v>0</v>
      </c>
      <c r="G34" s="13">
        <f>(+'Sch 8.x Bill Count'!G30*'S6.1a PRevenue(0.75in)'!$K$8)+('Sch 8.x Bill Count'!G30*($B34+50)/100*$K$10)-(0.64*5*'Sch 8.x Bill Count'!G30)</f>
        <v>378.9</v>
      </c>
      <c r="H34" s="13">
        <f>(+'Sch 8.x Bill Count'!H30*'S6.1a PRevenue(0.75in)'!$K$8)+('Sch 8.x Bill Count'!H30*($B34+50)/100*$K$10)-(0.64*5*'Sch 8.x Bill Count'!H30)</f>
        <v>252.6</v>
      </c>
      <c r="I34" s="13">
        <f>(+'Sch 8.x Bill Count'!I30*'S6.1a PRevenue(0.75in)'!$K$8)+('Sch 8.x Bill Count'!I30*($B34+50)/100*$K$10)-(0.64*5*'Sch 8.x Bill Count'!I30)</f>
        <v>252.6</v>
      </c>
      <c r="J34" s="13">
        <f>(+'Sch 8.x Bill Count'!J30*'S6.1a PRevenue(0.75in)'!$K$8)+('Sch 8.x Bill Count'!J30*($B34+50)/100*$K$10)-(0.64*5*'Sch 8.x Bill Count'!J30)</f>
        <v>252.6</v>
      </c>
      <c r="K34" s="13">
        <f>(+'Sch 8.x Bill Count'!K30*'S6.1a PRevenue(0.75in)'!$K$8)+('Sch 8.x Bill Count'!K30*($B34+50)/100*$K$10)-(0.64*5*'Sch 8.x Bill Count'!K30)</f>
        <v>0</v>
      </c>
      <c r="L34" s="13">
        <f>(+'Sch 8.x Bill Count'!L30*'S6.1a PRevenue(0.75in)'!$K$8)+('Sch 8.x Bill Count'!L30*($B34+50)/100*$K$10)-(0.64*5*'Sch 8.x Bill Count'!L30)</f>
        <v>378.9</v>
      </c>
      <c r="M34" s="13">
        <f>(+'Sch 8.x Bill Count'!M30*'S6.1a PRevenue(0.75in)'!$K$8)+('Sch 8.x Bill Count'!M30*($B34+50)/100*$K$10)-(0.64*5*'Sch 8.x Bill Count'!M30)</f>
        <v>0</v>
      </c>
      <c r="N34" s="13">
        <f>(+'Sch 8.x Bill Count'!N30*'S6.1a PRevenue(0.75in)'!$K$8)+('Sch 8.x Bill Count'!N30*($B34+50)/100*$K$10)-(0.64*5*'Sch 8.x Bill Count'!N30)</f>
        <v>252.6</v>
      </c>
      <c r="O34" s="42"/>
      <c r="P34" s="42"/>
      <c r="Q34" s="42"/>
    </row>
    <row r="35" spans="1:17" x14ac:dyDescent="0.25">
      <c r="A35" s="42"/>
      <c r="B35">
        <f t="shared" si="1"/>
        <v>2000</v>
      </c>
      <c r="C35" s="13">
        <f>(+'Sch 8.x Bill Count'!C31*'S6.1a PRevenue(0.75in)'!$K$8)+('Sch 8.x Bill Count'!C31*($B35+50)/100*$K$10)-(0.64*5*'Sch 8.x Bill Count'!C31)</f>
        <v>0</v>
      </c>
      <c r="D35" s="13">
        <f>(+'Sch 8.x Bill Count'!D31*'S6.1a PRevenue(0.75in)'!$K$8)+('Sch 8.x Bill Count'!D31*($B35+50)/100*$K$10)-(0.64*5*'Sch 8.x Bill Count'!D31)</f>
        <v>130.30000000000001</v>
      </c>
      <c r="E35" s="13">
        <f>(+'Sch 8.x Bill Count'!E31*'S6.1a PRevenue(0.75in)'!$K$8)+('Sch 8.x Bill Count'!E31*($B35+50)/100*$K$10)-(0.64*5*'Sch 8.x Bill Count'!E31)</f>
        <v>0</v>
      </c>
      <c r="F35" s="13">
        <f>(+'Sch 8.x Bill Count'!F31*'S6.1a PRevenue(0.75in)'!$K$8)+('Sch 8.x Bill Count'!F31*($B35+50)/100*$K$10)-(0.64*5*'Sch 8.x Bill Count'!F31)</f>
        <v>130.30000000000001</v>
      </c>
      <c r="G35" s="13">
        <f>(+'Sch 8.x Bill Count'!G31*'S6.1a PRevenue(0.75in)'!$K$8)+('Sch 8.x Bill Count'!G31*($B35+50)/100*$K$10)-(0.64*5*'Sch 8.x Bill Count'!G31)</f>
        <v>390.9</v>
      </c>
      <c r="H35" s="13">
        <f>(+'Sch 8.x Bill Count'!H31*'S6.1a PRevenue(0.75in)'!$K$8)+('Sch 8.x Bill Count'!H31*($B35+50)/100*$K$10)-(0.64*5*'Sch 8.x Bill Count'!H31)</f>
        <v>260.60000000000002</v>
      </c>
      <c r="I35" s="13">
        <f>(+'Sch 8.x Bill Count'!I31*'S6.1a PRevenue(0.75in)'!$K$8)+('Sch 8.x Bill Count'!I31*($B35+50)/100*$K$10)-(0.64*5*'Sch 8.x Bill Count'!I31)</f>
        <v>0</v>
      </c>
      <c r="J35" s="13">
        <f>(+'Sch 8.x Bill Count'!J31*'S6.1a PRevenue(0.75in)'!$K$8)+('Sch 8.x Bill Count'!J31*($B35+50)/100*$K$10)-(0.64*5*'Sch 8.x Bill Count'!J31)</f>
        <v>521.20000000000005</v>
      </c>
      <c r="K35" s="13">
        <f>(+'Sch 8.x Bill Count'!K31*'S6.1a PRevenue(0.75in)'!$K$8)+('Sch 8.x Bill Count'!K31*($B35+50)/100*$K$10)-(0.64*5*'Sch 8.x Bill Count'!K31)</f>
        <v>260.60000000000002</v>
      </c>
      <c r="L35" s="13">
        <f>(+'Sch 8.x Bill Count'!L31*'S6.1a PRevenue(0.75in)'!$K$8)+('Sch 8.x Bill Count'!L31*($B35+50)/100*$K$10)-(0.64*5*'Sch 8.x Bill Count'!L31)</f>
        <v>130.30000000000001</v>
      </c>
      <c r="M35" s="13">
        <f>(+'Sch 8.x Bill Count'!M31*'S6.1a PRevenue(0.75in)'!$K$8)+('Sch 8.x Bill Count'!M31*($B35+50)/100*$K$10)-(0.64*5*'Sch 8.x Bill Count'!M31)</f>
        <v>260.60000000000002</v>
      </c>
      <c r="N35" s="13">
        <f>(+'Sch 8.x Bill Count'!N31*'S6.1a PRevenue(0.75in)'!$K$8)+('Sch 8.x Bill Count'!N31*($B35+50)/100*$K$10)-(0.64*5*'Sch 8.x Bill Count'!N31)</f>
        <v>390.9</v>
      </c>
      <c r="O35" s="42"/>
      <c r="P35" s="42"/>
      <c r="Q35" s="42"/>
    </row>
    <row r="36" spans="1:17" x14ac:dyDescent="0.25">
      <c r="A36" s="42"/>
      <c r="B36">
        <f t="shared" si="1"/>
        <v>2100</v>
      </c>
      <c r="C36" s="13">
        <f>(+'Sch 8.x Bill Count'!C32*'S6.1a PRevenue(0.75in)'!$K$8)+('Sch 8.x Bill Count'!C32*($B36+50)/100*$K$10)-(0.64*5*'Sch 8.x Bill Count'!C32)</f>
        <v>0</v>
      </c>
      <c r="D36" s="13">
        <f>(+'Sch 8.x Bill Count'!D32*'S6.1a PRevenue(0.75in)'!$K$8)+('Sch 8.x Bill Count'!D32*($B36+50)/100*$K$10)-(0.64*5*'Sch 8.x Bill Count'!D32)</f>
        <v>0</v>
      </c>
      <c r="E36" s="13">
        <f>(+'Sch 8.x Bill Count'!E32*'S6.1a PRevenue(0.75in)'!$K$8)+('Sch 8.x Bill Count'!E32*($B36+50)/100*$K$10)-(0.64*5*'Sch 8.x Bill Count'!E32)</f>
        <v>134.30000000000001</v>
      </c>
      <c r="F36" s="13">
        <f>(+'Sch 8.x Bill Count'!F32*'S6.1a PRevenue(0.75in)'!$K$8)+('Sch 8.x Bill Count'!F32*($B36+50)/100*$K$10)-(0.64*5*'Sch 8.x Bill Count'!F32)</f>
        <v>134.30000000000001</v>
      </c>
      <c r="G36" s="13">
        <f>(+'Sch 8.x Bill Count'!G32*'S6.1a PRevenue(0.75in)'!$K$8)+('Sch 8.x Bill Count'!G32*($B36+50)/100*$K$10)-(0.64*5*'Sch 8.x Bill Count'!G32)</f>
        <v>402.9</v>
      </c>
      <c r="H36" s="13">
        <f>(+'Sch 8.x Bill Count'!H32*'S6.1a PRevenue(0.75in)'!$K$8)+('Sch 8.x Bill Count'!H32*($B36+50)/100*$K$10)-(0.64*5*'Sch 8.x Bill Count'!H32)</f>
        <v>402.9</v>
      </c>
      <c r="I36" s="13">
        <f>(+'Sch 8.x Bill Count'!I32*'S6.1a PRevenue(0.75in)'!$K$8)+('Sch 8.x Bill Count'!I32*($B36+50)/100*$K$10)-(0.64*5*'Sch 8.x Bill Count'!I32)</f>
        <v>134.30000000000001</v>
      </c>
      <c r="J36" s="13">
        <f>(+'Sch 8.x Bill Count'!J32*'S6.1a PRevenue(0.75in)'!$K$8)+('Sch 8.x Bill Count'!J32*($B36+50)/100*$K$10)-(0.64*5*'Sch 8.x Bill Count'!J32)</f>
        <v>402.9</v>
      </c>
      <c r="K36" s="13">
        <f>(+'Sch 8.x Bill Count'!K32*'S6.1a PRevenue(0.75in)'!$K$8)+('Sch 8.x Bill Count'!K32*($B36+50)/100*$K$10)-(0.64*5*'Sch 8.x Bill Count'!K32)</f>
        <v>268.60000000000002</v>
      </c>
      <c r="L36" s="13">
        <f>(+'Sch 8.x Bill Count'!L32*'S6.1a PRevenue(0.75in)'!$K$8)+('Sch 8.x Bill Count'!L32*($B36+50)/100*$K$10)-(0.64*5*'Sch 8.x Bill Count'!L32)</f>
        <v>0</v>
      </c>
      <c r="M36" s="13">
        <f>(+'Sch 8.x Bill Count'!M32*'S6.1a PRevenue(0.75in)'!$K$8)+('Sch 8.x Bill Count'!M32*($B36+50)/100*$K$10)-(0.64*5*'Sch 8.x Bill Count'!M32)</f>
        <v>134.30000000000001</v>
      </c>
      <c r="N36" s="13">
        <f>(+'Sch 8.x Bill Count'!N32*'S6.1a PRevenue(0.75in)'!$K$8)+('Sch 8.x Bill Count'!N32*($B36+50)/100*$K$10)-(0.64*5*'Sch 8.x Bill Count'!N32)</f>
        <v>134.30000000000001</v>
      </c>
      <c r="O36" s="42"/>
      <c r="P36" s="42"/>
      <c r="Q36" s="42"/>
    </row>
    <row r="37" spans="1:17" x14ac:dyDescent="0.25">
      <c r="A37" s="42"/>
      <c r="B37">
        <f t="shared" si="1"/>
        <v>2200</v>
      </c>
      <c r="C37" s="13">
        <f>(+'Sch 8.x Bill Count'!C33*'S6.1a PRevenue(0.75in)'!$K$8)+('Sch 8.x Bill Count'!C33*($B37+50)/100*$K$10)-(0.64*5*'Sch 8.x Bill Count'!C33)</f>
        <v>0</v>
      </c>
      <c r="D37" s="13">
        <f>(+'Sch 8.x Bill Count'!D33*'S6.1a PRevenue(0.75in)'!$K$8)+('Sch 8.x Bill Count'!D33*($B37+50)/100*$K$10)-(0.64*5*'Sch 8.x Bill Count'!D33)</f>
        <v>0</v>
      </c>
      <c r="E37" s="13">
        <f>(+'Sch 8.x Bill Count'!E33*'S6.1a PRevenue(0.75in)'!$K$8)+('Sch 8.x Bill Count'!E33*($B37+50)/100*$K$10)-(0.64*5*'Sch 8.x Bill Count'!E33)</f>
        <v>138.30000000000001</v>
      </c>
      <c r="F37" s="13">
        <f>(+'Sch 8.x Bill Count'!F33*'S6.1a PRevenue(0.75in)'!$K$8)+('Sch 8.x Bill Count'!F33*($B37+50)/100*$K$10)-(0.64*5*'Sch 8.x Bill Count'!F33)</f>
        <v>0</v>
      </c>
      <c r="G37" s="13">
        <f>(+'Sch 8.x Bill Count'!G33*'S6.1a PRevenue(0.75in)'!$K$8)+('Sch 8.x Bill Count'!G33*($B37+50)/100*$K$10)-(0.64*5*'Sch 8.x Bill Count'!G33)</f>
        <v>276.60000000000002</v>
      </c>
      <c r="H37" s="13">
        <f>(+'Sch 8.x Bill Count'!H33*'S6.1a PRevenue(0.75in)'!$K$8)+('Sch 8.x Bill Count'!H33*($B37+50)/100*$K$10)-(0.64*5*'Sch 8.x Bill Count'!H33)</f>
        <v>138.30000000000001</v>
      </c>
      <c r="I37" s="13">
        <f>(+'Sch 8.x Bill Count'!I33*'S6.1a PRevenue(0.75in)'!$K$8)+('Sch 8.x Bill Count'!I33*($B37+50)/100*$K$10)-(0.64*5*'Sch 8.x Bill Count'!I33)</f>
        <v>691.5</v>
      </c>
      <c r="J37" s="13">
        <f>(+'Sch 8.x Bill Count'!J33*'S6.1a PRevenue(0.75in)'!$K$8)+('Sch 8.x Bill Count'!J33*($B37+50)/100*$K$10)-(0.64*5*'Sch 8.x Bill Count'!J33)</f>
        <v>414.9</v>
      </c>
      <c r="K37" s="13">
        <f>(+'Sch 8.x Bill Count'!K33*'S6.1a PRevenue(0.75in)'!$K$8)+('Sch 8.x Bill Count'!K33*($B37+50)/100*$K$10)-(0.64*5*'Sch 8.x Bill Count'!K33)</f>
        <v>138.30000000000001</v>
      </c>
      <c r="L37" s="13">
        <f>(+'Sch 8.x Bill Count'!L33*'S6.1a PRevenue(0.75in)'!$K$8)+('Sch 8.x Bill Count'!L33*($B37+50)/100*$K$10)-(0.64*5*'Sch 8.x Bill Count'!L33)</f>
        <v>0</v>
      </c>
      <c r="M37" s="13">
        <f>(+'Sch 8.x Bill Count'!M33*'S6.1a PRevenue(0.75in)'!$K$8)+('Sch 8.x Bill Count'!M33*($B37+50)/100*$K$10)-(0.64*5*'Sch 8.x Bill Count'!M33)</f>
        <v>276.60000000000002</v>
      </c>
      <c r="N37" s="13">
        <f>(+'Sch 8.x Bill Count'!N33*'S6.1a PRevenue(0.75in)'!$K$8)+('Sch 8.x Bill Count'!N33*($B37+50)/100*$K$10)-(0.64*5*'Sch 8.x Bill Count'!N33)</f>
        <v>138.30000000000001</v>
      </c>
      <c r="O37" s="42"/>
      <c r="P37" s="42"/>
      <c r="Q37" s="42"/>
    </row>
    <row r="38" spans="1:17" x14ac:dyDescent="0.25">
      <c r="A38" s="42"/>
      <c r="B38">
        <f t="shared" si="1"/>
        <v>2300</v>
      </c>
      <c r="C38" s="13">
        <f>(+'Sch 8.x Bill Count'!C34*'S6.1a PRevenue(0.75in)'!$K$8)+('Sch 8.x Bill Count'!C34*($B38+50)/100*$K$10)-(0.64*5*'Sch 8.x Bill Count'!C34)</f>
        <v>0</v>
      </c>
      <c r="D38" s="13">
        <f>(+'Sch 8.x Bill Count'!D34*'S6.1a PRevenue(0.75in)'!$K$8)+('Sch 8.x Bill Count'!D34*($B38+50)/100*$K$10)-(0.64*5*'Sch 8.x Bill Count'!D34)</f>
        <v>0</v>
      </c>
      <c r="E38" s="13">
        <f>(+'Sch 8.x Bill Count'!E34*'S6.1a PRevenue(0.75in)'!$K$8)+('Sch 8.x Bill Count'!E34*($B38+50)/100*$K$10)-(0.64*5*'Sch 8.x Bill Count'!E34)</f>
        <v>0</v>
      </c>
      <c r="F38" s="13">
        <f>(+'Sch 8.x Bill Count'!F34*'S6.1a PRevenue(0.75in)'!$K$8)+('Sch 8.x Bill Count'!F34*($B38+50)/100*$K$10)-(0.64*5*'Sch 8.x Bill Count'!F34)</f>
        <v>142.30000000000001</v>
      </c>
      <c r="G38" s="13">
        <f>(+'Sch 8.x Bill Count'!G34*'S6.1a PRevenue(0.75in)'!$K$8)+('Sch 8.x Bill Count'!G34*($B38+50)/100*$K$10)-(0.64*5*'Sch 8.x Bill Count'!G34)</f>
        <v>142.30000000000001</v>
      </c>
      <c r="H38" s="13">
        <f>(+'Sch 8.x Bill Count'!H34*'S6.1a PRevenue(0.75in)'!$K$8)+('Sch 8.x Bill Count'!H34*($B38+50)/100*$K$10)-(0.64*5*'Sch 8.x Bill Count'!H34)</f>
        <v>426.9</v>
      </c>
      <c r="I38" s="13">
        <f>(+'Sch 8.x Bill Count'!I34*'S6.1a PRevenue(0.75in)'!$K$8)+('Sch 8.x Bill Count'!I34*($B38+50)/100*$K$10)-(0.64*5*'Sch 8.x Bill Count'!I34)</f>
        <v>0</v>
      </c>
      <c r="J38" s="13">
        <f>(+'Sch 8.x Bill Count'!J34*'S6.1a PRevenue(0.75in)'!$K$8)+('Sch 8.x Bill Count'!J34*($B38+50)/100*$K$10)-(0.64*5*'Sch 8.x Bill Count'!J34)</f>
        <v>0</v>
      </c>
      <c r="K38" s="13">
        <f>(+'Sch 8.x Bill Count'!K34*'S6.1a PRevenue(0.75in)'!$K$8)+('Sch 8.x Bill Count'!K34*($B38+50)/100*$K$10)-(0.64*5*'Sch 8.x Bill Count'!K34)</f>
        <v>142.30000000000001</v>
      </c>
      <c r="L38" s="13">
        <f>(+'Sch 8.x Bill Count'!L34*'S6.1a PRevenue(0.75in)'!$K$8)+('Sch 8.x Bill Count'!L34*($B38+50)/100*$K$10)-(0.64*5*'Sch 8.x Bill Count'!L34)</f>
        <v>0</v>
      </c>
      <c r="M38" s="13">
        <f>(+'Sch 8.x Bill Count'!M34*'S6.1a PRevenue(0.75in)'!$K$8)+('Sch 8.x Bill Count'!M34*($B38+50)/100*$K$10)-(0.64*5*'Sch 8.x Bill Count'!M34)</f>
        <v>0</v>
      </c>
      <c r="N38" s="13">
        <f>(+'Sch 8.x Bill Count'!N34*'S6.1a PRevenue(0.75in)'!$K$8)+('Sch 8.x Bill Count'!N34*($B38+50)/100*$K$10)-(0.64*5*'Sch 8.x Bill Count'!N34)</f>
        <v>142.30000000000001</v>
      </c>
      <c r="O38" s="42"/>
      <c r="P38" s="42"/>
      <c r="Q38" s="42"/>
    </row>
    <row r="39" spans="1:17" x14ac:dyDescent="0.25">
      <c r="A39" s="42"/>
      <c r="B39">
        <f t="shared" si="1"/>
        <v>2400</v>
      </c>
      <c r="C39" s="13">
        <f>(+'Sch 8.x Bill Count'!C35*'S6.1a PRevenue(0.75in)'!$K$8)+('Sch 8.x Bill Count'!C35*($B39+50)/100*$K$10)-(0.64*5*'Sch 8.x Bill Count'!C35)</f>
        <v>0</v>
      </c>
      <c r="D39" s="13">
        <f>(+'Sch 8.x Bill Count'!D35*'S6.1a PRevenue(0.75in)'!$K$8)+('Sch 8.x Bill Count'!D35*($B39+50)/100*$K$10)-(0.64*5*'Sch 8.x Bill Count'!D35)</f>
        <v>0</v>
      </c>
      <c r="E39" s="13">
        <f>(+'Sch 8.x Bill Count'!E35*'S6.1a PRevenue(0.75in)'!$K$8)+('Sch 8.x Bill Count'!E35*($B39+50)/100*$K$10)-(0.64*5*'Sch 8.x Bill Count'!E35)</f>
        <v>0</v>
      </c>
      <c r="F39" s="13">
        <f>(+'Sch 8.x Bill Count'!F35*'S6.1a PRevenue(0.75in)'!$K$8)+('Sch 8.x Bill Count'!F35*($B39+50)/100*$K$10)-(0.64*5*'Sch 8.x Bill Count'!F35)</f>
        <v>0</v>
      </c>
      <c r="G39" s="13">
        <f>(+'Sch 8.x Bill Count'!G35*'S6.1a PRevenue(0.75in)'!$K$8)+('Sch 8.x Bill Count'!G35*($B39+50)/100*$K$10)-(0.64*5*'Sch 8.x Bill Count'!G35)</f>
        <v>292.60000000000002</v>
      </c>
      <c r="H39" s="13">
        <f>(+'Sch 8.x Bill Count'!H35*'S6.1a PRevenue(0.75in)'!$K$8)+('Sch 8.x Bill Count'!H35*($B39+50)/100*$K$10)-(0.64*5*'Sch 8.x Bill Count'!H35)</f>
        <v>146.30000000000001</v>
      </c>
      <c r="I39" s="13">
        <f>(+'Sch 8.x Bill Count'!I35*'S6.1a PRevenue(0.75in)'!$K$8)+('Sch 8.x Bill Count'!I35*($B39+50)/100*$K$10)-(0.64*5*'Sch 8.x Bill Count'!I35)</f>
        <v>292.60000000000002</v>
      </c>
      <c r="J39" s="13">
        <f>(+'Sch 8.x Bill Count'!J35*'S6.1a PRevenue(0.75in)'!$K$8)+('Sch 8.x Bill Count'!J35*($B39+50)/100*$K$10)-(0.64*5*'Sch 8.x Bill Count'!J35)</f>
        <v>438.9</v>
      </c>
      <c r="K39" s="13">
        <f>(+'Sch 8.x Bill Count'!K35*'S6.1a PRevenue(0.75in)'!$K$8)+('Sch 8.x Bill Count'!K35*($B39+50)/100*$K$10)-(0.64*5*'Sch 8.x Bill Count'!K35)</f>
        <v>146.30000000000001</v>
      </c>
      <c r="L39" s="13">
        <f>(+'Sch 8.x Bill Count'!L35*'S6.1a PRevenue(0.75in)'!$K$8)+('Sch 8.x Bill Count'!L35*($B39+50)/100*$K$10)-(0.64*5*'Sch 8.x Bill Count'!L35)</f>
        <v>292.60000000000002</v>
      </c>
      <c r="M39" s="13">
        <f>(+'Sch 8.x Bill Count'!M35*'S6.1a PRevenue(0.75in)'!$K$8)+('Sch 8.x Bill Count'!M35*($B39+50)/100*$K$10)-(0.64*5*'Sch 8.x Bill Count'!M35)</f>
        <v>0</v>
      </c>
      <c r="N39" s="13">
        <f>(+'Sch 8.x Bill Count'!N35*'S6.1a PRevenue(0.75in)'!$K$8)+('Sch 8.x Bill Count'!N35*($B39+50)/100*$K$10)-(0.64*5*'Sch 8.x Bill Count'!N35)</f>
        <v>0</v>
      </c>
      <c r="O39" s="42"/>
      <c r="P39" s="42"/>
      <c r="Q39" s="42"/>
    </row>
    <row r="40" spans="1:17" x14ac:dyDescent="0.25">
      <c r="A40" s="42"/>
      <c r="B40">
        <f t="shared" si="1"/>
        <v>2500</v>
      </c>
      <c r="C40" s="13">
        <f>(+'Sch 8.x Bill Count'!C36*'S6.1a PRevenue(0.75in)'!$K$8)+('Sch 8.x Bill Count'!C36*($B40+50)/100*$K$10)-(0.64*5*'Sch 8.x Bill Count'!C36)</f>
        <v>0</v>
      </c>
      <c r="D40" s="13">
        <f>(+'Sch 8.x Bill Count'!D36*'S6.1a PRevenue(0.75in)'!$K$8)+('Sch 8.x Bill Count'!D36*($B40+50)/100*$K$10)-(0.64*5*'Sch 8.x Bill Count'!D36)</f>
        <v>0</v>
      </c>
      <c r="E40" s="13">
        <f>(+'Sch 8.x Bill Count'!E36*'S6.1a PRevenue(0.75in)'!$K$8)+('Sch 8.x Bill Count'!E36*($B40+50)/100*$K$10)-(0.64*5*'Sch 8.x Bill Count'!E36)</f>
        <v>0</v>
      </c>
      <c r="F40" s="13">
        <f>(+'Sch 8.x Bill Count'!F36*'S6.1a PRevenue(0.75in)'!$K$8)+('Sch 8.x Bill Count'!F36*($B40+50)/100*$K$10)-(0.64*5*'Sch 8.x Bill Count'!F36)</f>
        <v>0</v>
      </c>
      <c r="G40" s="13">
        <f>(+'Sch 8.x Bill Count'!G36*'S6.1a PRevenue(0.75in)'!$K$8)+('Sch 8.x Bill Count'!G36*($B40+50)/100*$K$10)-(0.64*5*'Sch 8.x Bill Count'!G36)</f>
        <v>150.30000000000001</v>
      </c>
      <c r="H40" s="13">
        <f>(+'Sch 8.x Bill Count'!H36*'S6.1a PRevenue(0.75in)'!$K$8)+('Sch 8.x Bill Count'!H36*($B40+50)/100*$K$10)-(0.64*5*'Sch 8.x Bill Count'!H36)</f>
        <v>0</v>
      </c>
      <c r="I40" s="13">
        <f>(+'Sch 8.x Bill Count'!I36*'S6.1a PRevenue(0.75in)'!$K$8)+('Sch 8.x Bill Count'!I36*($B40+50)/100*$K$10)-(0.64*5*'Sch 8.x Bill Count'!I36)</f>
        <v>300.60000000000002</v>
      </c>
      <c r="J40" s="13">
        <f>(+'Sch 8.x Bill Count'!J36*'S6.1a PRevenue(0.75in)'!$K$8)+('Sch 8.x Bill Count'!J36*($B40+50)/100*$K$10)-(0.64*5*'Sch 8.x Bill Count'!J36)</f>
        <v>0</v>
      </c>
      <c r="K40" s="13">
        <f>(+'Sch 8.x Bill Count'!K36*'S6.1a PRevenue(0.75in)'!$K$8)+('Sch 8.x Bill Count'!K36*($B40+50)/100*$K$10)-(0.64*5*'Sch 8.x Bill Count'!K36)</f>
        <v>150.30000000000001</v>
      </c>
      <c r="L40" s="13">
        <f>(+'Sch 8.x Bill Count'!L36*'S6.1a PRevenue(0.75in)'!$K$8)+('Sch 8.x Bill Count'!L36*($B40+50)/100*$K$10)-(0.64*5*'Sch 8.x Bill Count'!L36)</f>
        <v>0</v>
      </c>
      <c r="M40" s="13">
        <f>(+'Sch 8.x Bill Count'!M36*'S6.1a PRevenue(0.75in)'!$K$8)+('Sch 8.x Bill Count'!M36*($B40+50)/100*$K$10)-(0.64*5*'Sch 8.x Bill Count'!M36)</f>
        <v>0</v>
      </c>
      <c r="N40" s="13">
        <f>(+'Sch 8.x Bill Count'!N36*'S6.1a PRevenue(0.75in)'!$K$8)+('Sch 8.x Bill Count'!N36*($B40+50)/100*$K$10)-(0.64*5*'Sch 8.x Bill Count'!N36)</f>
        <v>0</v>
      </c>
      <c r="O40" s="42"/>
      <c r="P40" s="42"/>
      <c r="Q40" s="42"/>
    </row>
    <row r="41" spans="1:17" x14ac:dyDescent="0.25">
      <c r="A41" s="42"/>
      <c r="B41">
        <f t="shared" si="1"/>
        <v>2600</v>
      </c>
      <c r="C41" s="13">
        <f>(+'Sch 8.x Bill Count'!C37*'S6.1a PRevenue(0.75in)'!$K$8)+('Sch 8.x Bill Count'!C37*($B41+50)/100*$K$10)-(0.64*5*'Sch 8.x Bill Count'!C37)</f>
        <v>154.30000000000001</v>
      </c>
      <c r="D41" s="13">
        <f>(+'Sch 8.x Bill Count'!D37*'S6.1a PRevenue(0.75in)'!$K$8)+('Sch 8.x Bill Count'!D37*($B41+50)/100*$K$10)-(0.64*5*'Sch 8.x Bill Count'!D37)</f>
        <v>0</v>
      </c>
      <c r="E41" s="13">
        <f>(+'Sch 8.x Bill Count'!E37*'S6.1a PRevenue(0.75in)'!$K$8)+('Sch 8.x Bill Count'!E37*($B41+50)/100*$K$10)-(0.64*5*'Sch 8.x Bill Count'!E37)</f>
        <v>0</v>
      </c>
      <c r="F41" s="13">
        <f>(+'Sch 8.x Bill Count'!F37*'S6.1a PRevenue(0.75in)'!$K$8)+('Sch 8.x Bill Count'!F37*($B41+50)/100*$K$10)-(0.64*5*'Sch 8.x Bill Count'!F37)</f>
        <v>0</v>
      </c>
      <c r="G41" s="13">
        <f>(+'Sch 8.x Bill Count'!G37*'S6.1a PRevenue(0.75in)'!$K$8)+('Sch 8.x Bill Count'!G37*($B41+50)/100*$K$10)-(0.64*5*'Sch 8.x Bill Count'!G37)</f>
        <v>154.30000000000001</v>
      </c>
      <c r="H41" s="13">
        <f>(+'Sch 8.x Bill Count'!H37*'S6.1a PRevenue(0.75in)'!$K$8)+('Sch 8.x Bill Count'!H37*($B41+50)/100*$K$10)-(0.64*5*'Sch 8.x Bill Count'!H37)</f>
        <v>154.30000000000001</v>
      </c>
      <c r="I41" s="13">
        <f>(+'Sch 8.x Bill Count'!I37*'S6.1a PRevenue(0.75in)'!$K$8)+('Sch 8.x Bill Count'!I37*($B41+50)/100*$K$10)-(0.64*5*'Sch 8.x Bill Count'!I37)</f>
        <v>0</v>
      </c>
      <c r="J41" s="13">
        <f>(+'Sch 8.x Bill Count'!J37*'S6.1a PRevenue(0.75in)'!$K$8)+('Sch 8.x Bill Count'!J37*($B41+50)/100*$K$10)-(0.64*5*'Sch 8.x Bill Count'!J37)</f>
        <v>308.60000000000002</v>
      </c>
      <c r="K41" s="13">
        <f>(+'Sch 8.x Bill Count'!K37*'S6.1a PRevenue(0.75in)'!$K$8)+('Sch 8.x Bill Count'!K37*($B41+50)/100*$K$10)-(0.64*5*'Sch 8.x Bill Count'!K37)</f>
        <v>0</v>
      </c>
      <c r="L41" s="13">
        <f>(+'Sch 8.x Bill Count'!L37*'S6.1a PRevenue(0.75in)'!$K$8)+('Sch 8.x Bill Count'!L37*($B41+50)/100*$K$10)-(0.64*5*'Sch 8.x Bill Count'!L37)</f>
        <v>0</v>
      </c>
      <c r="M41" s="13">
        <f>(+'Sch 8.x Bill Count'!M37*'S6.1a PRevenue(0.75in)'!$K$8)+('Sch 8.x Bill Count'!M37*($B41+50)/100*$K$10)-(0.64*5*'Sch 8.x Bill Count'!M37)</f>
        <v>0</v>
      </c>
      <c r="N41" s="13">
        <f>(+'Sch 8.x Bill Count'!N37*'S6.1a PRevenue(0.75in)'!$K$8)+('Sch 8.x Bill Count'!N37*($B41+50)/100*$K$10)-(0.64*5*'Sch 8.x Bill Count'!N37)</f>
        <v>0</v>
      </c>
      <c r="O41" s="42"/>
      <c r="P41" s="42"/>
      <c r="Q41" s="42"/>
    </row>
    <row r="42" spans="1:17" x14ac:dyDescent="0.25">
      <c r="A42" s="42"/>
      <c r="B42">
        <f t="shared" si="1"/>
        <v>2700</v>
      </c>
      <c r="C42" s="13">
        <f>(+'Sch 8.x Bill Count'!C38*'S6.1a PRevenue(0.75in)'!$K$8)+('Sch 8.x Bill Count'!C38*($B42+50)/100*$K$10)-(0.64*5*'Sch 8.x Bill Count'!C38)</f>
        <v>158.30000000000001</v>
      </c>
      <c r="D42" s="13">
        <f>(+'Sch 8.x Bill Count'!D38*'S6.1a PRevenue(0.75in)'!$K$8)+('Sch 8.x Bill Count'!D38*($B42+50)/100*$K$10)-(0.64*5*'Sch 8.x Bill Count'!D38)</f>
        <v>0</v>
      </c>
      <c r="E42" s="13">
        <f>(+'Sch 8.x Bill Count'!E38*'S6.1a PRevenue(0.75in)'!$K$8)+('Sch 8.x Bill Count'!E38*($B42+50)/100*$K$10)-(0.64*5*'Sch 8.x Bill Count'!E38)</f>
        <v>0</v>
      </c>
      <c r="F42" s="13">
        <f>(+'Sch 8.x Bill Count'!F38*'S6.1a PRevenue(0.75in)'!$K$8)+('Sch 8.x Bill Count'!F38*($B42+50)/100*$K$10)-(0.64*5*'Sch 8.x Bill Count'!F38)</f>
        <v>158.30000000000001</v>
      </c>
      <c r="G42" s="13">
        <f>(+'Sch 8.x Bill Count'!G38*'S6.1a PRevenue(0.75in)'!$K$8)+('Sch 8.x Bill Count'!G38*($B42+50)/100*$K$10)-(0.64*5*'Sch 8.x Bill Count'!G38)</f>
        <v>158.30000000000001</v>
      </c>
      <c r="H42" s="13">
        <f>(+'Sch 8.x Bill Count'!H38*'S6.1a PRevenue(0.75in)'!$K$8)+('Sch 8.x Bill Count'!H38*($B42+50)/100*$K$10)-(0.64*5*'Sch 8.x Bill Count'!H38)</f>
        <v>0</v>
      </c>
      <c r="I42" s="13">
        <f>(+'Sch 8.x Bill Count'!I38*'S6.1a PRevenue(0.75in)'!$K$8)+('Sch 8.x Bill Count'!I38*($B42+50)/100*$K$10)-(0.64*5*'Sch 8.x Bill Count'!I38)</f>
        <v>474.9</v>
      </c>
      <c r="J42" s="13">
        <f>(+'Sch 8.x Bill Count'!J38*'S6.1a PRevenue(0.75in)'!$K$8)+('Sch 8.x Bill Count'!J38*($B42+50)/100*$K$10)-(0.64*5*'Sch 8.x Bill Count'!J38)</f>
        <v>0</v>
      </c>
      <c r="K42" s="13">
        <f>(+'Sch 8.x Bill Count'!K38*'S6.1a PRevenue(0.75in)'!$K$8)+('Sch 8.x Bill Count'!K38*($B42+50)/100*$K$10)-(0.64*5*'Sch 8.x Bill Count'!K38)</f>
        <v>0</v>
      </c>
      <c r="L42" s="13">
        <f>(+'Sch 8.x Bill Count'!L38*'S6.1a PRevenue(0.75in)'!$K$8)+('Sch 8.x Bill Count'!L38*($B42+50)/100*$K$10)-(0.64*5*'Sch 8.x Bill Count'!L38)</f>
        <v>0</v>
      </c>
      <c r="M42" s="13">
        <f>(+'Sch 8.x Bill Count'!M38*'S6.1a PRevenue(0.75in)'!$K$8)+('Sch 8.x Bill Count'!M38*($B42+50)/100*$K$10)-(0.64*5*'Sch 8.x Bill Count'!M38)</f>
        <v>158.30000000000001</v>
      </c>
      <c r="N42" s="13">
        <f>(+'Sch 8.x Bill Count'!N38*'S6.1a PRevenue(0.75in)'!$K$8)+('Sch 8.x Bill Count'!N38*($B42+50)/100*$K$10)-(0.64*5*'Sch 8.x Bill Count'!N38)</f>
        <v>0</v>
      </c>
      <c r="O42" s="42"/>
      <c r="P42" s="42"/>
      <c r="Q42" s="42"/>
    </row>
    <row r="43" spans="1:17" x14ac:dyDescent="0.25">
      <c r="A43" s="42"/>
      <c r="B43">
        <f t="shared" si="1"/>
        <v>2800</v>
      </c>
      <c r="C43" s="13">
        <f>(+'Sch 8.x Bill Count'!C39*'S6.1a PRevenue(0.75in)'!$K$8)+('Sch 8.x Bill Count'!C39*($B43+50)/100*$K$10)-(0.64*5*'Sch 8.x Bill Count'!C39)</f>
        <v>0</v>
      </c>
      <c r="D43" s="13">
        <f>(+'Sch 8.x Bill Count'!D39*'S6.1a PRevenue(0.75in)'!$K$8)+('Sch 8.x Bill Count'!D39*($B43+50)/100*$K$10)-(0.64*5*'Sch 8.x Bill Count'!D39)</f>
        <v>0</v>
      </c>
      <c r="E43" s="13">
        <f>(+'Sch 8.x Bill Count'!E39*'S6.1a PRevenue(0.75in)'!$K$8)+('Sch 8.x Bill Count'!E39*($B43+50)/100*$K$10)-(0.64*5*'Sch 8.x Bill Count'!E39)</f>
        <v>0</v>
      </c>
      <c r="F43" s="13">
        <f>(+'Sch 8.x Bill Count'!F39*'S6.1a PRevenue(0.75in)'!$K$8)+('Sch 8.x Bill Count'!F39*($B43+50)/100*$K$10)-(0.64*5*'Sch 8.x Bill Count'!F39)</f>
        <v>0</v>
      </c>
      <c r="G43" s="13">
        <f>(+'Sch 8.x Bill Count'!G39*'S6.1a PRevenue(0.75in)'!$K$8)+('Sch 8.x Bill Count'!G39*($B43+50)/100*$K$10)-(0.64*5*'Sch 8.x Bill Count'!G39)</f>
        <v>162.30000000000001</v>
      </c>
      <c r="H43" s="13">
        <f>(+'Sch 8.x Bill Count'!H39*'S6.1a PRevenue(0.75in)'!$K$8)+('Sch 8.x Bill Count'!H39*($B43+50)/100*$K$10)-(0.64*5*'Sch 8.x Bill Count'!H39)</f>
        <v>324.60000000000002</v>
      </c>
      <c r="I43" s="13">
        <f>(+'Sch 8.x Bill Count'!I39*'S6.1a PRevenue(0.75in)'!$K$8)+('Sch 8.x Bill Count'!I39*($B43+50)/100*$K$10)-(0.64*5*'Sch 8.x Bill Count'!I39)</f>
        <v>162.30000000000001</v>
      </c>
      <c r="J43" s="13">
        <f>(+'Sch 8.x Bill Count'!J39*'S6.1a PRevenue(0.75in)'!$K$8)+('Sch 8.x Bill Count'!J39*($B43+50)/100*$K$10)-(0.64*5*'Sch 8.x Bill Count'!J39)</f>
        <v>162.30000000000001</v>
      </c>
      <c r="K43" s="13">
        <f>(+'Sch 8.x Bill Count'!K39*'S6.1a PRevenue(0.75in)'!$K$8)+('Sch 8.x Bill Count'!K39*($B43+50)/100*$K$10)-(0.64*5*'Sch 8.x Bill Count'!K39)</f>
        <v>162.30000000000001</v>
      </c>
      <c r="L43" s="13">
        <f>(+'Sch 8.x Bill Count'!L39*'S6.1a PRevenue(0.75in)'!$K$8)+('Sch 8.x Bill Count'!L39*($B43+50)/100*$K$10)-(0.64*5*'Sch 8.x Bill Count'!L39)</f>
        <v>0</v>
      </c>
      <c r="M43" s="13">
        <f>(+'Sch 8.x Bill Count'!M39*'S6.1a PRevenue(0.75in)'!$K$8)+('Sch 8.x Bill Count'!M39*($B43+50)/100*$K$10)-(0.64*5*'Sch 8.x Bill Count'!M39)</f>
        <v>0</v>
      </c>
      <c r="N43" s="13">
        <f>(+'Sch 8.x Bill Count'!N39*'S6.1a PRevenue(0.75in)'!$K$8)+('Sch 8.x Bill Count'!N39*($B43+50)/100*$K$10)-(0.64*5*'Sch 8.x Bill Count'!N39)</f>
        <v>0</v>
      </c>
      <c r="O43" s="42"/>
      <c r="P43" s="42"/>
      <c r="Q43" s="42"/>
    </row>
    <row r="44" spans="1:17" x14ac:dyDescent="0.25">
      <c r="A44" s="42"/>
      <c r="B44">
        <f t="shared" si="1"/>
        <v>2900</v>
      </c>
      <c r="C44" s="13">
        <f>(+'Sch 8.x Bill Count'!C40*'S6.1a PRevenue(0.75in)'!$K$8)+('Sch 8.x Bill Count'!C40*($B44+50)/100*$K$10)-(0.64*5*'Sch 8.x Bill Count'!C40)</f>
        <v>0</v>
      </c>
      <c r="D44" s="13">
        <f>(+'Sch 8.x Bill Count'!D40*'S6.1a PRevenue(0.75in)'!$K$8)+('Sch 8.x Bill Count'!D40*($B44+50)/100*$K$10)-(0.64*5*'Sch 8.x Bill Count'!D40)</f>
        <v>0</v>
      </c>
      <c r="E44" s="13">
        <f>(+'Sch 8.x Bill Count'!E40*'S6.1a PRevenue(0.75in)'!$K$8)+('Sch 8.x Bill Count'!E40*($B44+50)/100*$K$10)-(0.64*5*'Sch 8.x Bill Count'!E40)</f>
        <v>0</v>
      </c>
      <c r="F44" s="13">
        <f>(+'Sch 8.x Bill Count'!F40*'S6.1a PRevenue(0.75in)'!$K$8)+('Sch 8.x Bill Count'!F40*($B44+50)/100*$K$10)-(0.64*5*'Sch 8.x Bill Count'!F40)</f>
        <v>0</v>
      </c>
      <c r="G44" s="13">
        <f>(+'Sch 8.x Bill Count'!G40*'S6.1a PRevenue(0.75in)'!$K$8)+('Sch 8.x Bill Count'!G40*($B44+50)/100*$K$10)-(0.64*5*'Sch 8.x Bill Count'!G40)</f>
        <v>166.3</v>
      </c>
      <c r="H44" s="13">
        <f>(+'Sch 8.x Bill Count'!H40*'S6.1a PRevenue(0.75in)'!$K$8)+('Sch 8.x Bill Count'!H40*($B44+50)/100*$K$10)-(0.64*5*'Sch 8.x Bill Count'!H40)</f>
        <v>332.6</v>
      </c>
      <c r="I44" s="13">
        <f>(+'Sch 8.x Bill Count'!I40*'S6.1a PRevenue(0.75in)'!$K$8)+('Sch 8.x Bill Count'!I40*($B44+50)/100*$K$10)-(0.64*5*'Sch 8.x Bill Count'!I40)</f>
        <v>0</v>
      </c>
      <c r="J44" s="13">
        <f>(+'Sch 8.x Bill Count'!J40*'S6.1a PRevenue(0.75in)'!$K$8)+('Sch 8.x Bill Count'!J40*($B44+50)/100*$K$10)-(0.64*5*'Sch 8.x Bill Count'!J40)</f>
        <v>0</v>
      </c>
      <c r="K44" s="13">
        <f>(+'Sch 8.x Bill Count'!K40*'S6.1a PRevenue(0.75in)'!$K$8)+('Sch 8.x Bill Count'!K40*($B44+50)/100*$K$10)-(0.64*5*'Sch 8.x Bill Count'!K40)</f>
        <v>166.3</v>
      </c>
      <c r="L44" s="13">
        <f>(+'Sch 8.x Bill Count'!L40*'S6.1a PRevenue(0.75in)'!$K$8)+('Sch 8.x Bill Count'!L40*($B44+50)/100*$K$10)-(0.64*5*'Sch 8.x Bill Count'!L40)</f>
        <v>0</v>
      </c>
      <c r="M44" s="13">
        <f>(+'Sch 8.x Bill Count'!M40*'S6.1a PRevenue(0.75in)'!$K$8)+('Sch 8.x Bill Count'!M40*($B44+50)/100*$K$10)-(0.64*5*'Sch 8.x Bill Count'!M40)</f>
        <v>166.3</v>
      </c>
      <c r="N44" s="13">
        <f>(+'Sch 8.x Bill Count'!N40*'S6.1a PRevenue(0.75in)'!$K$8)+('Sch 8.x Bill Count'!N40*($B44+50)/100*$K$10)-(0.64*5*'Sch 8.x Bill Count'!N40)</f>
        <v>166.3</v>
      </c>
      <c r="O44" s="42"/>
      <c r="P44" s="42"/>
      <c r="Q44" s="42"/>
    </row>
    <row r="45" spans="1:17" x14ac:dyDescent="0.25">
      <c r="A45" s="42"/>
      <c r="B45">
        <f t="shared" si="1"/>
        <v>3000</v>
      </c>
      <c r="C45" s="13">
        <f>(+'Sch 8.x Bill Count'!C41*'S6.1a PRevenue(0.75in)'!$K$8)+('Sch 8.x Bill Count'!C41*($B45+50)/100*$K$10)-(0.64*5*'Sch 8.x Bill Count'!C41)</f>
        <v>0</v>
      </c>
      <c r="D45" s="13">
        <f>(+'Sch 8.x Bill Count'!D41*'S6.1a PRevenue(0.75in)'!$K$8)+('Sch 8.x Bill Count'!D41*($B45+50)/100*$K$10)-(0.64*5*'Sch 8.x Bill Count'!D41)</f>
        <v>170.3</v>
      </c>
      <c r="E45" s="13">
        <f>(+'Sch 8.x Bill Count'!E41*'S6.1a PRevenue(0.75in)'!$K$8)+('Sch 8.x Bill Count'!E41*($B45+50)/100*$K$10)-(0.64*5*'Sch 8.x Bill Count'!E41)</f>
        <v>0</v>
      </c>
      <c r="F45" s="13">
        <f>(+'Sch 8.x Bill Count'!F41*'S6.1a PRevenue(0.75in)'!$K$8)+('Sch 8.x Bill Count'!F41*($B45+50)/100*$K$10)-(0.64*5*'Sch 8.x Bill Count'!F41)</f>
        <v>0</v>
      </c>
      <c r="G45" s="13">
        <f>(+'Sch 8.x Bill Count'!G41*'S6.1a PRevenue(0.75in)'!$K$8)+('Sch 8.x Bill Count'!G41*($B45+50)/100*$K$10)-(0.64*5*'Sch 8.x Bill Count'!G41)</f>
        <v>0</v>
      </c>
      <c r="H45" s="13">
        <f>(+'Sch 8.x Bill Count'!H41*'S6.1a PRevenue(0.75in)'!$K$8)+('Sch 8.x Bill Count'!H41*($B45+50)/100*$K$10)-(0.64*5*'Sch 8.x Bill Count'!H41)</f>
        <v>340.6</v>
      </c>
      <c r="I45" s="13">
        <f>(+'Sch 8.x Bill Count'!I41*'S6.1a PRevenue(0.75in)'!$K$8)+('Sch 8.x Bill Count'!I41*($B45+50)/100*$K$10)-(0.64*5*'Sch 8.x Bill Count'!I41)</f>
        <v>0</v>
      </c>
      <c r="J45" s="13">
        <f>(+'Sch 8.x Bill Count'!J41*'S6.1a PRevenue(0.75in)'!$K$8)+('Sch 8.x Bill Count'!J41*($B45+50)/100*$K$10)-(0.64*5*'Sch 8.x Bill Count'!J41)</f>
        <v>0</v>
      </c>
      <c r="K45" s="13">
        <f>(+'Sch 8.x Bill Count'!K41*'S6.1a PRevenue(0.75in)'!$K$8)+('Sch 8.x Bill Count'!K41*($B45+50)/100*$K$10)-(0.64*5*'Sch 8.x Bill Count'!K41)</f>
        <v>170.3</v>
      </c>
      <c r="L45" s="13">
        <f>(+'Sch 8.x Bill Count'!L41*'S6.1a PRevenue(0.75in)'!$K$8)+('Sch 8.x Bill Count'!L41*($B45+50)/100*$K$10)-(0.64*5*'Sch 8.x Bill Count'!L41)</f>
        <v>170.3</v>
      </c>
      <c r="M45" s="13">
        <f>(+'Sch 8.x Bill Count'!M41*'S6.1a PRevenue(0.75in)'!$K$8)+('Sch 8.x Bill Count'!M41*($B45+50)/100*$K$10)-(0.64*5*'Sch 8.x Bill Count'!M41)</f>
        <v>0</v>
      </c>
      <c r="N45" s="13">
        <f>(+'Sch 8.x Bill Count'!N41*'S6.1a PRevenue(0.75in)'!$K$8)+('Sch 8.x Bill Count'!N41*($B45+50)/100*$K$10)-(0.64*5*'Sch 8.x Bill Count'!N41)</f>
        <v>0</v>
      </c>
      <c r="O45" s="42"/>
      <c r="P45" s="42"/>
      <c r="Q45" s="42"/>
    </row>
    <row r="46" spans="1:17" x14ac:dyDescent="0.25">
      <c r="A46" s="42"/>
      <c r="B46">
        <f t="shared" si="1"/>
        <v>3100</v>
      </c>
      <c r="C46" s="13">
        <f>(+'Sch 8.x Bill Count'!C42*'S6.1a PRevenue(0.75in)'!$K$8)+('Sch 8.x Bill Count'!C42*($B46+50)/100*$K$10)-(0.64*5*'Sch 8.x Bill Count'!C42)</f>
        <v>0</v>
      </c>
      <c r="D46" s="13">
        <f>(+'Sch 8.x Bill Count'!D42*'S6.1a PRevenue(0.75in)'!$K$8)+('Sch 8.x Bill Count'!D42*($B46+50)/100*$K$10)-(0.64*5*'Sch 8.x Bill Count'!D42)</f>
        <v>0</v>
      </c>
      <c r="E46" s="13">
        <f>(+'Sch 8.x Bill Count'!E42*'S6.1a PRevenue(0.75in)'!$K$8)+('Sch 8.x Bill Count'!E42*($B46+50)/100*$K$10)-(0.64*5*'Sch 8.x Bill Count'!E42)</f>
        <v>0</v>
      </c>
      <c r="F46" s="13">
        <f>(+'Sch 8.x Bill Count'!F42*'S6.1a PRevenue(0.75in)'!$K$8)+('Sch 8.x Bill Count'!F42*($B46+50)/100*$K$10)-(0.64*5*'Sch 8.x Bill Count'!F42)</f>
        <v>0</v>
      </c>
      <c r="G46" s="13">
        <f>(+'Sch 8.x Bill Count'!G42*'S6.1a PRevenue(0.75in)'!$K$8)+('Sch 8.x Bill Count'!G42*($B46+50)/100*$K$10)-(0.64*5*'Sch 8.x Bill Count'!G42)</f>
        <v>0</v>
      </c>
      <c r="H46" s="13">
        <f>(+'Sch 8.x Bill Count'!H42*'S6.1a PRevenue(0.75in)'!$K$8)+('Sch 8.x Bill Count'!H42*($B46+50)/100*$K$10)-(0.64*5*'Sch 8.x Bill Count'!H42)</f>
        <v>0</v>
      </c>
      <c r="I46" s="13">
        <f>(+'Sch 8.x Bill Count'!I42*'S6.1a PRevenue(0.75in)'!$K$8)+('Sch 8.x Bill Count'!I42*($B46+50)/100*$K$10)-(0.64*5*'Sch 8.x Bill Count'!I42)</f>
        <v>174.3</v>
      </c>
      <c r="J46" s="13">
        <f>(+'Sch 8.x Bill Count'!J42*'S6.1a PRevenue(0.75in)'!$K$8)+('Sch 8.x Bill Count'!J42*($B46+50)/100*$K$10)-(0.64*5*'Sch 8.x Bill Count'!J42)</f>
        <v>174.3</v>
      </c>
      <c r="K46" s="13">
        <f>(+'Sch 8.x Bill Count'!K42*'S6.1a PRevenue(0.75in)'!$K$8)+('Sch 8.x Bill Count'!K42*($B46+50)/100*$K$10)-(0.64*5*'Sch 8.x Bill Count'!K42)</f>
        <v>0</v>
      </c>
      <c r="L46" s="13">
        <f>(+'Sch 8.x Bill Count'!L42*'S6.1a PRevenue(0.75in)'!$K$8)+('Sch 8.x Bill Count'!L42*($B46+50)/100*$K$10)-(0.64*5*'Sch 8.x Bill Count'!L42)</f>
        <v>0</v>
      </c>
      <c r="M46" s="13">
        <f>(+'Sch 8.x Bill Count'!M42*'S6.1a PRevenue(0.75in)'!$K$8)+('Sch 8.x Bill Count'!M42*($B46+50)/100*$K$10)-(0.64*5*'Sch 8.x Bill Count'!M42)</f>
        <v>0</v>
      </c>
      <c r="N46" s="13">
        <f>(+'Sch 8.x Bill Count'!N42*'S6.1a PRevenue(0.75in)'!$K$8)+('Sch 8.x Bill Count'!N42*($B46+50)/100*$K$10)-(0.64*5*'Sch 8.x Bill Count'!N42)</f>
        <v>174.3</v>
      </c>
      <c r="O46" s="42"/>
      <c r="P46" s="42"/>
      <c r="Q46" s="42"/>
    </row>
    <row r="47" spans="1:17" x14ac:dyDescent="0.25">
      <c r="A47" s="42"/>
      <c r="B47">
        <f t="shared" si="1"/>
        <v>3200</v>
      </c>
      <c r="C47" s="13">
        <f>(+'Sch 8.x Bill Count'!C43*'S6.1a PRevenue(0.75in)'!$K$8)+('Sch 8.x Bill Count'!C43*($B47+50)/100*$K$10)-(0.64*5*'Sch 8.x Bill Count'!C43)</f>
        <v>0</v>
      </c>
      <c r="D47" s="13">
        <f>(+'Sch 8.x Bill Count'!D43*'S6.1a PRevenue(0.75in)'!$K$8)+('Sch 8.x Bill Count'!D43*($B47+50)/100*$K$10)-(0.64*5*'Sch 8.x Bill Count'!D43)</f>
        <v>0</v>
      </c>
      <c r="E47" s="13">
        <f>(+'Sch 8.x Bill Count'!E43*'S6.1a PRevenue(0.75in)'!$K$8)+('Sch 8.x Bill Count'!E43*($B47+50)/100*$K$10)-(0.64*5*'Sch 8.x Bill Count'!E43)</f>
        <v>0</v>
      </c>
      <c r="F47" s="13">
        <f>(+'Sch 8.x Bill Count'!F43*'S6.1a PRevenue(0.75in)'!$K$8)+('Sch 8.x Bill Count'!F43*($B47+50)/100*$K$10)-(0.64*5*'Sch 8.x Bill Count'!F43)</f>
        <v>0</v>
      </c>
      <c r="G47" s="13">
        <f>(+'Sch 8.x Bill Count'!G43*'S6.1a PRevenue(0.75in)'!$K$8)+('Sch 8.x Bill Count'!G43*($B47+50)/100*$K$10)-(0.64*5*'Sch 8.x Bill Count'!G43)</f>
        <v>0</v>
      </c>
      <c r="H47" s="13">
        <f>(+'Sch 8.x Bill Count'!H43*'S6.1a PRevenue(0.75in)'!$K$8)+('Sch 8.x Bill Count'!H43*($B47+50)/100*$K$10)-(0.64*5*'Sch 8.x Bill Count'!H43)</f>
        <v>178.3</v>
      </c>
      <c r="I47" s="13">
        <f>(+'Sch 8.x Bill Count'!I43*'S6.1a PRevenue(0.75in)'!$K$8)+('Sch 8.x Bill Count'!I43*($B47+50)/100*$K$10)-(0.64*5*'Sch 8.x Bill Count'!I43)</f>
        <v>178.3</v>
      </c>
      <c r="J47" s="13">
        <f>(+'Sch 8.x Bill Count'!J43*'S6.1a PRevenue(0.75in)'!$K$8)+('Sch 8.x Bill Count'!J43*($B47+50)/100*$K$10)-(0.64*5*'Sch 8.x Bill Count'!J43)</f>
        <v>178.3</v>
      </c>
      <c r="K47" s="13">
        <f>(+'Sch 8.x Bill Count'!K43*'S6.1a PRevenue(0.75in)'!$K$8)+('Sch 8.x Bill Count'!K43*($B47+50)/100*$K$10)-(0.64*5*'Sch 8.x Bill Count'!K43)</f>
        <v>0</v>
      </c>
      <c r="L47" s="13">
        <f>(+'Sch 8.x Bill Count'!L43*'S6.1a PRevenue(0.75in)'!$K$8)+('Sch 8.x Bill Count'!L43*($B47+50)/100*$K$10)-(0.64*5*'Sch 8.x Bill Count'!L43)</f>
        <v>0</v>
      </c>
      <c r="M47" s="13">
        <f>(+'Sch 8.x Bill Count'!M43*'S6.1a PRevenue(0.75in)'!$K$8)+('Sch 8.x Bill Count'!M43*($B47+50)/100*$K$10)-(0.64*5*'Sch 8.x Bill Count'!M43)</f>
        <v>0</v>
      </c>
      <c r="N47" s="13">
        <f>(+'Sch 8.x Bill Count'!N43*'S6.1a PRevenue(0.75in)'!$K$8)+('Sch 8.x Bill Count'!N43*($B47+50)/100*$K$10)-(0.64*5*'Sch 8.x Bill Count'!N43)</f>
        <v>0</v>
      </c>
      <c r="O47" s="42"/>
      <c r="P47" s="42"/>
      <c r="Q47" s="42"/>
    </row>
    <row r="48" spans="1:17" x14ac:dyDescent="0.25">
      <c r="A48" s="42"/>
      <c r="B48">
        <f t="shared" si="1"/>
        <v>3300</v>
      </c>
      <c r="C48" s="13">
        <f>(+'Sch 8.x Bill Count'!C44*'S6.1a PRevenue(0.75in)'!$K$8)+('Sch 8.x Bill Count'!C44*($B48+50)/100*$K$10)-(0.64*5*'Sch 8.x Bill Count'!C44)</f>
        <v>0</v>
      </c>
      <c r="D48" s="13">
        <f>(+'Sch 8.x Bill Count'!D44*'S6.1a PRevenue(0.75in)'!$K$8)+('Sch 8.x Bill Count'!D44*($B48+50)/100*$K$10)-(0.64*5*'Sch 8.x Bill Count'!D44)</f>
        <v>0</v>
      </c>
      <c r="E48" s="13">
        <f>(+'Sch 8.x Bill Count'!E44*'S6.1a PRevenue(0.75in)'!$K$8)+('Sch 8.x Bill Count'!E44*($B48+50)/100*$K$10)-(0.64*5*'Sch 8.x Bill Count'!E44)</f>
        <v>0</v>
      </c>
      <c r="F48" s="13">
        <f>(+'Sch 8.x Bill Count'!F44*'S6.1a PRevenue(0.75in)'!$K$8)+('Sch 8.x Bill Count'!F44*($B48+50)/100*$K$10)-(0.64*5*'Sch 8.x Bill Count'!F44)</f>
        <v>0</v>
      </c>
      <c r="G48" s="13">
        <f>(+'Sch 8.x Bill Count'!G44*'S6.1a PRevenue(0.75in)'!$K$8)+('Sch 8.x Bill Count'!G44*($B48+50)/100*$K$10)-(0.64*5*'Sch 8.x Bill Count'!G44)</f>
        <v>0</v>
      </c>
      <c r="H48" s="13">
        <f>(+'Sch 8.x Bill Count'!H44*'S6.1a PRevenue(0.75in)'!$K$8)+('Sch 8.x Bill Count'!H44*($B48+50)/100*$K$10)-(0.64*5*'Sch 8.x Bill Count'!H44)</f>
        <v>182.3</v>
      </c>
      <c r="I48" s="13">
        <f>(+'Sch 8.x Bill Count'!I44*'S6.1a PRevenue(0.75in)'!$K$8)+('Sch 8.x Bill Count'!I44*($B48+50)/100*$K$10)-(0.64*5*'Sch 8.x Bill Count'!I44)</f>
        <v>364.6</v>
      </c>
      <c r="J48" s="13">
        <f>(+'Sch 8.x Bill Count'!J44*'S6.1a PRevenue(0.75in)'!$K$8)+('Sch 8.x Bill Count'!J44*($B48+50)/100*$K$10)-(0.64*5*'Sch 8.x Bill Count'!J44)</f>
        <v>0</v>
      </c>
      <c r="K48" s="13">
        <f>(+'Sch 8.x Bill Count'!K44*'S6.1a PRevenue(0.75in)'!$K$8)+('Sch 8.x Bill Count'!K44*($B48+50)/100*$K$10)-(0.64*5*'Sch 8.x Bill Count'!K44)</f>
        <v>0</v>
      </c>
      <c r="L48" s="13">
        <f>(+'Sch 8.x Bill Count'!L44*'S6.1a PRevenue(0.75in)'!$K$8)+('Sch 8.x Bill Count'!L44*($B48+50)/100*$K$10)-(0.64*5*'Sch 8.x Bill Count'!L44)</f>
        <v>0</v>
      </c>
      <c r="M48" s="13">
        <f>(+'Sch 8.x Bill Count'!M44*'S6.1a PRevenue(0.75in)'!$K$8)+('Sch 8.x Bill Count'!M44*($B48+50)/100*$K$10)-(0.64*5*'Sch 8.x Bill Count'!M44)</f>
        <v>0</v>
      </c>
      <c r="N48" s="13">
        <f>(+'Sch 8.x Bill Count'!N44*'S6.1a PRevenue(0.75in)'!$K$8)+('Sch 8.x Bill Count'!N44*($B48+50)/100*$K$10)-(0.64*5*'Sch 8.x Bill Count'!N44)</f>
        <v>0</v>
      </c>
      <c r="O48" s="42"/>
      <c r="P48" s="42"/>
      <c r="Q48" s="42"/>
    </row>
    <row r="49" spans="1:17" x14ac:dyDescent="0.25">
      <c r="A49" s="42"/>
      <c r="B49">
        <f t="shared" si="1"/>
        <v>3400</v>
      </c>
      <c r="C49" s="13">
        <f>(+'Sch 8.x Bill Count'!C45*'S6.1a PRevenue(0.75in)'!$K$8)+('Sch 8.x Bill Count'!C45*($B49+50)/100*$K$10)-(0.64*5*'Sch 8.x Bill Count'!C45)</f>
        <v>186.3</v>
      </c>
      <c r="D49" s="13">
        <f>(+'Sch 8.x Bill Count'!D45*'S6.1a PRevenue(0.75in)'!$K$8)+('Sch 8.x Bill Count'!D45*($B49+50)/100*$K$10)-(0.64*5*'Sch 8.x Bill Count'!D45)</f>
        <v>0</v>
      </c>
      <c r="E49" s="13">
        <f>(+'Sch 8.x Bill Count'!E45*'S6.1a PRevenue(0.75in)'!$K$8)+('Sch 8.x Bill Count'!E45*($B49+50)/100*$K$10)-(0.64*5*'Sch 8.x Bill Count'!E45)</f>
        <v>0</v>
      </c>
      <c r="F49" s="13">
        <f>(+'Sch 8.x Bill Count'!F45*'S6.1a PRevenue(0.75in)'!$K$8)+('Sch 8.x Bill Count'!F45*($B49+50)/100*$K$10)-(0.64*5*'Sch 8.x Bill Count'!F45)</f>
        <v>0</v>
      </c>
      <c r="G49" s="13">
        <f>(+'Sch 8.x Bill Count'!G45*'S6.1a PRevenue(0.75in)'!$K$8)+('Sch 8.x Bill Count'!G45*($B49+50)/100*$K$10)-(0.64*5*'Sch 8.x Bill Count'!G45)</f>
        <v>186.3</v>
      </c>
      <c r="H49" s="13">
        <f>(+'Sch 8.x Bill Count'!H45*'S6.1a PRevenue(0.75in)'!$K$8)+('Sch 8.x Bill Count'!H45*($B49+50)/100*$K$10)-(0.64*5*'Sch 8.x Bill Count'!H45)</f>
        <v>186.3</v>
      </c>
      <c r="I49" s="13">
        <f>(+'Sch 8.x Bill Count'!I45*'S6.1a PRevenue(0.75in)'!$K$8)+('Sch 8.x Bill Count'!I45*($B49+50)/100*$K$10)-(0.64*5*'Sch 8.x Bill Count'!I45)</f>
        <v>0</v>
      </c>
      <c r="J49" s="13">
        <f>(+'Sch 8.x Bill Count'!J45*'S6.1a PRevenue(0.75in)'!$K$8)+('Sch 8.x Bill Count'!J45*($B49+50)/100*$K$10)-(0.64*5*'Sch 8.x Bill Count'!J45)</f>
        <v>186.3</v>
      </c>
      <c r="K49" s="13">
        <f>(+'Sch 8.x Bill Count'!K45*'S6.1a PRevenue(0.75in)'!$K$8)+('Sch 8.x Bill Count'!K45*($B49+50)/100*$K$10)-(0.64*5*'Sch 8.x Bill Count'!K45)</f>
        <v>0</v>
      </c>
      <c r="L49" s="13">
        <f>(+'Sch 8.x Bill Count'!L45*'S6.1a PRevenue(0.75in)'!$K$8)+('Sch 8.x Bill Count'!L45*($B49+50)/100*$K$10)-(0.64*5*'Sch 8.x Bill Count'!L45)</f>
        <v>0</v>
      </c>
      <c r="M49" s="13">
        <f>(+'Sch 8.x Bill Count'!M45*'S6.1a PRevenue(0.75in)'!$K$8)+('Sch 8.x Bill Count'!M45*($B49+50)/100*$K$10)-(0.64*5*'Sch 8.x Bill Count'!M45)</f>
        <v>0</v>
      </c>
      <c r="N49" s="13">
        <f>(+'Sch 8.x Bill Count'!N45*'S6.1a PRevenue(0.75in)'!$K$8)+('Sch 8.x Bill Count'!N45*($B49+50)/100*$K$10)-(0.64*5*'Sch 8.x Bill Count'!N45)</f>
        <v>0</v>
      </c>
      <c r="O49" s="42"/>
      <c r="P49" s="42"/>
      <c r="Q49" s="42"/>
    </row>
    <row r="50" spans="1:17" x14ac:dyDescent="0.25">
      <c r="A50" s="42"/>
      <c r="B50">
        <f t="shared" si="1"/>
        <v>3500</v>
      </c>
      <c r="C50" s="13">
        <f>(+'Sch 8.x Bill Count'!C46*'S6.1a PRevenue(0.75in)'!$K$8)+('Sch 8.x Bill Count'!C46*($B50+50)/100*$K$10)-(0.64*5*'Sch 8.x Bill Count'!C46)</f>
        <v>0</v>
      </c>
      <c r="D50" s="13">
        <f>(+'Sch 8.x Bill Count'!D46*'S6.1a PRevenue(0.75in)'!$K$8)+('Sch 8.x Bill Count'!D46*($B50+50)/100*$K$10)-(0.64*5*'Sch 8.x Bill Count'!D46)</f>
        <v>0</v>
      </c>
      <c r="E50" s="13">
        <f>(+'Sch 8.x Bill Count'!E46*'S6.1a PRevenue(0.75in)'!$K$8)+('Sch 8.x Bill Count'!E46*($B50+50)/100*$K$10)-(0.64*5*'Sch 8.x Bill Count'!E46)</f>
        <v>190.3</v>
      </c>
      <c r="F50" s="13">
        <f>(+'Sch 8.x Bill Count'!F46*'S6.1a PRevenue(0.75in)'!$K$8)+('Sch 8.x Bill Count'!F46*($B50+50)/100*$K$10)-(0.64*5*'Sch 8.x Bill Count'!F46)</f>
        <v>0</v>
      </c>
      <c r="G50" s="13">
        <f>(+'Sch 8.x Bill Count'!G46*'S6.1a PRevenue(0.75in)'!$K$8)+('Sch 8.x Bill Count'!G46*($B50+50)/100*$K$10)-(0.64*5*'Sch 8.x Bill Count'!G46)</f>
        <v>190.3</v>
      </c>
      <c r="H50" s="13">
        <f>(+'Sch 8.x Bill Count'!H46*'S6.1a PRevenue(0.75in)'!$K$8)+('Sch 8.x Bill Count'!H46*($B50+50)/100*$K$10)-(0.64*5*'Sch 8.x Bill Count'!H46)</f>
        <v>0</v>
      </c>
      <c r="I50" s="13">
        <f>(+'Sch 8.x Bill Count'!I46*'S6.1a PRevenue(0.75in)'!$K$8)+('Sch 8.x Bill Count'!I46*($B50+50)/100*$K$10)-(0.64*5*'Sch 8.x Bill Count'!I46)</f>
        <v>190.3</v>
      </c>
      <c r="J50" s="13">
        <f>(+'Sch 8.x Bill Count'!J46*'S6.1a PRevenue(0.75in)'!$K$8)+('Sch 8.x Bill Count'!J46*($B50+50)/100*$K$10)-(0.64*5*'Sch 8.x Bill Count'!J46)</f>
        <v>190.3</v>
      </c>
      <c r="K50" s="13">
        <f>(+'Sch 8.x Bill Count'!K46*'S6.1a PRevenue(0.75in)'!$K$8)+('Sch 8.x Bill Count'!K46*($B50+50)/100*$K$10)-(0.64*5*'Sch 8.x Bill Count'!K46)</f>
        <v>0</v>
      </c>
      <c r="L50" s="13">
        <f>(+'Sch 8.x Bill Count'!L46*'S6.1a PRevenue(0.75in)'!$K$8)+('Sch 8.x Bill Count'!L46*($B50+50)/100*$K$10)-(0.64*5*'Sch 8.x Bill Count'!L46)</f>
        <v>190.3</v>
      </c>
      <c r="M50" s="13">
        <f>(+'Sch 8.x Bill Count'!M46*'S6.1a PRevenue(0.75in)'!$K$8)+('Sch 8.x Bill Count'!M46*($B50+50)/100*$K$10)-(0.64*5*'Sch 8.x Bill Count'!M46)</f>
        <v>0</v>
      </c>
      <c r="N50" s="13">
        <f>(+'Sch 8.x Bill Count'!N46*'S6.1a PRevenue(0.75in)'!$K$8)+('Sch 8.x Bill Count'!N46*($B50+50)/100*$K$10)-(0.64*5*'Sch 8.x Bill Count'!N46)</f>
        <v>0</v>
      </c>
      <c r="O50" s="42"/>
      <c r="P50" s="42"/>
      <c r="Q50" s="42"/>
    </row>
    <row r="51" spans="1:17" x14ac:dyDescent="0.25">
      <c r="A51" s="42"/>
      <c r="B51">
        <f t="shared" si="1"/>
        <v>3600</v>
      </c>
      <c r="C51" s="13">
        <f>(+'Sch 8.x Bill Count'!C47*'S6.1a PRevenue(0.75in)'!$K$8)+('Sch 8.x Bill Count'!C47*($B51+50)/100*$K$10)-(0.64*5*'Sch 8.x Bill Count'!C47)</f>
        <v>194.3</v>
      </c>
      <c r="D51" s="13">
        <f>(+'Sch 8.x Bill Count'!D47*'S6.1a PRevenue(0.75in)'!$K$8)+('Sch 8.x Bill Count'!D47*($B51+50)/100*$K$10)-(0.64*5*'Sch 8.x Bill Count'!D47)</f>
        <v>0</v>
      </c>
      <c r="E51" s="13">
        <f>(+'Sch 8.x Bill Count'!E47*'S6.1a PRevenue(0.75in)'!$K$8)+('Sch 8.x Bill Count'!E47*($B51+50)/100*$K$10)-(0.64*5*'Sch 8.x Bill Count'!E47)</f>
        <v>0</v>
      </c>
      <c r="F51" s="13">
        <f>(+'Sch 8.x Bill Count'!F47*'S6.1a PRevenue(0.75in)'!$K$8)+('Sch 8.x Bill Count'!F47*($B51+50)/100*$K$10)-(0.64*5*'Sch 8.x Bill Count'!F47)</f>
        <v>194.3</v>
      </c>
      <c r="G51" s="13">
        <f>(+'Sch 8.x Bill Count'!G47*'S6.1a PRevenue(0.75in)'!$K$8)+('Sch 8.x Bill Count'!G47*($B51+50)/100*$K$10)-(0.64*5*'Sch 8.x Bill Count'!G47)</f>
        <v>194.3</v>
      </c>
      <c r="H51" s="13">
        <f>(+'Sch 8.x Bill Count'!H47*'S6.1a PRevenue(0.75in)'!$K$8)+('Sch 8.x Bill Count'!H47*($B51+50)/100*$K$10)-(0.64*5*'Sch 8.x Bill Count'!H47)</f>
        <v>194.3</v>
      </c>
      <c r="I51" s="13">
        <f>(+'Sch 8.x Bill Count'!I47*'S6.1a PRevenue(0.75in)'!$K$8)+('Sch 8.x Bill Count'!I47*($B51+50)/100*$K$10)-(0.64*5*'Sch 8.x Bill Count'!I47)</f>
        <v>0</v>
      </c>
      <c r="J51" s="13">
        <f>(+'Sch 8.x Bill Count'!J47*'S6.1a PRevenue(0.75in)'!$K$8)+('Sch 8.x Bill Count'!J47*($B51+50)/100*$K$10)-(0.64*5*'Sch 8.x Bill Count'!J47)</f>
        <v>194.3</v>
      </c>
      <c r="K51" s="13">
        <f>(+'Sch 8.x Bill Count'!K47*'S6.1a PRevenue(0.75in)'!$K$8)+('Sch 8.x Bill Count'!K47*($B51+50)/100*$K$10)-(0.64*5*'Sch 8.x Bill Count'!K47)</f>
        <v>194.3</v>
      </c>
      <c r="L51" s="13">
        <f>(+'Sch 8.x Bill Count'!L47*'S6.1a PRevenue(0.75in)'!$K$8)+('Sch 8.x Bill Count'!L47*($B51+50)/100*$K$10)-(0.64*5*'Sch 8.x Bill Count'!L47)</f>
        <v>0</v>
      </c>
      <c r="M51" s="13">
        <f>(+'Sch 8.x Bill Count'!M47*'S6.1a PRevenue(0.75in)'!$K$8)+('Sch 8.x Bill Count'!M47*($B51+50)/100*$K$10)-(0.64*5*'Sch 8.x Bill Count'!M47)</f>
        <v>0</v>
      </c>
      <c r="N51" s="13">
        <f>(+'Sch 8.x Bill Count'!N47*'S6.1a PRevenue(0.75in)'!$K$8)+('Sch 8.x Bill Count'!N47*($B51+50)/100*$K$10)-(0.64*5*'Sch 8.x Bill Count'!N47)</f>
        <v>0</v>
      </c>
      <c r="O51" s="42"/>
      <c r="P51" s="42"/>
      <c r="Q51" s="42"/>
    </row>
    <row r="52" spans="1:17" x14ac:dyDescent="0.25">
      <c r="A52" s="42"/>
      <c r="B52">
        <f t="shared" si="1"/>
        <v>3700</v>
      </c>
      <c r="C52" s="13">
        <f>(+'Sch 8.x Bill Count'!C48*'S6.1a PRevenue(0.75in)'!$K$8)+('Sch 8.x Bill Count'!C48*($B52+50)/100*$K$10)-(0.64*5*'Sch 8.x Bill Count'!C48)</f>
        <v>0</v>
      </c>
      <c r="D52" s="13">
        <f>(+'Sch 8.x Bill Count'!D48*'S6.1a PRevenue(0.75in)'!$K$8)+('Sch 8.x Bill Count'!D48*($B52+50)/100*$K$10)-(0.64*5*'Sch 8.x Bill Count'!D48)</f>
        <v>0</v>
      </c>
      <c r="E52" s="13">
        <f>(+'Sch 8.x Bill Count'!E48*'S6.1a PRevenue(0.75in)'!$K$8)+('Sch 8.x Bill Count'!E48*($B52+50)/100*$K$10)-(0.64*5*'Sch 8.x Bill Count'!E48)</f>
        <v>0</v>
      </c>
      <c r="F52" s="13">
        <f>(+'Sch 8.x Bill Count'!F48*'S6.1a PRevenue(0.75in)'!$K$8)+('Sch 8.x Bill Count'!F48*($B52+50)/100*$K$10)-(0.64*5*'Sch 8.x Bill Count'!F48)</f>
        <v>0</v>
      </c>
      <c r="G52" s="13">
        <f>(+'Sch 8.x Bill Count'!G48*'S6.1a PRevenue(0.75in)'!$K$8)+('Sch 8.x Bill Count'!G48*($B52+50)/100*$K$10)-(0.64*5*'Sch 8.x Bill Count'!G48)</f>
        <v>198.3</v>
      </c>
      <c r="H52" s="13">
        <f>(+'Sch 8.x Bill Count'!H48*'S6.1a PRevenue(0.75in)'!$K$8)+('Sch 8.x Bill Count'!H48*($B52+50)/100*$K$10)-(0.64*5*'Sch 8.x Bill Count'!H48)</f>
        <v>198.3</v>
      </c>
      <c r="I52" s="13">
        <f>(+'Sch 8.x Bill Count'!I48*'S6.1a PRevenue(0.75in)'!$K$8)+('Sch 8.x Bill Count'!I48*($B52+50)/100*$K$10)-(0.64*5*'Sch 8.x Bill Count'!I48)</f>
        <v>198.3</v>
      </c>
      <c r="J52" s="13">
        <f>(+'Sch 8.x Bill Count'!J48*'S6.1a PRevenue(0.75in)'!$K$8)+('Sch 8.x Bill Count'!J48*($B52+50)/100*$K$10)-(0.64*5*'Sch 8.x Bill Count'!J48)</f>
        <v>0</v>
      </c>
      <c r="K52" s="13">
        <f>(+'Sch 8.x Bill Count'!K48*'S6.1a PRevenue(0.75in)'!$K$8)+('Sch 8.x Bill Count'!K48*($B52+50)/100*$K$10)-(0.64*5*'Sch 8.x Bill Count'!K48)</f>
        <v>198.3</v>
      </c>
      <c r="L52" s="13">
        <f>(+'Sch 8.x Bill Count'!L48*'S6.1a PRevenue(0.75in)'!$K$8)+('Sch 8.x Bill Count'!L48*($B52+50)/100*$K$10)-(0.64*5*'Sch 8.x Bill Count'!L48)</f>
        <v>198.3</v>
      </c>
      <c r="M52" s="13">
        <f>(+'Sch 8.x Bill Count'!M48*'S6.1a PRevenue(0.75in)'!$K$8)+('Sch 8.x Bill Count'!M48*($B52+50)/100*$K$10)-(0.64*5*'Sch 8.x Bill Count'!M48)</f>
        <v>0</v>
      </c>
      <c r="N52" s="13">
        <f>(+'Sch 8.x Bill Count'!N48*'S6.1a PRevenue(0.75in)'!$K$8)+('Sch 8.x Bill Count'!N48*($B52+50)/100*$K$10)-(0.64*5*'Sch 8.x Bill Count'!N48)</f>
        <v>0</v>
      </c>
      <c r="O52" s="42"/>
      <c r="P52" s="42"/>
      <c r="Q52" s="42"/>
    </row>
    <row r="53" spans="1:17" x14ac:dyDescent="0.25">
      <c r="A53" s="42"/>
      <c r="B53">
        <f t="shared" si="1"/>
        <v>3800</v>
      </c>
      <c r="C53" s="13">
        <f>(+'Sch 8.x Bill Count'!C49*'S6.1a PRevenue(0.75in)'!$K$8)+('Sch 8.x Bill Count'!C49*($B53+50)/100*$K$10)-(0.64*5*'Sch 8.x Bill Count'!C49)</f>
        <v>0</v>
      </c>
      <c r="D53" s="13">
        <f>(+'Sch 8.x Bill Count'!D49*'S6.1a PRevenue(0.75in)'!$K$8)+('Sch 8.x Bill Count'!D49*($B53+50)/100*$K$10)-(0.64*5*'Sch 8.x Bill Count'!D49)</f>
        <v>0</v>
      </c>
      <c r="E53" s="13">
        <f>(+'Sch 8.x Bill Count'!E49*'S6.1a PRevenue(0.75in)'!$K$8)+('Sch 8.x Bill Count'!E49*($B53+50)/100*$K$10)-(0.64*5*'Sch 8.x Bill Count'!E49)</f>
        <v>0</v>
      </c>
      <c r="F53" s="13">
        <f>(+'Sch 8.x Bill Count'!F49*'S6.1a PRevenue(0.75in)'!$K$8)+('Sch 8.x Bill Count'!F49*($B53+50)/100*$K$10)-(0.64*5*'Sch 8.x Bill Count'!F49)</f>
        <v>202.3</v>
      </c>
      <c r="G53" s="13">
        <f>(+'Sch 8.x Bill Count'!G49*'S6.1a PRevenue(0.75in)'!$K$8)+('Sch 8.x Bill Count'!G49*($B53+50)/100*$K$10)-(0.64*5*'Sch 8.x Bill Count'!G49)</f>
        <v>0</v>
      </c>
      <c r="H53" s="13">
        <f>(+'Sch 8.x Bill Count'!H49*'S6.1a PRevenue(0.75in)'!$K$8)+('Sch 8.x Bill Count'!H49*($B53+50)/100*$K$10)-(0.64*5*'Sch 8.x Bill Count'!H49)</f>
        <v>0</v>
      </c>
      <c r="I53" s="13">
        <f>(+'Sch 8.x Bill Count'!I49*'S6.1a PRevenue(0.75in)'!$K$8)+('Sch 8.x Bill Count'!I49*($B53+50)/100*$K$10)-(0.64*5*'Sch 8.x Bill Count'!I49)</f>
        <v>0</v>
      </c>
      <c r="J53" s="13">
        <f>(+'Sch 8.x Bill Count'!J49*'S6.1a PRevenue(0.75in)'!$K$8)+('Sch 8.x Bill Count'!J49*($B53+50)/100*$K$10)-(0.64*5*'Sch 8.x Bill Count'!J49)</f>
        <v>202.3</v>
      </c>
      <c r="K53" s="13">
        <f>(+'Sch 8.x Bill Count'!K49*'S6.1a PRevenue(0.75in)'!$K$8)+('Sch 8.x Bill Count'!K49*($B53+50)/100*$K$10)-(0.64*5*'Sch 8.x Bill Count'!K49)</f>
        <v>0</v>
      </c>
      <c r="L53" s="13">
        <f>(+'Sch 8.x Bill Count'!L49*'S6.1a PRevenue(0.75in)'!$K$8)+('Sch 8.x Bill Count'!L49*($B53+50)/100*$K$10)-(0.64*5*'Sch 8.x Bill Count'!L49)</f>
        <v>0</v>
      </c>
      <c r="M53" s="13">
        <f>(+'Sch 8.x Bill Count'!M49*'S6.1a PRevenue(0.75in)'!$K$8)+('Sch 8.x Bill Count'!M49*($B53+50)/100*$K$10)-(0.64*5*'Sch 8.x Bill Count'!M49)</f>
        <v>202.3</v>
      </c>
      <c r="N53" s="13">
        <f>(+'Sch 8.x Bill Count'!N49*'S6.1a PRevenue(0.75in)'!$K$8)+('Sch 8.x Bill Count'!N49*($B53+50)/100*$K$10)-(0.64*5*'Sch 8.x Bill Count'!N49)</f>
        <v>0</v>
      </c>
      <c r="O53" s="42"/>
      <c r="P53" s="42"/>
      <c r="Q53" s="42"/>
    </row>
    <row r="54" spans="1:17" x14ac:dyDescent="0.25">
      <c r="A54" s="42"/>
      <c r="B54">
        <f t="shared" si="1"/>
        <v>3900</v>
      </c>
      <c r="C54" s="13">
        <f>(+'Sch 8.x Bill Count'!C50*'S6.1a PRevenue(0.75in)'!$K$8)+('Sch 8.x Bill Count'!C50*($B54+50)/100*$K$10)-(0.64*5*'Sch 8.x Bill Count'!C50)</f>
        <v>0</v>
      </c>
      <c r="D54" s="13">
        <f>(+'Sch 8.x Bill Count'!D50*'S6.1a PRevenue(0.75in)'!$K$8)+('Sch 8.x Bill Count'!D50*($B54+50)/100*$K$10)-(0.64*5*'Sch 8.x Bill Count'!D50)</f>
        <v>0</v>
      </c>
      <c r="E54" s="13">
        <f>(+'Sch 8.x Bill Count'!E50*'S6.1a PRevenue(0.75in)'!$K$8)+('Sch 8.x Bill Count'!E50*($B54+50)/100*$K$10)-(0.64*5*'Sch 8.x Bill Count'!E50)</f>
        <v>0</v>
      </c>
      <c r="F54" s="13">
        <f>(+'Sch 8.x Bill Count'!F50*'S6.1a PRevenue(0.75in)'!$K$8)+('Sch 8.x Bill Count'!F50*($B54+50)/100*$K$10)-(0.64*5*'Sch 8.x Bill Count'!F50)</f>
        <v>0</v>
      </c>
      <c r="G54" s="13">
        <f>(+'Sch 8.x Bill Count'!G50*'S6.1a PRevenue(0.75in)'!$K$8)+('Sch 8.x Bill Count'!G50*($B54+50)/100*$K$10)-(0.64*5*'Sch 8.x Bill Count'!G50)</f>
        <v>412.6</v>
      </c>
      <c r="H54" s="13">
        <f>(+'Sch 8.x Bill Count'!H50*'S6.1a PRevenue(0.75in)'!$K$8)+('Sch 8.x Bill Count'!H50*($B54+50)/100*$K$10)-(0.64*5*'Sch 8.x Bill Count'!H50)</f>
        <v>0</v>
      </c>
      <c r="I54" s="13">
        <f>(+'Sch 8.x Bill Count'!I50*'S6.1a PRevenue(0.75in)'!$K$8)+('Sch 8.x Bill Count'!I50*($B54+50)/100*$K$10)-(0.64*5*'Sch 8.x Bill Count'!I50)</f>
        <v>0</v>
      </c>
      <c r="J54" s="13">
        <f>(+'Sch 8.x Bill Count'!J50*'S6.1a PRevenue(0.75in)'!$K$8)+('Sch 8.x Bill Count'!J50*($B54+50)/100*$K$10)-(0.64*5*'Sch 8.x Bill Count'!J50)</f>
        <v>0</v>
      </c>
      <c r="K54" s="13">
        <f>(+'Sch 8.x Bill Count'!K50*'S6.1a PRevenue(0.75in)'!$K$8)+('Sch 8.x Bill Count'!K50*($B54+50)/100*$K$10)-(0.64*5*'Sch 8.x Bill Count'!K50)</f>
        <v>0</v>
      </c>
      <c r="L54" s="13">
        <f>(+'Sch 8.x Bill Count'!L50*'S6.1a PRevenue(0.75in)'!$K$8)+('Sch 8.x Bill Count'!L50*($B54+50)/100*$K$10)-(0.64*5*'Sch 8.x Bill Count'!L50)</f>
        <v>206.3</v>
      </c>
      <c r="M54" s="13">
        <f>(+'Sch 8.x Bill Count'!M50*'S6.1a PRevenue(0.75in)'!$K$8)+('Sch 8.x Bill Count'!M50*($B54+50)/100*$K$10)-(0.64*5*'Sch 8.x Bill Count'!M50)</f>
        <v>0</v>
      </c>
      <c r="N54" s="13">
        <f>(+'Sch 8.x Bill Count'!N50*'S6.1a PRevenue(0.75in)'!$K$8)+('Sch 8.x Bill Count'!N50*($B54+50)/100*$K$10)-(0.64*5*'Sch 8.x Bill Count'!N50)</f>
        <v>0</v>
      </c>
      <c r="O54" s="42"/>
      <c r="P54" s="42"/>
      <c r="Q54" s="42"/>
    </row>
    <row r="55" spans="1:17" x14ac:dyDescent="0.25">
      <c r="A55" s="42"/>
      <c r="B55">
        <f t="shared" si="1"/>
        <v>4000</v>
      </c>
      <c r="C55" s="13">
        <f>(+'Sch 8.x Bill Count'!C51*'S6.1a PRevenue(0.75in)'!$K$8)+('Sch 8.x Bill Count'!C51*($B55+50)/100*$K$10)-(0.64*5*'Sch 8.x Bill Count'!C51)</f>
        <v>0</v>
      </c>
      <c r="D55" s="13">
        <f>(+'Sch 8.x Bill Count'!D51*'S6.1a PRevenue(0.75in)'!$K$8)+('Sch 8.x Bill Count'!D51*($B55+50)/100*$K$10)-(0.64*5*'Sch 8.x Bill Count'!D51)</f>
        <v>0</v>
      </c>
      <c r="E55" s="13">
        <f>(+'Sch 8.x Bill Count'!E51*'S6.1a PRevenue(0.75in)'!$K$8)+('Sch 8.x Bill Count'!E51*($B55+50)/100*$K$10)-(0.64*5*'Sch 8.x Bill Count'!E51)</f>
        <v>0</v>
      </c>
      <c r="F55" s="13">
        <f>(+'Sch 8.x Bill Count'!F51*'S6.1a PRevenue(0.75in)'!$K$8)+('Sch 8.x Bill Count'!F51*($B55+50)/100*$K$10)-(0.64*5*'Sch 8.x Bill Count'!F51)</f>
        <v>0</v>
      </c>
      <c r="G55" s="13">
        <f>(+'Sch 8.x Bill Count'!G51*'S6.1a PRevenue(0.75in)'!$K$8)+('Sch 8.x Bill Count'!G51*($B55+50)/100*$K$10)-(0.64*5*'Sch 8.x Bill Count'!G51)</f>
        <v>0</v>
      </c>
      <c r="H55" s="13">
        <f>(+'Sch 8.x Bill Count'!H51*'S6.1a PRevenue(0.75in)'!$K$8)+('Sch 8.x Bill Count'!H51*($B55+50)/100*$K$10)-(0.64*5*'Sch 8.x Bill Count'!H51)</f>
        <v>210.3</v>
      </c>
      <c r="I55" s="13">
        <f>(+'Sch 8.x Bill Count'!I51*'S6.1a PRevenue(0.75in)'!$K$8)+('Sch 8.x Bill Count'!I51*($B55+50)/100*$K$10)-(0.64*5*'Sch 8.x Bill Count'!I51)</f>
        <v>0</v>
      </c>
      <c r="J55" s="13">
        <f>(+'Sch 8.x Bill Count'!J51*'S6.1a PRevenue(0.75in)'!$K$8)+('Sch 8.x Bill Count'!J51*($B55+50)/100*$K$10)-(0.64*5*'Sch 8.x Bill Count'!J51)</f>
        <v>0</v>
      </c>
      <c r="K55" s="13">
        <f>(+'Sch 8.x Bill Count'!K51*'S6.1a PRevenue(0.75in)'!$K$8)+('Sch 8.x Bill Count'!K51*($B55+50)/100*$K$10)-(0.64*5*'Sch 8.x Bill Count'!K51)</f>
        <v>0</v>
      </c>
      <c r="L55" s="13">
        <f>(+'Sch 8.x Bill Count'!L51*'S6.1a PRevenue(0.75in)'!$K$8)+('Sch 8.x Bill Count'!L51*($B55+50)/100*$K$10)-(0.64*5*'Sch 8.x Bill Count'!L51)</f>
        <v>0</v>
      </c>
      <c r="M55" s="13">
        <f>(+'Sch 8.x Bill Count'!M51*'S6.1a PRevenue(0.75in)'!$K$8)+('Sch 8.x Bill Count'!M51*($B55+50)/100*$K$10)-(0.64*5*'Sch 8.x Bill Count'!M51)</f>
        <v>0</v>
      </c>
      <c r="N55" s="13">
        <f>(+'Sch 8.x Bill Count'!N51*'S6.1a PRevenue(0.75in)'!$K$8)+('Sch 8.x Bill Count'!N51*($B55+50)/100*$K$10)-(0.64*5*'Sch 8.x Bill Count'!N51)</f>
        <v>0</v>
      </c>
      <c r="O55" s="42"/>
      <c r="P55" s="42"/>
      <c r="Q55" s="42"/>
    </row>
    <row r="56" spans="1:17" x14ac:dyDescent="0.25">
      <c r="A56" s="42"/>
      <c r="B56">
        <f t="shared" si="1"/>
        <v>4100</v>
      </c>
      <c r="C56" s="13">
        <f>(+'Sch 8.x Bill Count'!C52*'S6.1a PRevenue(0.75in)'!$K$8)+('Sch 8.x Bill Count'!C52*($B56+50)/100*$K$10)-(0.64*5*'Sch 8.x Bill Count'!C52)</f>
        <v>0</v>
      </c>
      <c r="D56" s="13">
        <f>(+'Sch 8.x Bill Count'!D52*'S6.1a PRevenue(0.75in)'!$K$8)+('Sch 8.x Bill Count'!D52*($B56+50)/100*$K$10)-(0.64*5*'Sch 8.x Bill Count'!D52)</f>
        <v>0</v>
      </c>
      <c r="E56" s="13">
        <f>(+'Sch 8.x Bill Count'!E52*'S6.1a PRevenue(0.75in)'!$K$8)+('Sch 8.x Bill Count'!E52*($B56+50)/100*$K$10)-(0.64*5*'Sch 8.x Bill Count'!E52)</f>
        <v>0</v>
      </c>
      <c r="F56" s="13">
        <f>(+'Sch 8.x Bill Count'!F52*'S6.1a PRevenue(0.75in)'!$K$8)+('Sch 8.x Bill Count'!F52*($B56+50)/100*$K$10)-(0.64*5*'Sch 8.x Bill Count'!F52)</f>
        <v>0</v>
      </c>
      <c r="G56" s="13">
        <f>(+'Sch 8.x Bill Count'!G52*'S6.1a PRevenue(0.75in)'!$K$8)+('Sch 8.x Bill Count'!G52*($B56+50)/100*$K$10)-(0.64*5*'Sch 8.x Bill Count'!G52)</f>
        <v>214.3</v>
      </c>
      <c r="H56" s="13">
        <f>(+'Sch 8.x Bill Count'!H52*'S6.1a PRevenue(0.75in)'!$K$8)+('Sch 8.x Bill Count'!H52*($B56+50)/100*$K$10)-(0.64*5*'Sch 8.x Bill Count'!H52)</f>
        <v>0</v>
      </c>
      <c r="I56" s="13">
        <f>(+'Sch 8.x Bill Count'!I52*'S6.1a PRevenue(0.75in)'!$K$8)+('Sch 8.x Bill Count'!I52*($B56+50)/100*$K$10)-(0.64*5*'Sch 8.x Bill Count'!I52)</f>
        <v>0</v>
      </c>
      <c r="J56" s="13">
        <f>(+'Sch 8.x Bill Count'!J52*'S6.1a PRevenue(0.75in)'!$K$8)+('Sch 8.x Bill Count'!J52*($B56+50)/100*$K$10)-(0.64*5*'Sch 8.x Bill Count'!J52)</f>
        <v>0</v>
      </c>
      <c r="K56" s="13">
        <f>(+'Sch 8.x Bill Count'!K52*'S6.1a PRevenue(0.75in)'!$K$8)+('Sch 8.x Bill Count'!K52*($B56+50)/100*$K$10)-(0.64*5*'Sch 8.x Bill Count'!K52)</f>
        <v>0</v>
      </c>
      <c r="L56" s="13">
        <f>(+'Sch 8.x Bill Count'!L52*'S6.1a PRevenue(0.75in)'!$K$8)+('Sch 8.x Bill Count'!L52*($B56+50)/100*$K$10)-(0.64*5*'Sch 8.x Bill Count'!L52)</f>
        <v>0</v>
      </c>
      <c r="M56" s="13">
        <f>(+'Sch 8.x Bill Count'!M52*'S6.1a PRevenue(0.75in)'!$K$8)+('Sch 8.x Bill Count'!M52*($B56+50)/100*$K$10)-(0.64*5*'Sch 8.x Bill Count'!M52)</f>
        <v>0</v>
      </c>
      <c r="N56" s="13">
        <f>(+'Sch 8.x Bill Count'!N52*'S6.1a PRevenue(0.75in)'!$K$8)+('Sch 8.x Bill Count'!N52*($B56+50)/100*$K$10)-(0.64*5*'Sch 8.x Bill Count'!N52)</f>
        <v>0</v>
      </c>
      <c r="O56" s="42"/>
      <c r="P56" s="42"/>
      <c r="Q56" s="42"/>
    </row>
    <row r="57" spans="1:17" x14ac:dyDescent="0.25">
      <c r="A57" s="42"/>
      <c r="B57">
        <f t="shared" si="1"/>
        <v>4200</v>
      </c>
      <c r="C57" s="13">
        <f>(+'Sch 8.x Bill Count'!C53*'S6.1a PRevenue(0.75in)'!$K$8)+('Sch 8.x Bill Count'!C53*($B57+50)/100*$K$10)-(0.64*5*'Sch 8.x Bill Count'!C53)</f>
        <v>218.3</v>
      </c>
      <c r="D57" s="13">
        <f>(+'Sch 8.x Bill Count'!D53*'S6.1a PRevenue(0.75in)'!$K$8)+('Sch 8.x Bill Count'!D53*($B57+50)/100*$K$10)-(0.64*5*'Sch 8.x Bill Count'!D53)</f>
        <v>0</v>
      </c>
      <c r="E57" s="13">
        <f>(+'Sch 8.x Bill Count'!E53*'S6.1a PRevenue(0.75in)'!$K$8)+('Sch 8.x Bill Count'!E53*($B57+50)/100*$K$10)-(0.64*5*'Sch 8.x Bill Count'!E53)</f>
        <v>0</v>
      </c>
      <c r="F57" s="13">
        <f>(+'Sch 8.x Bill Count'!F53*'S6.1a PRevenue(0.75in)'!$K$8)+('Sch 8.x Bill Count'!F53*($B57+50)/100*$K$10)-(0.64*5*'Sch 8.x Bill Count'!F53)</f>
        <v>0</v>
      </c>
      <c r="G57" s="13">
        <f>(+'Sch 8.x Bill Count'!G53*'S6.1a PRevenue(0.75in)'!$K$8)+('Sch 8.x Bill Count'!G53*($B57+50)/100*$K$10)-(0.64*5*'Sch 8.x Bill Count'!G53)</f>
        <v>0</v>
      </c>
      <c r="H57" s="13">
        <f>(+'Sch 8.x Bill Count'!H53*'S6.1a PRevenue(0.75in)'!$K$8)+('Sch 8.x Bill Count'!H53*($B57+50)/100*$K$10)-(0.64*5*'Sch 8.x Bill Count'!H53)</f>
        <v>0</v>
      </c>
      <c r="I57" s="13">
        <f>(+'Sch 8.x Bill Count'!I53*'S6.1a PRevenue(0.75in)'!$K$8)+('Sch 8.x Bill Count'!I53*($B57+50)/100*$K$10)-(0.64*5*'Sch 8.x Bill Count'!I53)</f>
        <v>218.3</v>
      </c>
      <c r="J57" s="13">
        <f>(+'Sch 8.x Bill Count'!J53*'S6.1a PRevenue(0.75in)'!$K$8)+('Sch 8.x Bill Count'!J53*($B57+50)/100*$K$10)-(0.64*5*'Sch 8.x Bill Count'!J53)</f>
        <v>218.3</v>
      </c>
      <c r="K57" s="13">
        <f>(+'Sch 8.x Bill Count'!K53*'S6.1a PRevenue(0.75in)'!$K$8)+('Sch 8.x Bill Count'!K53*($B57+50)/100*$K$10)-(0.64*5*'Sch 8.x Bill Count'!K53)</f>
        <v>0</v>
      </c>
      <c r="L57" s="13">
        <f>(+'Sch 8.x Bill Count'!L53*'S6.1a PRevenue(0.75in)'!$K$8)+('Sch 8.x Bill Count'!L53*($B57+50)/100*$K$10)-(0.64*5*'Sch 8.x Bill Count'!L53)</f>
        <v>0</v>
      </c>
      <c r="M57" s="13">
        <f>(+'Sch 8.x Bill Count'!M53*'S6.1a PRevenue(0.75in)'!$K$8)+('Sch 8.x Bill Count'!M53*($B57+50)/100*$K$10)-(0.64*5*'Sch 8.x Bill Count'!M53)</f>
        <v>0</v>
      </c>
      <c r="N57" s="13">
        <f>(+'Sch 8.x Bill Count'!N53*'S6.1a PRevenue(0.75in)'!$K$8)+('Sch 8.x Bill Count'!N53*($B57+50)/100*$K$10)-(0.64*5*'Sch 8.x Bill Count'!N53)</f>
        <v>0</v>
      </c>
      <c r="O57" s="42"/>
      <c r="P57" s="42"/>
      <c r="Q57" s="42"/>
    </row>
    <row r="58" spans="1:17" x14ac:dyDescent="0.25">
      <c r="A58" s="42"/>
      <c r="B58">
        <f t="shared" si="1"/>
        <v>4300</v>
      </c>
      <c r="C58" s="13">
        <f>(+'Sch 8.x Bill Count'!C54*'S6.1a PRevenue(0.75in)'!$K$8)+('Sch 8.x Bill Count'!C54*($B58+50)/100*$K$10)-(0.64*5*'Sch 8.x Bill Count'!C54)</f>
        <v>0</v>
      </c>
      <c r="D58" s="13">
        <f>(+'Sch 8.x Bill Count'!D54*'S6.1a PRevenue(0.75in)'!$K$8)+('Sch 8.x Bill Count'!D54*($B58+50)/100*$K$10)-(0.64*5*'Sch 8.x Bill Count'!D54)</f>
        <v>0</v>
      </c>
      <c r="E58" s="13">
        <f>(+'Sch 8.x Bill Count'!E54*'S6.1a PRevenue(0.75in)'!$K$8)+('Sch 8.x Bill Count'!E54*($B58+50)/100*$K$10)-(0.64*5*'Sch 8.x Bill Count'!E54)</f>
        <v>0</v>
      </c>
      <c r="F58" s="13">
        <f>(+'Sch 8.x Bill Count'!F54*'S6.1a PRevenue(0.75in)'!$K$8)+('Sch 8.x Bill Count'!F54*($B58+50)/100*$K$10)-(0.64*5*'Sch 8.x Bill Count'!F54)</f>
        <v>0</v>
      </c>
      <c r="G58" s="13">
        <f>(+'Sch 8.x Bill Count'!G54*'S6.1a PRevenue(0.75in)'!$K$8)+('Sch 8.x Bill Count'!G54*($B58+50)/100*$K$10)-(0.64*5*'Sch 8.x Bill Count'!G54)</f>
        <v>0</v>
      </c>
      <c r="H58" s="13">
        <f>(+'Sch 8.x Bill Count'!H54*'S6.1a PRevenue(0.75in)'!$K$8)+('Sch 8.x Bill Count'!H54*($B58+50)/100*$K$10)-(0.64*5*'Sch 8.x Bill Count'!H54)</f>
        <v>222.3</v>
      </c>
      <c r="I58" s="13">
        <f>(+'Sch 8.x Bill Count'!I54*'S6.1a PRevenue(0.75in)'!$K$8)+('Sch 8.x Bill Count'!I54*($B58+50)/100*$K$10)-(0.64*5*'Sch 8.x Bill Count'!I54)</f>
        <v>0</v>
      </c>
      <c r="J58" s="13">
        <f>(+'Sch 8.x Bill Count'!J54*'S6.1a PRevenue(0.75in)'!$K$8)+('Sch 8.x Bill Count'!J54*($B58+50)/100*$K$10)-(0.64*5*'Sch 8.x Bill Count'!J54)</f>
        <v>0</v>
      </c>
      <c r="K58" s="13">
        <f>(+'Sch 8.x Bill Count'!K54*'S6.1a PRevenue(0.75in)'!$K$8)+('Sch 8.x Bill Count'!K54*($B58+50)/100*$K$10)-(0.64*5*'Sch 8.x Bill Count'!K54)</f>
        <v>0</v>
      </c>
      <c r="L58" s="13">
        <f>(+'Sch 8.x Bill Count'!L54*'S6.1a PRevenue(0.75in)'!$K$8)+('Sch 8.x Bill Count'!L54*($B58+50)/100*$K$10)-(0.64*5*'Sch 8.x Bill Count'!L54)</f>
        <v>222.3</v>
      </c>
      <c r="M58" s="13">
        <f>(+'Sch 8.x Bill Count'!M54*'S6.1a PRevenue(0.75in)'!$K$8)+('Sch 8.x Bill Count'!M54*($B58+50)/100*$K$10)-(0.64*5*'Sch 8.x Bill Count'!M54)</f>
        <v>0</v>
      </c>
      <c r="N58" s="13">
        <f>(+'Sch 8.x Bill Count'!N54*'S6.1a PRevenue(0.75in)'!$K$8)+('Sch 8.x Bill Count'!N54*($B58+50)/100*$K$10)-(0.64*5*'Sch 8.x Bill Count'!N54)</f>
        <v>0</v>
      </c>
      <c r="O58" s="42"/>
      <c r="P58" s="42"/>
      <c r="Q58" s="42"/>
    </row>
    <row r="59" spans="1:17" x14ac:dyDescent="0.25">
      <c r="A59" s="42"/>
      <c r="B59">
        <f t="shared" si="1"/>
        <v>4400</v>
      </c>
      <c r="C59" s="13">
        <f>(+'Sch 8.x Bill Count'!C55*'S6.1a PRevenue(0.75in)'!$K$8)+('Sch 8.x Bill Count'!C55*($B59+50)/100*$K$10)-(0.64*5*'Sch 8.x Bill Count'!C55)</f>
        <v>0</v>
      </c>
      <c r="D59" s="13">
        <f>(+'Sch 8.x Bill Count'!D55*'S6.1a PRevenue(0.75in)'!$K$8)+('Sch 8.x Bill Count'!D55*($B59+50)/100*$K$10)-(0.64*5*'Sch 8.x Bill Count'!D55)</f>
        <v>226.3</v>
      </c>
      <c r="E59" s="13">
        <f>(+'Sch 8.x Bill Count'!E55*'S6.1a PRevenue(0.75in)'!$K$8)+('Sch 8.x Bill Count'!E55*($B59+50)/100*$K$10)-(0.64*5*'Sch 8.x Bill Count'!E55)</f>
        <v>0</v>
      </c>
      <c r="F59" s="13">
        <f>(+'Sch 8.x Bill Count'!F55*'S6.1a PRevenue(0.75in)'!$K$8)+('Sch 8.x Bill Count'!F55*($B59+50)/100*$K$10)-(0.64*5*'Sch 8.x Bill Count'!F55)</f>
        <v>0</v>
      </c>
      <c r="G59" s="13">
        <f>(+'Sch 8.x Bill Count'!G55*'S6.1a PRevenue(0.75in)'!$K$8)+('Sch 8.x Bill Count'!G55*($B59+50)/100*$K$10)-(0.64*5*'Sch 8.x Bill Count'!G55)</f>
        <v>0</v>
      </c>
      <c r="H59" s="13">
        <f>(+'Sch 8.x Bill Count'!H55*'S6.1a PRevenue(0.75in)'!$K$8)+('Sch 8.x Bill Count'!H55*($B59+50)/100*$K$10)-(0.64*5*'Sch 8.x Bill Count'!H55)</f>
        <v>226.3</v>
      </c>
      <c r="I59" s="13">
        <f>(+'Sch 8.x Bill Count'!I55*'S6.1a PRevenue(0.75in)'!$K$8)+('Sch 8.x Bill Count'!I55*($B59+50)/100*$K$10)-(0.64*5*'Sch 8.x Bill Count'!I55)</f>
        <v>0</v>
      </c>
      <c r="J59" s="13">
        <f>(+'Sch 8.x Bill Count'!J55*'S6.1a PRevenue(0.75in)'!$K$8)+('Sch 8.x Bill Count'!J55*($B59+50)/100*$K$10)-(0.64*5*'Sch 8.x Bill Count'!J55)</f>
        <v>226.3</v>
      </c>
      <c r="K59" s="13">
        <f>(+'Sch 8.x Bill Count'!K55*'S6.1a PRevenue(0.75in)'!$K$8)+('Sch 8.x Bill Count'!K55*($B59+50)/100*$K$10)-(0.64*5*'Sch 8.x Bill Count'!K55)</f>
        <v>0</v>
      </c>
      <c r="L59" s="13">
        <f>(+'Sch 8.x Bill Count'!L55*'S6.1a PRevenue(0.75in)'!$K$8)+('Sch 8.x Bill Count'!L55*($B59+50)/100*$K$10)-(0.64*5*'Sch 8.x Bill Count'!L55)</f>
        <v>0</v>
      </c>
      <c r="M59" s="13">
        <f>(+'Sch 8.x Bill Count'!M55*'S6.1a PRevenue(0.75in)'!$K$8)+('Sch 8.x Bill Count'!M55*($B59+50)/100*$K$10)-(0.64*5*'Sch 8.x Bill Count'!M55)</f>
        <v>0</v>
      </c>
      <c r="N59" s="13">
        <f>(+'Sch 8.x Bill Count'!N55*'S6.1a PRevenue(0.75in)'!$K$8)+('Sch 8.x Bill Count'!N55*($B59+50)/100*$K$10)-(0.64*5*'Sch 8.x Bill Count'!N55)</f>
        <v>226.3</v>
      </c>
      <c r="O59" s="42"/>
      <c r="P59" s="42"/>
      <c r="Q59" s="42"/>
    </row>
    <row r="60" spans="1:17" x14ac:dyDescent="0.25">
      <c r="A60" s="42"/>
      <c r="B60">
        <f t="shared" si="1"/>
        <v>4500</v>
      </c>
      <c r="C60" s="13">
        <f>(+'Sch 8.x Bill Count'!C56*'S6.1a PRevenue(0.75in)'!$K$8)+('Sch 8.x Bill Count'!C56*($B60+50)/100*$K$10)-(0.64*5*'Sch 8.x Bill Count'!C56)</f>
        <v>0</v>
      </c>
      <c r="D60" s="13">
        <f>(+'Sch 8.x Bill Count'!D56*'S6.1a PRevenue(0.75in)'!$K$8)+('Sch 8.x Bill Count'!D56*($B60+50)/100*$K$10)-(0.64*5*'Sch 8.x Bill Count'!D56)</f>
        <v>0</v>
      </c>
      <c r="E60" s="13">
        <f>(+'Sch 8.x Bill Count'!E56*'S6.1a PRevenue(0.75in)'!$K$8)+('Sch 8.x Bill Count'!E56*($B60+50)/100*$K$10)-(0.64*5*'Sch 8.x Bill Count'!E56)</f>
        <v>0</v>
      </c>
      <c r="F60" s="13">
        <f>(+'Sch 8.x Bill Count'!F56*'S6.1a PRevenue(0.75in)'!$K$8)+('Sch 8.x Bill Count'!F56*($B60+50)/100*$K$10)-(0.64*5*'Sch 8.x Bill Count'!F56)</f>
        <v>0</v>
      </c>
      <c r="G60" s="13">
        <f>(+'Sch 8.x Bill Count'!G56*'S6.1a PRevenue(0.75in)'!$K$8)+('Sch 8.x Bill Count'!G56*($B60+50)/100*$K$10)-(0.64*5*'Sch 8.x Bill Count'!G56)</f>
        <v>0</v>
      </c>
      <c r="H60" s="13">
        <f>(+'Sch 8.x Bill Count'!H56*'S6.1a PRevenue(0.75in)'!$K$8)+('Sch 8.x Bill Count'!H56*($B60+50)/100*$K$10)-(0.64*5*'Sch 8.x Bill Count'!H56)</f>
        <v>0</v>
      </c>
      <c r="I60" s="13">
        <f>(+'Sch 8.x Bill Count'!I56*'S6.1a PRevenue(0.75in)'!$K$8)+('Sch 8.x Bill Count'!I56*($B60+50)/100*$K$10)-(0.64*5*'Sch 8.x Bill Count'!I56)</f>
        <v>0</v>
      </c>
      <c r="J60" s="13">
        <f>(+'Sch 8.x Bill Count'!J56*'S6.1a PRevenue(0.75in)'!$K$8)+('Sch 8.x Bill Count'!J56*($B60+50)/100*$K$10)-(0.64*5*'Sch 8.x Bill Count'!J56)</f>
        <v>230.3</v>
      </c>
      <c r="K60" s="13">
        <f>(+'Sch 8.x Bill Count'!K56*'S6.1a PRevenue(0.75in)'!$K$8)+('Sch 8.x Bill Count'!K56*($B60+50)/100*$K$10)-(0.64*5*'Sch 8.x Bill Count'!K56)</f>
        <v>0</v>
      </c>
      <c r="L60" s="13">
        <f>(+'Sch 8.x Bill Count'!L56*'S6.1a PRevenue(0.75in)'!$K$8)+('Sch 8.x Bill Count'!L56*($B60+50)/100*$K$10)-(0.64*5*'Sch 8.x Bill Count'!L56)</f>
        <v>0</v>
      </c>
      <c r="M60" s="13">
        <f>(+'Sch 8.x Bill Count'!M56*'S6.1a PRevenue(0.75in)'!$K$8)+('Sch 8.x Bill Count'!M56*($B60+50)/100*$K$10)-(0.64*5*'Sch 8.x Bill Count'!M56)</f>
        <v>0</v>
      </c>
      <c r="N60" s="13">
        <f>(+'Sch 8.x Bill Count'!N56*'S6.1a PRevenue(0.75in)'!$K$8)+('Sch 8.x Bill Count'!N56*($B60+50)/100*$K$10)-(0.64*5*'Sch 8.x Bill Count'!N56)</f>
        <v>0</v>
      </c>
      <c r="O60" s="42"/>
      <c r="P60" s="42"/>
      <c r="Q60" s="42"/>
    </row>
    <row r="61" spans="1:17" x14ac:dyDescent="0.25">
      <c r="A61" s="42"/>
      <c r="B61">
        <f t="shared" si="1"/>
        <v>4600</v>
      </c>
      <c r="C61" s="13">
        <f>(+'Sch 8.x Bill Count'!C57*'S6.1a PRevenue(0.75in)'!$K$8)+('Sch 8.x Bill Count'!C57*($B61+50)/100*$K$10)-(0.64*5*'Sch 8.x Bill Count'!C57)</f>
        <v>0</v>
      </c>
      <c r="D61" s="13">
        <f>(+'Sch 8.x Bill Count'!D57*'S6.1a PRevenue(0.75in)'!$K$8)+('Sch 8.x Bill Count'!D57*($B61+50)/100*$K$10)-(0.64*5*'Sch 8.x Bill Count'!D57)</f>
        <v>0</v>
      </c>
      <c r="E61" s="13">
        <f>(+'Sch 8.x Bill Count'!E57*'S6.1a PRevenue(0.75in)'!$K$8)+('Sch 8.x Bill Count'!E57*($B61+50)/100*$K$10)-(0.64*5*'Sch 8.x Bill Count'!E57)</f>
        <v>234.3</v>
      </c>
      <c r="F61" s="13">
        <f>(+'Sch 8.x Bill Count'!F57*'S6.1a PRevenue(0.75in)'!$K$8)+('Sch 8.x Bill Count'!F57*($B61+50)/100*$K$10)-(0.64*5*'Sch 8.x Bill Count'!F57)</f>
        <v>0</v>
      </c>
      <c r="G61" s="13">
        <f>(+'Sch 8.x Bill Count'!G57*'S6.1a PRevenue(0.75in)'!$K$8)+('Sch 8.x Bill Count'!G57*($B61+50)/100*$K$10)-(0.64*5*'Sch 8.x Bill Count'!G57)</f>
        <v>0</v>
      </c>
      <c r="H61" s="13">
        <f>(+'Sch 8.x Bill Count'!H57*'S6.1a PRevenue(0.75in)'!$K$8)+('Sch 8.x Bill Count'!H57*($B61+50)/100*$K$10)-(0.64*5*'Sch 8.x Bill Count'!H57)</f>
        <v>0</v>
      </c>
      <c r="I61" s="13">
        <f>(+'Sch 8.x Bill Count'!I57*'S6.1a PRevenue(0.75in)'!$K$8)+('Sch 8.x Bill Count'!I57*($B61+50)/100*$K$10)-(0.64*5*'Sch 8.x Bill Count'!I57)</f>
        <v>234.3</v>
      </c>
      <c r="J61" s="13">
        <f>(+'Sch 8.x Bill Count'!J57*'S6.1a PRevenue(0.75in)'!$K$8)+('Sch 8.x Bill Count'!J57*($B61+50)/100*$K$10)-(0.64*5*'Sch 8.x Bill Count'!J57)</f>
        <v>0</v>
      </c>
      <c r="K61" s="13">
        <f>(+'Sch 8.x Bill Count'!K57*'S6.1a PRevenue(0.75in)'!$K$8)+('Sch 8.x Bill Count'!K57*($B61+50)/100*$K$10)-(0.64*5*'Sch 8.x Bill Count'!K57)</f>
        <v>0</v>
      </c>
      <c r="L61" s="13">
        <f>(+'Sch 8.x Bill Count'!L57*'S6.1a PRevenue(0.75in)'!$K$8)+('Sch 8.x Bill Count'!L57*($B61+50)/100*$K$10)-(0.64*5*'Sch 8.x Bill Count'!L57)</f>
        <v>0</v>
      </c>
      <c r="M61" s="13">
        <f>(+'Sch 8.x Bill Count'!M57*'S6.1a PRevenue(0.75in)'!$K$8)+('Sch 8.x Bill Count'!M57*($B61+50)/100*$K$10)-(0.64*5*'Sch 8.x Bill Count'!M57)</f>
        <v>0</v>
      </c>
      <c r="N61" s="13">
        <f>(+'Sch 8.x Bill Count'!N57*'S6.1a PRevenue(0.75in)'!$K$8)+('Sch 8.x Bill Count'!N57*($B61+50)/100*$K$10)-(0.64*5*'Sch 8.x Bill Count'!N57)</f>
        <v>0</v>
      </c>
      <c r="O61" s="42"/>
      <c r="P61" s="42"/>
      <c r="Q61" s="42"/>
    </row>
    <row r="62" spans="1:17" x14ac:dyDescent="0.25">
      <c r="A62" s="42"/>
      <c r="B62">
        <f t="shared" si="1"/>
        <v>4700</v>
      </c>
      <c r="C62" s="13">
        <f>(+'Sch 8.x Bill Count'!C58*'S6.1a PRevenue(0.75in)'!$K$8)+('Sch 8.x Bill Count'!C58*($B62+50)/100*$K$10)-(0.64*5*'Sch 8.x Bill Count'!C58)</f>
        <v>0</v>
      </c>
      <c r="D62" s="13">
        <f>(+'Sch 8.x Bill Count'!D58*'S6.1a PRevenue(0.75in)'!$K$8)+('Sch 8.x Bill Count'!D58*($B62+50)/100*$K$10)-(0.64*5*'Sch 8.x Bill Count'!D58)</f>
        <v>0</v>
      </c>
      <c r="E62" s="13">
        <f>(+'Sch 8.x Bill Count'!E58*'S6.1a PRevenue(0.75in)'!$K$8)+('Sch 8.x Bill Count'!E58*($B62+50)/100*$K$10)-(0.64*5*'Sch 8.x Bill Count'!E58)</f>
        <v>0</v>
      </c>
      <c r="F62" s="13">
        <f>(+'Sch 8.x Bill Count'!F58*'S6.1a PRevenue(0.75in)'!$K$8)+('Sch 8.x Bill Count'!F58*($B62+50)/100*$K$10)-(0.64*5*'Sch 8.x Bill Count'!F58)</f>
        <v>238.3</v>
      </c>
      <c r="G62" s="13">
        <f>(+'Sch 8.x Bill Count'!G58*'S6.1a PRevenue(0.75in)'!$K$8)+('Sch 8.x Bill Count'!G58*($B62+50)/100*$K$10)-(0.64*5*'Sch 8.x Bill Count'!G58)</f>
        <v>0</v>
      </c>
      <c r="H62" s="13">
        <f>(+'Sch 8.x Bill Count'!H58*'S6.1a PRevenue(0.75in)'!$K$8)+('Sch 8.x Bill Count'!H58*($B62+50)/100*$K$10)-(0.64*5*'Sch 8.x Bill Count'!H58)</f>
        <v>0</v>
      </c>
      <c r="I62" s="13">
        <f>(+'Sch 8.x Bill Count'!I58*'S6.1a PRevenue(0.75in)'!$K$8)+('Sch 8.x Bill Count'!I58*($B62+50)/100*$K$10)-(0.64*5*'Sch 8.x Bill Count'!I58)</f>
        <v>0</v>
      </c>
      <c r="J62" s="13">
        <f>(+'Sch 8.x Bill Count'!J58*'S6.1a PRevenue(0.75in)'!$K$8)+('Sch 8.x Bill Count'!J58*($B62+50)/100*$K$10)-(0.64*5*'Sch 8.x Bill Count'!J58)</f>
        <v>0</v>
      </c>
      <c r="K62" s="13">
        <f>(+'Sch 8.x Bill Count'!K58*'S6.1a PRevenue(0.75in)'!$K$8)+('Sch 8.x Bill Count'!K58*($B62+50)/100*$K$10)-(0.64*5*'Sch 8.x Bill Count'!K58)</f>
        <v>0</v>
      </c>
      <c r="L62" s="13">
        <f>(+'Sch 8.x Bill Count'!L58*'S6.1a PRevenue(0.75in)'!$K$8)+('Sch 8.x Bill Count'!L58*($B62+50)/100*$K$10)-(0.64*5*'Sch 8.x Bill Count'!L58)</f>
        <v>0</v>
      </c>
      <c r="M62" s="13">
        <f>(+'Sch 8.x Bill Count'!M58*'S6.1a PRevenue(0.75in)'!$K$8)+('Sch 8.x Bill Count'!M58*($B62+50)/100*$K$10)-(0.64*5*'Sch 8.x Bill Count'!M58)</f>
        <v>0</v>
      </c>
      <c r="N62" s="13">
        <f>(+'Sch 8.x Bill Count'!N58*'S6.1a PRevenue(0.75in)'!$K$8)+('Sch 8.x Bill Count'!N58*($B62+50)/100*$K$10)-(0.64*5*'Sch 8.x Bill Count'!N58)</f>
        <v>0</v>
      </c>
      <c r="O62" s="42"/>
      <c r="P62" s="42"/>
      <c r="Q62" s="42"/>
    </row>
    <row r="63" spans="1:17" x14ac:dyDescent="0.25">
      <c r="A63" s="42"/>
      <c r="B63">
        <f t="shared" si="1"/>
        <v>4800</v>
      </c>
      <c r="C63" s="13">
        <f>(+'Sch 8.x Bill Count'!C59*'S6.1a PRevenue(0.75in)'!$K$8)+('Sch 8.x Bill Count'!C59*($B63+50)/100*$K$10)-(0.64*5*'Sch 8.x Bill Count'!C59)</f>
        <v>0</v>
      </c>
      <c r="D63" s="13">
        <f>(+'Sch 8.x Bill Count'!D59*'S6.1a PRevenue(0.75in)'!$K$8)+('Sch 8.x Bill Count'!D59*($B63+50)/100*$K$10)-(0.64*5*'Sch 8.x Bill Count'!D59)</f>
        <v>0</v>
      </c>
      <c r="E63" s="13">
        <f>(+'Sch 8.x Bill Count'!E59*'S6.1a PRevenue(0.75in)'!$K$8)+('Sch 8.x Bill Count'!E59*($B63+50)/100*$K$10)-(0.64*5*'Sch 8.x Bill Count'!E59)</f>
        <v>0</v>
      </c>
      <c r="F63" s="13">
        <f>(+'Sch 8.x Bill Count'!F59*'S6.1a PRevenue(0.75in)'!$K$8)+('Sch 8.x Bill Count'!F59*($B63+50)/100*$K$10)-(0.64*5*'Sch 8.x Bill Count'!F59)</f>
        <v>0</v>
      </c>
      <c r="G63" s="13">
        <f>(+'Sch 8.x Bill Count'!G59*'S6.1a PRevenue(0.75in)'!$K$8)+('Sch 8.x Bill Count'!G59*($B63+50)/100*$K$10)-(0.64*5*'Sch 8.x Bill Count'!G59)</f>
        <v>0</v>
      </c>
      <c r="H63" s="13">
        <f>(+'Sch 8.x Bill Count'!H59*'S6.1a PRevenue(0.75in)'!$K$8)+('Sch 8.x Bill Count'!H59*($B63+50)/100*$K$10)-(0.64*5*'Sch 8.x Bill Count'!H59)</f>
        <v>242.3</v>
      </c>
      <c r="I63" s="13">
        <f>(+'Sch 8.x Bill Count'!I59*'S6.1a PRevenue(0.75in)'!$K$8)+('Sch 8.x Bill Count'!I59*($B63+50)/100*$K$10)-(0.64*5*'Sch 8.x Bill Count'!I59)</f>
        <v>0</v>
      </c>
      <c r="J63" s="13">
        <f>(+'Sch 8.x Bill Count'!J59*'S6.1a PRevenue(0.75in)'!$K$8)+('Sch 8.x Bill Count'!J59*($B63+50)/100*$K$10)-(0.64*5*'Sch 8.x Bill Count'!J59)</f>
        <v>0</v>
      </c>
      <c r="K63" s="13">
        <f>(+'Sch 8.x Bill Count'!K59*'S6.1a PRevenue(0.75in)'!$K$8)+('Sch 8.x Bill Count'!K59*($B63+50)/100*$K$10)-(0.64*5*'Sch 8.x Bill Count'!K59)</f>
        <v>0</v>
      </c>
      <c r="L63" s="13">
        <f>(+'Sch 8.x Bill Count'!L59*'S6.1a PRevenue(0.75in)'!$K$8)+('Sch 8.x Bill Count'!L59*($B63+50)/100*$K$10)-(0.64*5*'Sch 8.x Bill Count'!L59)</f>
        <v>0</v>
      </c>
      <c r="M63" s="13">
        <f>(+'Sch 8.x Bill Count'!M59*'S6.1a PRevenue(0.75in)'!$K$8)+('Sch 8.x Bill Count'!M59*($B63+50)/100*$K$10)-(0.64*5*'Sch 8.x Bill Count'!M59)</f>
        <v>0</v>
      </c>
      <c r="N63" s="13">
        <f>(+'Sch 8.x Bill Count'!N59*'S6.1a PRevenue(0.75in)'!$K$8)+('Sch 8.x Bill Count'!N59*($B63+50)/100*$K$10)-(0.64*5*'Sch 8.x Bill Count'!N59)</f>
        <v>0</v>
      </c>
      <c r="O63" s="42"/>
      <c r="P63" s="42"/>
      <c r="Q63" s="42"/>
    </row>
    <row r="64" spans="1:17" x14ac:dyDescent="0.25">
      <c r="A64" s="42"/>
      <c r="B64">
        <f t="shared" si="1"/>
        <v>4900</v>
      </c>
      <c r="C64" s="13">
        <f>(+'Sch 8.x Bill Count'!C60*'S6.1a PRevenue(0.75in)'!$K$8)+('Sch 8.x Bill Count'!C60*($B64+50)/100*$K$10)-(0.64*5*'Sch 8.x Bill Count'!C60)</f>
        <v>246.3</v>
      </c>
      <c r="D64" s="13">
        <f>(+'Sch 8.x Bill Count'!D60*'S6.1a PRevenue(0.75in)'!$K$8)+('Sch 8.x Bill Count'!D60*($B64+50)/100*$K$10)-(0.64*5*'Sch 8.x Bill Count'!D60)</f>
        <v>0</v>
      </c>
      <c r="E64" s="13">
        <f>(+'Sch 8.x Bill Count'!E60*'S6.1a PRevenue(0.75in)'!$K$8)+('Sch 8.x Bill Count'!E60*($B64+50)/100*$K$10)-(0.64*5*'Sch 8.x Bill Count'!E60)</f>
        <v>0</v>
      </c>
      <c r="F64" s="13">
        <f>(+'Sch 8.x Bill Count'!F60*'S6.1a PRevenue(0.75in)'!$K$8)+('Sch 8.x Bill Count'!F60*($B64+50)/100*$K$10)-(0.64*5*'Sch 8.x Bill Count'!F60)</f>
        <v>0</v>
      </c>
      <c r="G64" s="13">
        <f>(+'Sch 8.x Bill Count'!G60*'S6.1a PRevenue(0.75in)'!$K$8)+('Sch 8.x Bill Count'!G60*($B64+50)/100*$K$10)-(0.64*5*'Sch 8.x Bill Count'!G60)</f>
        <v>0</v>
      </c>
      <c r="H64" s="13">
        <f>(+'Sch 8.x Bill Count'!H60*'S6.1a PRevenue(0.75in)'!$K$8)+('Sch 8.x Bill Count'!H60*($B64+50)/100*$K$10)-(0.64*5*'Sch 8.x Bill Count'!H60)</f>
        <v>0</v>
      </c>
      <c r="I64" s="13">
        <f>(+'Sch 8.x Bill Count'!I60*'S6.1a PRevenue(0.75in)'!$K$8)+('Sch 8.x Bill Count'!I60*($B64+50)/100*$K$10)-(0.64*5*'Sch 8.x Bill Count'!I60)</f>
        <v>0</v>
      </c>
      <c r="J64" s="13">
        <f>(+'Sch 8.x Bill Count'!J60*'S6.1a PRevenue(0.75in)'!$K$8)+('Sch 8.x Bill Count'!J60*($B64+50)/100*$K$10)-(0.64*5*'Sch 8.x Bill Count'!J60)</f>
        <v>0</v>
      </c>
      <c r="K64" s="13">
        <f>(+'Sch 8.x Bill Count'!K60*'S6.1a PRevenue(0.75in)'!$K$8)+('Sch 8.x Bill Count'!K60*($B64+50)/100*$K$10)-(0.64*5*'Sch 8.x Bill Count'!K60)</f>
        <v>0</v>
      </c>
      <c r="L64" s="13">
        <f>(+'Sch 8.x Bill Count'!L60*'S6.1a PRevenue(0.75in)'!$K$8)+('Sch 8.x Bill Count'!L60*($B64+50)/100*$K$10)-(0.64*5*'Sch 8.x Bill Count'!L60)</f>
        <v>0</v>
      </c>
      <c r="M64" s="13">
        <f>(+'Sch 8.x Bill Count'!M60*'S6.1a PRevenue(0.75in)'!$K$8)+('Sch 8.x Bill Count'!M60*($B64+50)/100*$K$10)-(0.64*5*'Sch 8.x Bill Count'!M60)</f>
        <v>246.3</v>
      </c>
      <c r="N64" s="13">
        <f>(+'Sch 8.x Bill Count'!N60*'S6.1a PRevenue(0.75in)'!$K$8)+('Sch 8.x Bill Count'!N60*($B64+50)/100*$K$10)-(0.64*5*'Sch 8.x Bill Count'!N60)</f>
        <v>0</v>
      </c>
      <c r="O64" s="42"/>
      <c r="P64" s="42"/>
      <c r="Q64" s="42"/>
    </row>
    <row r="65" spans="1:17" x14ac:dyDescent="0.25">
      <c r="A65" s="42"/>
      <c r="B65">
        <f t="shared" si="1"/>
        <v>5000</v>
      </c>
      <c r="C65" s="13">
        <f>(+'Sch 8.x Bill Count'!C61*'S6.1a PRevenue(0.75in)'!$K$8)+('Sch 8.x Bill Count'!C61*($B65+50)/100*$K$10)-(0.64*5*'Sch 8.x Bill Count'!C61)</f>
        <v>0</v>
      </c>
      <c r="D65" s="13">
        <f>(+'Sch 8.x Bill Count'!D61*'S6.1a PRevenue(0.75in)'!$K$8)+('Sch 8.x Bill Count'!D61*($B65+50)/100*$K$10)-(0.64*5*'Sch 8.x Bill Count'!D61)</f>
        <v>0</v>
      </c>
      <c r="E65" s="13">
        <f>(+'Sch 8.x Bill Count'!E61*'S6.1a PRevenue(0.75in)'!$K$8)+('Sch 8.x Bill Count'!E61*($B65+50)/100*$K$10)-(0.64*5*'Sch 8.x Bill Count'!E61)</f>
        <v>0</v>
      </c>
      <c r="F65" s="13">
        <f>(+'Sch 8.x Bill Count'!F61*'S6.1a PRevenue(0.75in)'!$K$8)+('Sch 8.x Bill Count'!F61*($B65+50)/100*$K$10)-(0.64*5*'Sch 8.x Bill Count'!F61)</f>
        <v>250.3</v>
      </c>
      <c r="G65" s="13">
        <f>(+'Sch 8.x Bill Count'!G61*'S6.1a PRevenue(0.75in)'!$K$8)+('Sch 8.x Bill Count'!G61*($B65+50)/100*$K$10)-(0.64*5*'Sch 8.x Bill Count'!G61)</f>
        <v>0</v>
      </c>
      <c r="H65" s="13">
        <f>(+'Sch 8.x Bill Count'!H61*'S6.1a PRevenue(0.75in)'!$K$8)+('Sch 8.x Bill Count'!H61*($B65+50)/100*$K$10)-(0.64*5*'Sch 8.x Bill Count'!H61)</f>
        <v>0</v>
      </c>
      <c r="I65" s="13">
        <f>(+'Sch 8.x Bill Count'!I61*'S6.1a PRevenue(0.75in)'!$K$8)+('Sch 8.x Bill Count'!I61*($B65+50)/100*$K$10)-(0.64*5*'Sch 8.x Bill Count'!I61)</f>
        <v>0</v>
      </c>
      <c r="J65" s="13">
        <f>(+'Sch 8.x Bill Count'!J61*'S6.1a PRevenue(0.75in)'!$K$8)+('Sch 8.x Bill Count'!J61*($B65+50)/100*$K$10)-(0.64*5*'Sch 8.x Bill Count'!J61)</f>
        <v>0</v>
      </c>
      <c r="K65" s="13">
        <f>(+'Sch 8.x Bill Count'!K61*'S6.1a PRevenue(0.75in)'!$K$8)+('Sch 8.x Bill Count'!K61*($B65+50)/100*$K$10)-(0.64*5*'Sch 8.x Bill Count'!K61)</f>
        <v>250.3</v>
      </c>
      <c r="L65" s="13">
        <f>(+'Sch 8.x Bill Count'!L61*'S6.1a PRevenue(0.75in)'!$K$8)+('Sch 8.x Bill Count'!L61*($B65+50)/100*$K$10)-(0.64*5*'Sch 8.x Bill Count'!L61)</f>
        <v>0</v>
      </c>
      <c r="M65" s="13">
        <f>(+'Sch 8.x Bill Count'!M61*'S6.1a PRevenue(0.75in)'!$K$8)+('Sch 8.x Bill Count'!M61*($B65+50)/100*$K$10)-(0.64*5*'Sch 8.x Bill Count'!M61)</f>
        <v>0</v>
      </c>
      <c r="N65" s="13">
        <f>(+'Sch 8.x Bill Count'!N61*'S6.1a PRevenue(0.75in)'!$K$8)+('Sch 8.x Bill Count'!N61*($B65+50)/100*$K$10)-(0.64*5*'Sch 8.x Bill Count'!N61)</f>
        <v>0</v>
      </c>
      <c r="O65" s="42"/>
      <c r="P65" s="42"/>
      <c r="Q65" s="42"/>
    </row>
    <row r="66" spans="1:17" x14ac:dyDescent="0.25">
      <c r="A66" s="42"/>
      <c r="B66">
        <f t="shared" si="1"/>
        <v>5100</v>
      </c>
      <c r="C66" s="13">
        <f>(+'Sch 8.x Bill Count'!C62*'S6.1a PRevenue(0.75in)'!$K$8)+('Sch 8.x Bill Count'!C62*($B66+50)/100*$K$10)-(0.64*5*'Sch 8.x Bill Count'!C62)</f>
        <v>0</v>
      </c>
      <c r="D66" s="13">
        <f>(+'Sch 8.x Bill Count'!D62*'S6.1a PRevenue(0.75in)'!$K$8)+('Sch 8.x Bill Count'!D62*($B66+50)/100*$K$10)-(0.64*5*'Sch 8.x Bill Count'!D62)</f>
        <v>254.3</v>
      </c>
      <c r="E66" s="13">
        <f>(+'Sch 8.x Bill Count'!E62*'S6.1a PRevenue(0.75in)'!$K$8)+('Sch 8.x Bill Count'!E62*($B66+50)/100*$K$10)-(0.64*5*'Sch 8.x Bill Count'!E62)</f>
        <v>0</v>
      </c>
      <c r="F66" s="13">
        <f>(+'Sch 8.x Bill Count'!F62*'S6.1a PRevenue(0.75in)'!$K$8)+('Sch 8.x Bill Count'!F62*($B66+50)/100*$K$10)-(0.64*5*'Sch 8.x Bill Count'!F62)</f>
        <v>0</v>
      </c>
      <c r="G66" s="13">
        <f>(+'Sch 8.x Bill Count'!G62*'S6.1a PRevenue(0.75in)'!$K$8)+('Sch 8.x Bill Count'!G62*($B66+50)/100*$K$10)-(0.64*5*'Sch 8.x Bill Count'!G62)</f>
        <v>254.3</v>
      </c>
      <c r="H66" s="13">
        <f>(+'Sch 8.x Bill Count'!H62*'S6.1a PRevenue(0.75in)'!$K$8)+('Sch 8.x Bill Count'!H62*($B66+50)/100*$K$10)-(0.64*5*'Sch 8.x Bill Count'!H62)</f>
        <v>0</v>
      </c>
      <c r="I66" s="13">
        <f>(+'Sch 8.x Bill Count'!I62*'S6.1a PRevenue(0.75in)'!$K$8)+('Sch 8.x Bill Count'!I62*($B66+50)/100*$K$10)-(0.64*5*'Sch 8.x Bill Count'!I62)</f>
        <v>254.3</v>
      </c>
      <c r="J66" s="13">
        <f>(+'Sch 8.x Bill Count'!J62*'S6.1a PRevenue(0.75in)'!$K$8)+('Sch 8.x Bill Count'!J62*($B66+50)/100*$K$10)-(0.64*5*'Sch 8.x Bill Count'!J62)</f>
        <v>254.3</v>
      </c>
      <c r="K66" s="13">
        <f>(+'Sch 8.x Bill Count'!K62*'S6.1a PRevenue(0.75in)'!$K$8)+('Sch 8.x Bill Count'!K62*($B66+50)/100*$K$10)-(0.64*5*'Sch 8.x Bill Count'!K62)</f>
        <v>0</v>
      </c>
      <c r="L66" s="13">
        <f>(+'Sch 8.x Bill Count'!L62*'S6.1a PRevenue(0.75in)'!$K$8)+('Sch 8.x Bill Count'!L62*($B66+50)/100*$K$10)-(0.64*5*'Sch 8.x Bill Count'!L62)</f>
        <v>254.3</v>
      </c>
      <c r="M66" s="13">
        <f>(+'Sch 8.x Bill Count'!M62*'S6.1a PRevenue(0.75in)'!$K$8)+('Sch 8.x Bill Count'!M62*($B66+50)/100*$K$10)-(0.64*5*'Sch 8.x Bill Count'!M62)</f>
        <v>0</v>
      </c>
      <c r="N66" s="13">
        <f>(+'Sch 8.x Bill Count'!N62*'S6.1a PRevenue(0.75in)'!$K$8)+('Sch 8.x Bill Count'!N62*($B66+50)/100*$K$10)-(0.64*5*'Sch 8.x Bill Count'!N62)</f>
        <v>0</v>
      </c>
      <c r="O66" s="42"/>
      <c r="P66" s="42"/>
      <c r="Q66" s="42"/>
    </row>
    <row r="67" spans="1:17" x14ac:dyDescent="0.25">
      <c r="A67" s="42"/>
      <c r="B67">
        <f t="shared" si="1"/>
        <v>5200</v>
      </c>
      <c r="C67" s="13">
        <f>(+'Sch 8.x Bill Count'!C63*'S6.1a PRevenue(0.75in)'!$K$8)+('Sch 8.x Bill Count'!C63*($B67+50)/100*$K$10)-(0.64*5*'Sch 8.x Bill Count'!C63)</f>
        <v>0</v>
      </c>
      <c r="D67" s="13">
        <f>(+'Sch 8.x Bill Count'!D63*'S6.1a PRevenue(0.75in)'!$K$8)+('Sch 8.x Bill Count'!D63*($B67+50)/100*$K$10)-(0.64*5*'Sch 8.x Bill Count'!D63)</f>
        <v>0</v>
      </c>
      <c r="E67" s="13">
        <f>(+'Sch 8.x Bill Count'!E63*'S6.1a PRevenue(0.75in)'!$K$8)+('Sch 8.x Bill Count'!E63*($B67+50)/100*$K$10)-(0.64*5*'Sch 8.x Bill Count'!E63)</f>
        <v>0</v>
      </c>
      <c r="F67" s="13">
        <f>(+'Sch 8.x Bill Count'!F63*'S6.1a PRevenue(0.75in)'!$K$8)+('Sch 8.x Bill Count'!F63*($B67+50)/100*$K$10)-(0.64*5*'Sch 8.x Bill Count'!F63)</f>
        <v>258.3</v>
      </c>
      <c r="G67" s="13">
        <f>(+'Sch 8.x Bill Count'!G63*'S6.1a PRevenue(0.75in)'!$K$8)+('Sch 8.x Bill Count'!G63*($B67+50)/100*$K$10)-(0.64*5*'Sch 8.x Bill Count'!G63)</f>
        <v>0</v>
      </c>
      <c r="H67" s="13">
        <f>(+'Sch 8.x Bill Count'!H63*'S6.1a PRevenue(0.75in)'!$K$8)+('Sch 8.x Bill Count'!H63*($B67+50)/100*$K$10)-(0.64*5*'Sch 8.x Bill Count'!H63)</f>
        <v>0</v>
      </c>
      <c r="I67" s="13">
        <f>(+'Sch 8.x Bill Count'!I63*'S6.1a PRevenue(0.75in)'!$K$8)+('Sch 8.x Bill Count'!I63*($B67+50)/100*$K$10)-(0.64*5*'Sch 8.x Bill Count'!I63)</f>
        <v>0</v>
      </c>
      <c r="J67" s="13">
        <f>(+'Sch 8.x Bill Count'!J63*'S6.1a PRevenue(0.75in)'!$K$8)+('Sch 8.x Bill Count'!J63*($B67+50)/100*$K$10)-(0.64*5*'Sch 8.x Bill Count'!J63)</f>
        <v>0</v>
      </c>
      <c r="K67" s="13">
        <f>(+'Sch 8.x Bill Count'!K63*'S6.1a PRevenue(0.75in)'!$K$8)+('Sch 8.x Bill Count'!K63*($B67+50)/100*$K$10)-(0.64*5*'Sch 8.x Bill Count'!K63)</f>
        <v>0</v>
      </c>
      <c r="L67" s="13">
        <f>(+'Sch 8.x Bill Count'!L63*'S6.1a PRevenue(0.75in)'!$K$8)+('Sch 8.x Bill Count'!L63*($B67+50)/100*$K$10)-(0.64*5*'Sch 8.x Bill Count'!L63)</f>
        <v>0</v>
      </c>
      <c r="M67" s="13">
        <f>(+'Sch 8.x Bill Count'!M63*'S6.1a PRevenue(0.75in)'!$K$8)+('Sch 8.x Bill Count'!M63*($B67+50)/100*$K$10)-(0.64*5*'Sch 8.x Bill Count'!M63)</f>
        <v>0</v>
      </c>
      <c r="N67" s="13">
        <f>(+'Sch 8.x Bill Count'!N63*'S6.1a PRevenue(0.75in)'!$K$8)+('Sch 8.x Bill Count'!N63*($B67+50)/100*$K$10)-(0.64*5*'Sch 8.x Bill Count'!N63)</f>
        <v>0</v>
      </c>
      <c r="O67" s="42"/>
      <c r="P67" s="42"/>
      <c r="Q67" s="42"/>
    </row>
    <row r="68" spans="1:17" x14ac:dyDescent="0.25">
      <c r="A68" s="42"/>
      <c r="B68">
        <f t="shared" si="1"/>
        <v>5300</v>
      </c>
      <c r="C68" s="13">
        <f>(+'Sch 8.x Bill Count'!C64*'S6.1a PRevenue(0.75in)'!$K$8)+('Sch 8.x Bill Count'!C64*($B68+50)/100*$K$10)-(0.64*5*'Sch 8.x Bill Count'!C64)</f>
        <v>0</v>
      </c>
      <c r="D68" s="13">
        <f>(+'Sch 8.x Bill Count'!D64*'S6.1a PRevenue(0.75in)'!$K$8)+('Sch 8.x Bill Count'!D64*($B68+50)/100*$K$10)-(0.64*5*'Sch 8.x Bill Count'!D64)</f>
        <v>0</v>
      </c>
      <c r="E68" s="13">
        <f>(+'Sch 8.x Bill Count'!E64*'S6.1a PRevenue(0.75in)'!$K$8)+('Sch 8.x Bill Count'!E64*($B68+50)/100*$K$10)-(0.64*5*'Sch 8.x Bill Count'!E64)</f>
        <v>0</v>
      </c>
      <c r="F68" s="13">
        <f>(+'Sch 8.x Bill Count'!F64*'S6.1a PRevenue(0.75in)'!$K$8)+('Sch 8.x Bill Count'!F64*($B68+50)/100*$K$10)-(0.64*5*'Sch 8.x Bill Count'!F64)</f>
        <v>0</v>
      </c>
      <c r="G68" s="13">
        <f>(+'Sch 8.x Bill Count'!G64*'S6.1a PRevenue(0.75in)'!$K$8)+('Sch 8.x Bill Count'!G64*($B68+50)/100*$K$10)-(0.64*5*'Sch 8.x Bill Count'!G64)</f>
        <v>0</v>
      </c>
      <c r="H68" s="13">
        <f>(+'Sch 8.x Bill Count'!H64*'S6.1a PRevenue(0.75in)'!$K$8)+('Sch 8.x Bill Count'!H64*($B68+50)/100*$K$10)-(0.64*5*'Sch 8.x Bill Count'!H64)</f>
        <v>0</v>
      </c>
      <c r="I68" s="13">
        <f>(+'Sch 8.x Bill Count'!I64*'S6.1a PRevenue(0.75in)'!$K$8)+('Sch 8.x Bill Count'!I64*($B68+50)/100*$K$10)-(0.64*5*'Sch 8.x Bill Count'!I64)</f>
        <v>786.9</v>
      </c>
      <c r="J68" s="13">
        <f>(+'Sch 8.x Bill Count'!J64*'S6.1a PRevenue(0.75in)'!$K$8)+('Sch 8.x Bill Count'!J64*($B68+50)/100*$K$10)-(0.64*5*'Sch 8.x Bill Count'!J64)</f>
        <v>0</v>
      </c>
      <c r="K68" s="13">
        <f>(+'Sch 8.x Bill Count'!K64*'S6.1a PRevenue(0.75in)'!$K$8)+('Sch 8.x Bill Count'!K64*($B68+50)/100*$K$10)-(0.64*5*'Sch 8.x Bill Count'!K64)</f>
        <v>0</v>
      </c>
      <c r="L68" s="13">
        <f>(+'Sch 8.x Bill Count'!L64*'S6.1a PRevenue(0.75in)'!$K$8)+('Sch 8.x Bill Count'!L64*($B68+50)/100*$K$10)-(0.64*5*'Sch 8.x Bill Count'!L64)</f>
        <v>0</v>
      </c>
      <c r="M68" s="13">
        <f>(+'Sch 8.x Bill Count'!M64*'S6.1a PRevenue(0.75in)'!$K$8)+('Sch 8.x Bill Count'!M64*($B68+50)/100*$K$10)-(0.64*5*'Sch 8.x Bill Count'!M64)</f>
        <v>0</v>
      </c>
      <c r="N68" s="13">
        <f>(+'Sch 8.x Bill Count'!N64*'S6.1a PRevenue(0.75in)'!$K$8)+('Sch 8.x Bill Count'!N64*($B68+50)/100*$K$10)-(0.64*5*'Sch 8.x Bill Count'!N64)</f>
        <v>0</v>
      </c>
      <c r="O68" s="42"/>
      <c r="P68" s="42"/>
      <c r="Q68" s="42"/>
    </row>
    <row r="69" spans="1:17" x14ac:dyDescent="0.25">
      <c r="A69" s="42"/>
      <c r="B69">
        <f t="shared" si="1"/>
        <v>5400</v>
      </c>
      <c r="C69" s="13">
        <f>(+'Sch 8.x Bill Count'!C65*'S6.1a PRevenue(0.75in)'!$K$8)+('Sch 8.x Bill Count'!C65*($B69+50)/100*$K$10)-(0.64*5*'Sch 8.x Bill Count'!C65)</f>
        <v>0</v>
      </c>
      <c r="D69" s="13">
        <f>(+'Sch 8.x Bill Count'!D65*'S6.1a PRevenue(0.75in)'!$K$8)+('Sch 8.x Bill Count'!D65*($B69+50)/100*$K$10)-(0.64*5*'Sch 8.x Bill Count'!D65)</f>
        <v>0</v>
      </c>
      <c r="E69" s="13">
        <f>(+'Sch 8.x Bill Count'!E65*'S6.1a PRevenue(0.75in)'!$K$8)+('Sch 8.x Bill Count'!E65*($B69+50)/100*$K$10)-(0.64*5*'Sch 8.x Bill Count'!E65)</f>
        <v>0</v>
      </c>
      <c r="F69" s="13">
        <f>(+'Sch 8.x Bill Count'!F65*'S6.1a PRevenue(0.75in)'!$K$8)+('Sch 8.x Bill Count'!F65*($B69+50)/100*$K$10)-(0.64*5*'Sch 8.x Bill Count'!F65)</f>
        <v>0</v>
      </c>
      <c r="G69" s="13">
        <f>(+'Sch 8.x Bill Count'!G65*'S6.1a PRevenue(0.75in)'!$K$8)+('Sch 8.x Bill Count'!G65*($B69+50)/100*$K$10)-(0.64*5*'Sch 8.x Bill Count'!G65)</f>
        <v>0</v>
      </c>
      <c r="H69" s="13">
        <f>(+'Sch 8.x Bill Count'!H65*'S6.1a PRevenue(0.75in)'!$K$8)+('Sch 8.x Bill Count'!H65*($B69+50)/100*$K$10)-(0.64*5*'Sch 8.x Bill Count'!H65)</f>
        <v>0</v>
      </c>
      <c r="I69" s="13">
        <f>(+'Sch 8.x Bill Count'!I65*'S6.1a PRevenue(0.75in)'!$K$8)+('Sch 8.x Bill Count'!I65*($B69+50)/100*$K$10)-(0.64*5*'Sch 8.x Bill Count'!I65)</f>
        <v>0</v>
      </c>
      <c r="J69" s="13">
        <f>(+'Sch 8.x Bill Count'!J65*'S6.1a PRevenue(0.75in)'!$K$8)+('Sch 8.x Bill Count'!J65*($B69+50)/100*$K$10)-(0.64*5*'Sch 8.x Bill Count'!J65)</f>
        <v>0</v>
      </c>
      <c r="K69" s="13">
        <f>(+'Sch 8.x Bill Count'!K65*'S6.1a PRevenue(0.75in)'!$K$8)+('Sch 8.x Bill Count'!K65*($B69+50)/100*$K$10)-(0.64*5*'Sch 8.x Bill Count'!K65)</f>
        <v>0</v>
      </c>
      <c r="L69" s="13">
        <f>(+'Sch 8.x Bill Count'!L65*'S6.1a PRevenue(0.75in)'!$K$8)+('Sch 8.x Bill Count'!L65*($B69+50)/100*$K$10)-(0.64*5*'Sch 8.x Bill Count'!L65)</f>
        <v>0</v>
      </c>
      <c r="M69" s="13">
        <f>(+'Sch 8.x Bill Count'!M65*'S6.1a PRevenue(0.75in)'!$K$8)+('Sch 8.x Bill Count'!M65*($B69+50)/100*$K$10)-(0.64*5*'Sch 8.x Bill Count'!M65)</f>
        <v>0</v>
      </c>
      <c r="N69" s="13">
        <f>(+'Sch 8.x Bill Count'!N65*'S6.1a PRevenue(0.75in)'!$K$8)+('Sch 8.x Bill Count'!N65*($B69+50)/100*$K$10)-(0.64*5*'Sch 8.x Bill Count'!N65)</f>
        <v>0</v>
      </c>
      <c r="O69" s="42"/>
      <c r="P69" s="42"/>
      <c r="Q69" s="42"/>
    </row>
    <row r="70" spans="1:17" x14ac:dyDescent="0.25">
      <c r="A70" s="42"/>
      <c r="B70">
        <f t="shared" si="1"/>
        <v>5500</v>
      </c>
      <c r="C70" s="13">
        <f>(+'Sch 8.x Bill Count'!C66*'S6.1a PRevenue(0.75in)'!$K$8)+('Sch 8.x Bill Count'!C66*($B70+50)/100*$K$10)-(0.64*5*'Sch 8.x Bill Count'!C66)</f>
        <v>0</v>
      </c>
      <c r="D70" s="13">
        <f>(+'Sch 8.x Bill Count'!D66*'S6.1a PRevenue(0.75in)'!$K$8)+('Sch 8.x Bill Count'!D66*($B70+50)/100*$K$10)-(0.64*5*'Sch 8.x Bill Count'!D66)</f>
        <v>0</v>
      </c>
      <c r="E70" s="13">
        <f>(+'Sch 8.x Bill Count'!E66*'S6.1a PRevenue(0.75in)'!$K$8)+('Sch 8.x Bill Count'!E66*($B70+50)/100*$K$10)-(0.64*5*'Sch 8.x Bill Count'!E66)</f>
        <v>0</v>
      </c>
      <c r="F70" s="13">
        <f>(+'Sch 8.x Bill Count'!F66*'S6.1a PRevenue(0.75in)'!$K$8)+('Sch 8.x Bill Count'!F66*($B70+50)/100*$K$10)-(0.64*5*'Sch 8.x Bill Count'!F66)</f>
        <v>0</v>
      </c>
      <c r="G70" s="13">
        <f>(+'Sch 8.x Bill Count'!G66*'S6.1a PRevenue(0.75in)'!$K$8)+('Sch 8.x Bill Count'!G66*($B70+50)/100*$K$10)-(0.64*5*'Sch 8.x Bill Count'!G66)</f>
        <v>0</v>
      </c>
      <c r="H70" s="13">
        <f>(+'Sch 8.x Bill Count'!H66*'S6.1a PRevenue(0.75in)'!$K$8)+('Sch 8.x Bill Count'!H66*($B70+50)/100*$K$10)-(0.64*5*'Sch 8.x Bill Count'!H66)</f>
        <v>0</v>
      </c>
      <c r="I70" s="13">
        <f>(+'Sch 8.x Bill Count'!I66*'S6.1a PRevenue(0.75in)'!$K$8)+('Sch 8.x Bill Count'!I66*($B70+50)/100*$K$10)-(0.64*5*'Sch 8.x Bill Count'!I66)</f>
        <v>0</v>
      </c>
      <c r="J70" s="13">
        <f>(+'Sch 8.x Bill Count'!J66*'S6.1a PRevenue(0.75in)'!$K$8)+('Sch 8.x Bill Count'!J66*($B70+50)/100*$K$10)-(0.64*5*'Sch 8.x Bill Count'!J66)</f>
        <v>0</v>
      </c>
      <c r="K70" s="13">
        <f>(+'Sch 8.x Bill Count'!K66*'S6.1a PRevenue(0.75in)'!$K$8)+('Sch 8.x Bill Count'!K66*($B70+50)/100*$K$10)-(0.64*5*'Sch 8.x Bill Count'!K66)</f>
        <v>0</v>
      </c>
      <c r="L70" s="13">
        <f>(+'Sch 8.x Bill Count'!L66*'S6.1a PRevenue(0.75in)'!$K$8)+('Sch 8.x Bill Count'!L66*($B70+50)/100*$K$10)-(0.64*5*'Sch 8.x Bill Count'!L66)</f>
        <v>0</v>
      </c>
      <c r="M70" s="13">
        <f>(+'Sch 8.x Bill Count'!M66*'S6.1a PRevenue(0.75in)'!$K$8)+('Sch 8.x Bill Count'!M66*($B70+50)/100*$K$10)-(0.64*5*'Sch 8.x Bill Count'!M66)</f>
        <v>0</v>
      </c>
      <c r="N70" s="13">
        <f>(+'Sch 8.x Bill Count'!N66*'S6.1a PRevenue(0.75in)'!$K$8)+('Sch 8.x Bill Count'!N66*($B70+50)/100*$K$10)-(0.64*5*'Sch 8.x Bill Count'!N66)</f>
        <v>0</v>
      </c>
      <c r="O70" s="42"/>
      <c r="P70" s="42"/>
      <c r="Q70" s="42"/>
    </row>
    <row r="71" spans="1:17" x14ac:dyDescent="0.25">
      <c r="A71" s="42"/>
      <c r="B71">
        <f t="shared" si="1"/>
        <v>5600</v>
      </c>
      <c r="C71" s="13">
        <f>(+'Sch 8.x Bill Count'!C67*'S6.1a PRevenue(0.75in)'!$K$8)+('Sch 8.x Bill Count'!C67*($B71+50)/100*$K$10)-(0.64*5*'Sch 8.x Bill Count'!C67)</f>
        <v>0</v>
      </c>
      <c r="D71" s="13">
        <f>(+'Sch 8.x Bill Count'!D67*'S6.1a PRevenue(0.75in)'!$K$8)+('Sch 8.x Bill Count'!D67*($B71+50)/100*$K$10)-(0.64*5*'Sch 8.x Bill Count'!D67)</f>
        <v>0</v>
      </c>
      <c r="E71" s="13">
        <f>(+'Sch 8.x Bill Count'!E67*'S6.1a PRevenue(0.75in)'!$K$8)+('Sch 8.x Bill Count'!E67*($B71+50)/100*$K$10)-(0.64*5*'Sch 8.x Bill Count'!E67)</f>
        <v>0</v>
      </c>
      <c r="F71" s="13">
        <f>(+'Sch 8.x Bill Count'!F67*'S6.1a PRevenue(0.75in)'!$K$8)+('Sch 8.x Bill Count'!F67*($B71+50)/100*$K$10)-(0.64*5*'Sch 8.x Bill Count'!F67)</f>
        <v>0</v>
      </c>
      <c r="G71" s="13">
        <f>(+'Sch 8.x Bill Count'!G67*'S6.1a PRevenue(0.75in)'!$K$8)+('Sch 8.x Bill Count'!G67*($B71+50)/100*$K$10)-(0.64*5*'Sch 8.x Bill Count'!G67)</f>
        <v>274.3</v>
      </c>
      <c r="H71" s="13">
        <f>(+'Sch 8.x Bill Count'!H67*'S6.1a PRevenue(0.75in)'!$K$8)+('Sch 8.x Bill Count'!H67*($B71+50)/100*$K$10)-(0.64*5*'Sch 8.x Bill Count'!H67)</f>
        <v>0</v>
      </c>
      <c r="I71" s="13">
        <f>(+'Sch 8.x Bill Count'!I67*'S6.1a PRevenue(0.75in)'!$K$8)+('Sch 8.x Bill Count'!I67*($B71+50)/100*$K$10)-(0.64*5*'Sch 8.x Bill Count'!I67)</f>
        <v>0</v>
      </c>
      <c r="J71" s="13">
        <f>(+'Sch 8.x Bill Count'!J67*'S6.1a PRevenue(0.75in)'!$K$8)+('Sch 8.x Bill Count'!J67*($B71+50)/100*$K$10)-(0.64*5*'Sch 8.x Bill Count'!J67)</f>
        <v>0</v>
      </c>
      <c r="K71" s="13">
        <f>(+'Sch 8.x Bill Count'!K67*'S6.1a PRevenue(0.75in)'!$K$8)+('Sch 8.x Bill Count'!K67*($B71+50)/100*$K$10)-(0.64*5*'Sch 8.x Bill Count'!K67)</f>
        <v>0</v>
      </c>
      <c r="L71" s="13">
        <f>(+'Sch 8.x Bill Count'!L67*'S6.1a PRevenue(0.75in)'!$K$8)+('Sch 8.x Bill Count'!L67*($B71+50)/100*$K$10)-(0.64*5*'Sch 8.x Bill Count'!L67)</f>
        <v>0</v>
      </c>
      <c r="M71" s="13">
        <f>(+'Sch 8.x Bill Count'!M67*'S6.1a PRevenue(0.75in)'!$K$8)+('Sch 8.x Bill Count'!M67*($B71+50)/100*$K$10)-(0.64*5*'Sch 8.x Bill Count'!M67)</f>
        <v>0</v>
      </c>
      <c r="N71" s="13">
        <f>(+'Sch 8.x Bill Count'!N67*'S6.1a PRevenue(0.75in)'!$K$8)+('Sch 8.x Bill Count'!N67*($B71+50)/100*$K$10)-(0.64*5*'Sch 8.x Bill Count'!N67)</f>
        <v>0</v>
      </c>
      <c r="O71" s="42"/>
      <c r="P71" s="42"/>
      <c r="Q71" s="42"/>
    </row>
    <row r="72" spans="1:17" x14ac:dyDescent="0.25">
      <c r="A72" s="42"/>
      <c r="B72">
        <f t="shared" si="1"/>
        <v>5700</v>
      </c>
      <c r="C72" s="13">
        <f>(+'Sch 8.x Bill Count'!C68*'S6.1a PRevenue(0.75in)'!$K$8)+('Sch 8.x Bill Count'!C68*($B72+50)/100*$K$10)-(0.64*5*'Sch 8.x Bill Count'!C68)</f>
        <v>0</v>
      </c>
      <c r="D72" s="13">
        <f>(+'Sch 8.x Bill Count'!D68*'S6.1a PRevenue(0.75in)'!$K$8)+('Sch 8.x Bill Count'!D68*($B72+50)/100*$K$10)-(0.64*5*'Sch 8.x Bill Count'!D68)</f>
        <v>278.3</v>
      </c>
      <c r="E72" s="13">
        <f>(+'Sch 8.x Bill Count'!E68*'S6.1a PRevenue(0.75in)'!$K$8)+('Sch 8.x Bill Count'!E68*($B72+50)/100*$K$10)-(0.64*5*'Sch 8.x Bill Count'!E68)</f>
        <v>0</v>
      </c>
      <c r="F72" s="13">
        <f>(+'Sch 8.x Bill Count'!F68*'S6.1a PRevenue(0.75in)'!$K$8)+('Sch 8.x Bill Count'!F68*($B72+50)/100*$K$10)-(0.64*5*'Sch 8.x Bill Count'!F68)</f>
        <v>0</v>
      </c>
      <c r="G72" s="13">
        <f>(+'Sch 8.x Bill Count'!G68*'S6.1a PRevenue(0.75in)'!$K$8)+('Sch 8.x Bill Count'!G68*($B72+50)/100*$K$10)-(0.64*5*'Sch 8.x Bill Count'!G68)</f>
        <v>0</v>
      </c>
      <c r="H72" s="13">
        <f>(+'Sch 8.x Bill Count'!H68*'S6.1a PRevenue(0.75in)'!$K$8)+('Sch 8.x Bill Count'!H68*($B72+50)/100*$K$10)-(0.64*5*'Sch 8.x Bill Count'!H68)</f>
        <v>278.3</v>
      </c>
      <c r="I72" s="13">
        <f>(+'Sch 8.x Bill Count'!I68*'S6.1a PRevenue(0.75in)'!$K$8)+('Sch 8.x Bill Count'!I68*($B72+50)/100*$K$10)-(0.64*5*'Sch 8.x Bill Count'!I68)</f>
        <v>0</v>
      </c>
      <c r="J72" s="13">
        <f>(+'Sch 8.x Bill Count'!J68*'S6.1a PRevenue(0.75in)'!$K$8)+('Sch 8.x Bill Count'!J68*($B72+50)/100*$K$10)-(0.64*5*'Sch 8.x Bill Count'!J68)</f>
        <v>0</v>
      </c>
      <c r="K72" s="13">
        <f>(+'Sch 8.x Bill Count'!K68*'S6.1a PRevenue(0.75in)'!$K$8)+('Sch 8.x Bill Count'!K68*($B72+50)/100*$K$10)-(0.64*5*'Sch 8.x Bill Count'!K68)</f>
        <v>0</v>
      </c>
      <c r="L72" s="13">
        <f>(+'Sch 8.x Bill Count'!L68*'S6.1a PRevenue(0.75in)'!$K$8)+('Sch 8.x Bill Count'!L68*($B72+50)/100*$K$10)-(0.64*5*'Sch 8.x Bill Count'!L68)</f>
        <v>0</v>
      </c>
      <c r="M72" s="13">
        <f>(+'Sch 8.x Bill Count'!M68*'S6.1a PRevenue(0.75in)'!$K$8)+('Sch 8.x Bill Count'!M68*($B72+50)/100*$K$10)-(0.64*5*'Sch 8.x Bill Count'!M68)</f>
        <v>278.3</v>
      </c>
      <c r="N72" s="13">
        <f>(+'Sch 8.x Bill Count'!N68*'S6.1a PRevenue(0.75in)'!$K$8)+('Sch 8.x Bill Count'!N68*($B72+50)/100*$K$10)-(0.64*5*'Sch 8.x Bill Count'!N68)</f>
        <v>0</v>
      </c>
      <c r="O72" s="42"/>
      <c r="P72" s="42"/>
      <c r="Q72" s="42"/>
    </row>
    <row r="73" spans="1:17" x14ac:dyDescent="0.25">
      <c r="A73" s="42"/>
      <c r="B73">
        <f t="shared" si="1"/>
        <v>5800</v>
      </c>
      <c r="C73" s="13">
        <f>(+'Sch 8.x Bill Count'!C69*'S6.1a PRevenue(0.75in)'!$K$8)+('Sch 8.x Bill Count'!C69*($B73+50)/100*$K$10)-(0.64*5*'Sch 8.x Bill Count'!C69)</f>
        <v>0</v>
      </c>
      <c r="D73" s="13">
        <f>(+'Sch 8.x Bill Count'!D69*'S6.1a PRevenue(0.75in)'!$K$8)+('Sch 8.x Bill Count'!D69*($B73+50)/100*$K$10)-(0.64*5*'Sch 8.x Bill Count'!D69)</f>
        <v>0</v>
      </c>
      <c r="E73" s="13">
        <f>(+'Sch 8.x Bill Count'!E69*'S6.1a PRevenue(0.75in)'!$K$8)+('Sch 8.x Bill Count'!E69*($B73+50)/100*$K$10)-(0.64*5*'Sch 8.x Bill Count'!E69)</f>
        <v>0</v>
      </c>
      <c r="F73" s="13">
        <f>(+'Sch 8.x Bill Count'!F69*'S6.1a PRevenue(0.75in)'!$K$8)+('Sch 8.x Bill Count'!F69*($B73+50)/100*$K$10)-(0.64*5*'Sch 8.x Bill Count'!F69)</f>
        <v>0</v>
      </c>
      <c r="G73" s="13">
        <f>(+'Sch 8.x Bill Count'!G69*'S6.1a PRevenue(0.75in)'!$K$8)+('Sch 8.x Bill Count'!G69*($B73+50)/100*$K$10)-(0.64*5*'Sch 8.x Bill Count'!G69)</f>
        <v>0</v>
      </c>
      <c r="H73" s="13">
        <f>(+'Sch 8.x Bill Count'!H69*'S6.1a PRevenue(0.75in)'!$K$8)+('Sch 8.x Bill Count'!H69*($B73+50)/100*$K$10)-(0.64*5*'Sch 8.x Bill Count'!H69)</f>
        <v>282.3</v>
      </c>
      <c r="I73" s="13">
        <f>(+'Sch 8.x Bill Count'!I69*'S6.1a PRevenue(0.75in)'!$K$8)+('Sch 8.x Bill Count'!I69*($B73+50)/100*$K$10)-(0.64*5*'Sch 8.x Bill Count'!I69)</f>
        <v>0</v>
      </c>
      <c r="J73" s="13">
        <f>(+'Sch 8.x Bill Count'!J69*'S6.1a PRevenue(0.75in)'!$K$8)+('Sch 8.x Bill Count'!J69*($B73+50)/100*$K$10)-(0.64*5*'Sch 8.x Bill Count'!J69)</f>
        <v>282.3</v>
      </c>
      <c r="K73" s="13">
        <f>(+'Sch 8.x Bill Count'!K69*'S6.1a PRevenue(0.75in)'!$K$8)+('Sch 8.x Bill Count'!K69*($B73+50)/100*$K$10)-(0.64*5*'Sch 8.x Bill Count'!K69)</f>
        <v>0</v>
      </c>
      <c r="L73" s="13">
        <f>(+'Sch 8.x Bill Count'!L69*'S6.1a PRevenue(0.75in)'!$K$8)+('Sch 8.x Bill Count'!L69*($B73+50)/100*$K$10)-(0.64*5*'Sch 8.x Bill Count'!L69)</f>
        <v>0</v>
      </c>
      <c r="M73" s="13">
        <f>(+'Sch 8.x Bill Count'!M69*'S6.1a PRevenue(0.75in)'!$K$8)+('Sch 8.x Bill Count'!M69*($B73+50)/100*$K$10)-(0.64*5*'Sch 8.x Bill Count'!M69)</f>
        <v>0</v>
      </c>
      <c r="N73" s="13">
        <f>(+'Sch 8.x Bill Count'!N69*'S6.1a PRevenue(0.75in)'!$K$8)+('Sch 8.x Bill Count'!N69*($B73+50)/100*$K$10)-(0.64*5*'Sch 8.x Bill Count'!N69)</f>
        <v>0</v>
      </c>
      <c r="O73" s="42"/>
      <c r="P73" s="42"/>
      <c r="Q73" s="42"/>
    </row>
    <row r="74" spans="1:17" x14ac:dyDescent="0.25">
      <c r="A74" s="42"/>
      <c r="B74">
        <f t="shared" si="1"/>
        <v>5900</v>
      </c>
      <c r="C74" s="13">
        <f>(+'Sch 8.x Bill Count'!C70*'S6.1a PRevenue(0.75in)'!$K$8)+('Sch 8.x Bill Count'!C70*($B74+50)/100*$K$10)-(0.64*5*'Sch 8.x Bill Count'!C70)</f>
        <v>0</v>
      </c>
      <c r="D74" s="13">
        <f>(+'Sch 8.x Bill Count'!D70*'S6.1a PRevenue(0.75in)'!$K$8)+('Sch 8.x Bill Count'!D70*($B74+50)/100*$K$10)-(0.64*5*'Sch 8.x Bill Count'!D70)</f>
        <v>0</v>
      </c>
      <c r="E74" s="13">
        <f>(+'Sch 8.x Bill Count'!E70*'S6.1a PRevenue(0.75in)'!$K$8)+('Sch 8.x Bill Count'!E70*($B74+50)/100*$K$10)-(0.64*5*'Sch 8.x Bill Count'!E70)</f>
        <v>0</v>
      </c>
      <c r="F74" s="13">
        <f>(+'Sch 8.x Bill Count'!F70*'S6.1a PRevenue(0.75in)'!$K$8)+('Sch 8.x Bill Count'!F70*($B74+50)/100*$K$10)-(0.64*5*'Sch 8.x Bill Count'!F70)</f>
        <v>0</v>
      </c>
      <c r="G74" s="13">
        <f>(+'Sch 8.x Bill Count'!G70*'S6.1a PRevenue(0.75in)'!$K$8)+('Sch 8.x Bill Count'!G70*($B74+50)/100*$K$10)-(0.64*5*'Sch 8.x Bill Count'!G70)</f>
        <v>0</v>
      </c>
      <c r="H74" s="13">
        <f>(+'Sch 8.x Bill Count'!H70*'S6.1a PRevenue(0.75in)'!$K$8)+('Sch 8.x Bill Count'!H70*($B74+50)/100*$K$10)-(0.64*5*'Sch 8.x Bill Count'!H70)</f>
        <v>0</v>
      </c>
      <c r="I74" s="13">
        <f>(+'Sch 8.x Bill Count'!I70*'S6.1a PRevenue(0.75in)'!$K$8)+('Sch 8.x Bill Count'!I70*($B74+50)/100*$K$10)-(0.64*5*'Sch 8.x Bill Count'!I70)</f>
        <v>0</v>
      </c>
      <c r="J74" s="13">
        <f>(+'Sch 8.x Bill Count'!J70*'S6.1a PRevenue(0.75in)'!$K$8)+('Sch 8.x Bill Count'!J70*($B74+50)/100*$K$10)-(0.64*5*'Sch 8.x Bill Count'!J70)</f>
        <v>0</v>
      </c>
      <c r="K74" s="13">
        <f>(+'Sch 8.x Bill Count'!K70*'S6.1a PRevenue(0.75in)'!$K$8)+('Sch 8.x Bill Count'!K70*($B74+50)/100*$K$10)-(0.64*5*'Sch 8.x Bill Count'!K70)</f>
        <v>0</v>
      </c>
      <c r="L74" s="13">
        <f>(+'Sch 8.x Bill Count'!L70*'S6.1a PRevenue(0.75in)'!$K$8)+('Sch 8.x Bill Count'!L70*($B74+50)/100*$K$10)-(0.64*5*'Sch 8.x Bill Count'!L70)</f>
        <v>0</v>
      </c>
      <c r="M74" s="13">
        <f>(+'Sch 8.x Bill Count'!M70*'S6.1a PRevenue(0.75in)'!$K$8)+('Sch 8.x Bill Count'!M70*($B74+50)/100*$K$10)-(0.64*5*'Sch 8.x Bill Count'!M70)</f>
        <v>0</v>
      </c>
      <c r="N74" s="13">
        <f>(+'Sch 8.x Bill Count'!N70*'S6.1a PRevenue(0.75in)'!$K$8)+('Sch 8.x Bill Count'!N70*($B74+50)/100*$K$10)-(0.64*5*'Sch 8.x Bill Count'!N70)</f>
        <v>0</v>
      </c>
      <c r="O74" s="42"/>
      <c r="P74" s="42"/>
      <c r="Q74" s="42"/>
    </row>
    <row r="75" spans="1:17" x14ac:dyDescent="0.25">
      <c r="A75" s="42"/>
      <c r="B75">
        <f t="shared" si="1"/>
        <v>6000</v>
      </c>
      <c r="C75" s="13">
        <f>(+'Sch 8.x Bill Count'!C71*'S6.1a PRevenue(0.75in)'!$K$8)+('Sch 8.x Bill Count'!C71*($B75+50)/100*$K$10)-(0.64*5*'Sch 8.x Bill Count'!C71)</f>
        <v>0</v>
      </c>
      <c r="D75" s="13">
        <f>(+'Sch 8.x Bill Count'!D71*'S6.1a PRevenue(0.75in)'!$K$8)+('Sch 8.x Bill Count'!D71*($B75+50)/100*$K$10)-(0.64*5*'Sch 8.x Bill Count'!D71)</f>
        <v>0</v>
      </c>
      <c r="E75" s="13">
        <f>(+'Sch 8.x Bill Count'!E71*'S6.1a PRevenue(0.75in)'!$K$8)+('Sch 8.x Bill Count'!E71*($B75+50)/100*$K$10)-(0.64*5*'Sch 8.x Bill Count'!E71)</f>
        <v>0</v>
      </c>
      <c r="F75" s="13">
        <f>(+'Sch 8.x Bill Count'!F71*'S6.1a PRevenue(0.75in)'!$K$8)+('Sch 8.x Bill Count'!F71*($B75+50)/100*$K$10)-(0.64*5*'Sch 8.x Bill Count'!F71)</f>
        <v>0</v>
      </c>
      <c r="G75" s="13">
        <f>(+'Sch 8.x Bill Count'!G71*'S6.1a PRevenue(0.75in)'!$K$8)+('Sch 8.x Bill Count'!G71*($B75+50)/100*$K$10)-(0.64*5*'Sch 8.x Bill Count'!G71)</f>
        <v>0</v>
      </c>
      <c r="H75" s="13">
        <f>(+'Sch 8.x Bill Count'!H71*'S6.1a PRevenue(0.75in)'!$K$8)+('Sch 8.x Bill Count'!H71*($B75+50)/100*$K$10)-(0.64*5*'Sch 8.x Bill Count'!H71)</f>
        <v>0</v>
      </c>
      <c r="I75" s="13">
        <f>(+'Sch 8.x Bill Count'!I71*'S6.1a PRevenue(0.75in)'!$K$8)+('Sch 8.x Bill Count'!I71*($B75+50)/100*$K$10)-(0.64*5*'Sch 8.x Bill Count'!I71)</f>
        <v>0</v>
      </c>
      <c r="J75" s="13">
        <f>(+'Sch 8.x Bill Count'!J71*'S6.1a PRevenue(0.75in)'!$K$8)+('Sch 8.x Bill Count'!J71*($B75+50)/100*$K$10)-(0.64*5*'Sch 8.x Bill Count'!J71)</f>
        <v>0</v>
      </c>
      <c r="K75" s="13">
        <f>(+'Sch 8.x Bill Count'!K71*'S6.1a PRevenue(0.75in)'!$K$8)+('Sch 8.x Bill Count'!K71*($B75+50)/100*$K$10)-(0.64*5*'Sch 8.x Bill Count'!K71)</f>
        <v>0</v>
      </c>
      <c r="L75" s="13">
        <f>(+'Sch 8.x Bill Count'!L71*'S6.1a PRevenue(0.75in)'!$K$8)+('Sch 8.x Bill Count'!L71*($B75+50)/100*$K$10)-(0.64*5*'Sch 8.x Bill Count'!L71)</f>
        <v>0</v>
      </c>
      <c r="M75" s="13">
        <f>(+'Sch 8.x Bill Count'!M71*'S6.1a PRevenue(0.75in)'!$K$8)+('Sch 8.x Bill Count'!M71*($B75+50)/100*$K$10)-(0.64*5*'Sch 8.x Bill Count'!M71)</f>
        <v>0</v>
      </c>
      <c r="N75" s="13">
        <f>(+'Sch 8.x Bill Count'!N71*'S6.1a PRevenue(0.75in)'!$K$8)+('Sch 8.x Bill Count'!N71*($B75+50)/100*$K$10)-(0.64*5*'Sch 8.x Bill Count'!N71)</f>
        <v>0</v>
      </c>
      <c r="O75" s="42"/>
      <c r="P75" s="42"/>
      <c r="Q75" s="42"/>
    </row>
    <row r="76" spans="1:17" x14ac:dyDescent="0.25">
      <c r="A76" s="42"/>
      <c r="B76">
        <f t="shared" si="1"/>
        <v>6100</v>
      </c>
      <c r="C76" s="13">
        <f>(+'Sch 8.x Bill Count'!C72*'S6.1a PRevenue(0.75in)'!$K$8)+('Sch 8.x Bill Count'!C72*($B76+50)/100*$K$10)-(0.64*5*'Sch 8.x Bill Count'!C72)</f>
        <v>0</v>
      </c>
      <c r="D76" s="13">
        <f>(+'Sch 8.x Bill Count'!D72*'S6.1a PRevenue(0.75in)'!$K$8)+('Sch 8.x Bill Count'!D72*($B76+50)/100*$K$10)-(0.64*5*'Sch 8.x Bill Count'!D72)</f>
        <v>0</v>
      </c>
      <c r="E76" s="13">
        <f>(+'Sch 8.x Bill Count'!E72*'S6.1a PRevenue(0.75in)'!$K$8)+('Sch 8.x Bill Count'!E72*($B76+50)/100*$K$10)-(0.64*5*'Sch 8.x Bill Count'!E72)</f>
        <v>0</v>
      </c>
      <c r="F76" s="13">
        <f>(+'Sch 8.x Bill Count'!F72*'S6.1a PRevenue(0.75in)'!$K$8)+('Sch 8.x Bill Count'!F72*($B76+50)/100*$K$10)-(0.64*5*'Sch 8.x Bill Count'!F72)</f>
        <v>0</v>
      </c>
      <c r="G76" s="13">
        <f>(+'Sch 8.x Bill Count'!G72*'S6.1a PRevenue(0.75in)'!$K$8)+('Sch 8.x Bill Count'!G72*($B76+50)/100*$K$10)-(0.64*5*'Sch 8.x Bill Count'!G72)</f>
        <v>0</v>
      </c>
      <c r="H76" s="13">
        <f>(+'Sch 8.x Bill Count'!H72*'S6.1a PRevenue(0.75in)'!$K$8)+('Sch 8.x Bill Count'!H72*($B76+50)/100*$K$10)-(0.64*5*'Sch 8.x Bill Count'!H72)</f>
        <v>0</v>
      </c>
      <c r="I76" s="13">
        <f>(+'Sch 8.x Bill Count'!I72*'S6.1a PRevenue(0.75in)'!$K$8)+('Sch 8.x Bill Count'!I72*($B76+50)/100*$K$10)-(0.64*5*'Sch 8.x Bill Count'!I72)</f>
        <v>0</v>
      </c>
      <c r="J76" s="13">
        <f>(+'Sch 8.x Bill Count'!J72*'S6.1a PRevenue(0.75in)'!$K$8)+('Sch 8.x Bill Count'!J72*($B76+50)/100*$K$10)-(0.64*5*'Sch 8.x Bill Count'!J72)</f>
        <v>0</v>
      </c>
      <c r="K76" s="13">
        <f>(+'Sch 8.x Bill Count'!K72*'S6.1a PRevenue(0.75in)'!$K$8)+('Sch 8.x Bill Count'!K72*($B76+50)/100*$K$10)-(0.64*5*'Sch 8.x Bill Count'!K72)</f>
        <v>0</v>
      </c>
      <c r="L76" s="13">
        <f>(+'Sch 8.x Bill Count'!L72*'S6.1a PRevenue(0.75in)'!$K$8)+('Sch 8.x Bill Count'!L72*($B76+50)/100*$K$10)-(0.64*5*'Sch 8.x Bill Count'!L72)</f>
        <v>0</v>
      </c>
      <c r="M76" s="13">
        <f>(+'Sch 8.x Bill Count'!M72*'S6.1a PRevenue(0.75in)'!$K$8)+('Sch 8.x Bill Count'!M72*($B76+50)/100*$K$10)-(0.64*5*'Sch 8.x Bill Count'!M72)</f>
        <v>0</v>
      </c>
      <c r="N76" s="13">
        <f>(+'Sch 8.x Bill Count'!N72*'S6.1a PRevenue(0.75in)'!$K$8)+('Sch 8.x Bill Count'!N72*($B76+50)/100*$K$10)-(0.64*5*'Sch 8.x Bill Count'!N72)</f>
        <v>0</v>
      </c>
      <c r="O76" s="42"/>
      <c r="P76" s="42"/>
      <c r="Q76" s="42"/>
    </row>
    <row r="77" spans="1:17" x14ac:dyDescent="0.25">
      <c r="A77" s="42"/>
      <c r="B77">
        <f t="shared" si="1"/>
        <v>6200</v>
      </c>
      <c r="C77" s="13">
        <f>(+'Sch 8.x Bill Count'!C73*'S6.1a PRevenue(0.75in)'!$K$8)+('Sch 8.x Bill Count'!C73*($B77+50)/100*$K$10)-(0.64*5*'Sch 8.x Bill Count'!C73)</f>
        <v>298.3</v>
      </c>
      <c r="D77" s="13">
        <f>(+'Sch 8.x Bill Count'!D73*'S6.1a PRevenue(0.75in)'!$K$8)+('Sch 8.x Bill Count'!D73*($B77+50)/100*$K$10)-(0.64*5*'Sch 8.x Bill Count'!D73)</f>
        <v>0</v>
      </c>
      <c r="E77" s="13">
        <f>(+'Sch 8.x Bill Count'!E73*'S6.1a PRevenue(0.75in)'!$K$8)+('Sch 8.x Bill Count'!E73*($B77+50)/100*$K$10)-(0.64*5*'Sch 8.x Bill Count'!E73)</f>
        <v>0</v>
      </c>
      <c r="F77" s="13">
        <f>(+'Sch 8.x Bill Count'!F73*'S6.1a PRevenue(0.75in)'!$K$8)+('Sch 8.x Bill Count'!F73*($B77+50)/100*$K$10)-(0.64*5*'Sch 8.x Bill Count'!F73)</f>
        <v>0</v>
      </c>
      <c r="G77" s="13">
        <f>(+'Sch 8.x Bill Count'!G73*'S6.1a PRevenue(0.75in)'!$K$8)+('Sch 8.x Bill Count'!G73*($B77+50)/100*$K$10)-(0.64*5*'Sch 8.x Bill Count'!G73)</f>
        <v>0</v>
      </c>
      <c r="H77" s="13">
        <f>(+'Sch 8.x Bill Count'!H73*'S6.1a PRevenue(0.75in)'!$K$8)+('Sch 8.x Bill Count'!H73*($B77+50)/100*$K$10)-(0.64*5*'Sch 8.x Bill Count'!H73)</f>
        <v>0</v>
      </c>
      <c r="I77" s="13">
        <f>(+'Sch 8.x Bill Count'!I73*'S6.1a PRevenue(0.75in)'!$K$8)+('Sch 8.x Bill Count'!I73*($B77+50)/100*$K$10)-(0.64*5*'Sch 8.x Bill Count'!I73)</f>
        <v>0</v>
      </c>
      <c r="J77" s="13">
        <f>(+'Sch 8.x Bill Count'!J73*'S6.1a PRevenue(0.75in)'!$K$8)+('Sch 8.x Bill Count'!J73*($B77+50)/100*$K$10)-(0.64*5*'Sch 8.x Bill Count'!J73)</f>
        <v>0</v>
      </c>
      <c r="K77" s="13">
        <f>(+'Sch 8.x Bill Count'!K73*'S6.1a PRevenue(0.75in)'!$K$8)+('Sch 8.x Bill Count'!K73*($B77+50)/100*$K$10)-(0.64*5*'Sch 8.x Bill Count'!K73)</f>
        <v>0</v>
      </c>
      <c r="L77" s="13">
        <f>(+'Sch 8.x Bill Count'!L73*'S6.1a PRevenue(0.75in)'!$K$8)+('Sch 8.x Bill Count'!L73*($B77+50)/100*$K$10)-(0.64*5*'Sch 8.x Bill Count'!L73)</f>
        <v>0</v>
      </c>
      <c r="M77" s="13">
        <f>(+'Sch 8.x Bill Count'!M73*'S6.1a PRevenue(0.75in)'!$K$8)+('Sch 8.x Bill Count'!M73*($B77+50)/100*$K$10)-(0.64*5*'Sch 8.x Bill Count'!M73)</f>
        <v>0</v>
      </c>
      <c r="N77" s="13">
        <f>(+'Sch 8.x Bill Count'!N73*'S6.1a PRevenue(0.75in)'!$K$8)+('Sch 8.x Bill Count'!N73*($B77+50)/100*$K$10)-(0.64*5*'Sch 8.x Bill Count'!N73)</f>
        <v>0</v>
      </c>
      <c r="O77" s="42"/>
      <c r="P77" s="42"/>
      <c r="Q77" s="42"/>
    </row>
    <row r="78" spans="1:17" x14ac:dyDescent="0.25">
      <c r="A78" s="42"/>
      <c r="B78">
        <f t="shared" si="1"/>
        <v>6300</v>
      </c>
      <c r="C78" s="13">
        <f>(+'Sch 8.x Bill Count'!C74*'S6.1a PRevenue(0.75in)'!$K$8)+('Sch 8.x Bill Count'!C74*($B78+50)/100*$K$10)-(0.64*5*'Sch 8.x Bill Count'!C74)</f>
        <v>0</v>
      </c>
      <c r="D78" s="13">
        <f>(+'Sch 8.x Bill Count'!D74*'S6.1a PRevenue(0.75in)'!$K$8)+('Sch 8.x Bill Count'!D74*($B78+50)/100*$K$10)-(0.64*5*'Sch 8.x Bill Count'!D74)</f>
        <v>0</v>
      </c>
      <c r="E78" s="13">
        <f>(+'Sch 8.x Bill Count'!E74*'S6.1a PRevenue(0.75in)'!$K$8)+('Sch 8.x Bill Count'!E74*($B78+50)/100*$K$10)-(0.64*5*'Sch 8.x Bill Count'!E74)</f>
        <v>0</v>
      </c>
      <c r="F78" s="13">
        <f>(+'Sch 8.x Bill Count'!F74*'S6.1a PRevenue(0.75in)'!$K$8)+('Sch 8.x Bill Count'!F74*($B78+50)/100*$K$10)-(0.64*5*'Sch 8.x Bill Count'!F74)</f>
        <v>0</v>
      </c>
      <c r="G78" s="13">
        <f>(+'Sch 8.x Bill Count'!G74*'S6.1a PRevenue(0.75in)'!$K$8)+('Sch 8.x Bill Count'!G74*($B78+50)/100*$K$10)-(0.64*5*'Sch 8.x Bill Count'!G74)</f>
        <v>0</v>
      </c>
      <c r="H78" s="13">
        <f>(+'Sch 8.x Bill Count'!H74*'S6.1a PRevenue(0.75in)'!$K$8)+('Sch 8.x Bill Count'!H74*($B78+50)/100*$K$10)-(0.64*5*'Sch 8.x Bill Count'!H74)</f>
        <v>0</v>
      </c>
      <c r="I78" s="13">
        <f>(+'Sch 8.x Bill Count'!I74*'S6.1a PRevenue(0.75in)'!$K$8)+('Sch 8.x Bill Count'!I74*($B78+50)/100*$K$10)-(0.64*5*'Sch 8.x Bill Count'!I74)</f>
        <v>0</v>
      </c>
      <c r="J78" s="13">
        <f>(+'Sch 8.x Bill Count'!J74*'S6.1a PRevenue(0.75in)'!$K$8)+('Sch 8.x Bill Count'!J74*($B78+50)/100*$K$10)-(0.64*5*'Sch 8.x Bill Count'!J74)</f>
        <v>0</v>
      </c>
      <c r="K78" s="13">
        <f>(+'Sch 8.x Bill Count'!K74*'S6.1a PRevenue(0.75in)'!$K$8)+('Sch 8.x Bill Count'!K74*($B78+50)/100*$K$10)-(0.64*5*'Sch 8.x Bill Count'!K74)</f>
        <v>0</v>
      </c>
      <c r="L78" s="13">
        <f>(+'Sch 8.x Bill Count'!L74*'S6.1a PRevenue(0.75in)'!$K$8)+('Sch 8.x Bill Count'!L74*($B78+50)/100*$K$10)-(0.64*5*'Sch 8.x Bill Count'!L74)</f>
        <v>0</v>
      </c>
      <c r="M78" s="13">
        <f>(+'Sch 8.x Bill Count'!M74*'S6.1a PRevenue(0.75in)'!$K$8)+('Sch 8.x Bill Count'!M74*($B78+50)/100*$K$10)-(0.64*5*'Sch 8.x Bill Count'!M74)</f>
        <v>0</v>
      </c>
      <c r="N78" s="13">
        <f>(+'Sch 8.x Bill Count'!N74*'S6.1a PRevenue(0.75in)'!$K$8)+('Sch 8.x Bill Count'!N74*($B78+50)/100*$K$10)-(0.64*5*'Sch 8.x Bill Count'!N74)</f>
        <v>0</v>
      </c>
      <c r="O78" s="42"/>
      <c r="P78" s="42"/>
      <c r="Q78" s="42"/>
    </row>
    <row r="79" spans="1:17" x14ac:dyDescent="0.25">
      <c r="A79" s="42"/>
      <c r="B79">
        <f t="shared" si="1"/>
        <v>6400</v>
      </c>
      <c r="C79" s="13">
        <f>(+'Sch 8.x Bill Count'!C75*'S6.1a PRevenue(0.75in)'!$K$8)+('Sch 8.x Bill Count'!C75*($B79+50)/100*$K$10)-(0.64*5*'Sch 8.x Bill Count'!C75)</f>
        <v>0</v>
      </c>
      <c r="D79" s="13">
        <f>(+'Sch 8.x Bill Count'!D75*'S6.1a PRevenue(0.75in)'!$K$8)+('Sch 8.x Bill Count'!D75*($B79+50)/100*$K$10)-(0.64*5*'Sch 8.x Bill Count'!D75)</f>
        <v>0</v>
      </c>
      <c r="E79" s="13">
        <f>(+'Sch 8.x Bill Count'!E75*'S6.1a PRevenue(0.75in)'!$K$8)+('Sch 8.x Bill Count'!E75*($B79+50)/100*$K$10)-(0.64*5*'Sch 8.x Bill Count'!E75)</f>
        <v>0</v>
      </c>
      <c r="F79" s="13">
        <f>(+'Sch 8.x Bill Count'!F75*'S6.1a PRevenue(0.75in)'!$K$8)+('Sch 8.x Bill Count'!F75*($B79+50)/100*$K$10)-(0.64*5*'Sch 8.x Bill Count'!F75)</f>
        <v>0</v>
      </c>
      <c r="G79" s="13">
        <f>(+'Sch 8.x Bill Count'!G75*'S6.1a PRevenue(0.75in)'!$K$8)+('Sch 8.x Bill Count'!G75*($B79+50)/100*$K$10)-(0.64*5*'Sch 8.x Bill Count'!G75)</f>
        <v>0</v>
      </c>
      <c r="H79" s="13">
        <f>(+'Sch 8.x Bill Count'!H75*'S6.1a PRevenue(0.75in)'!$K$8)+('Sch 8.x Bill Count'!H75*($B79+50)/100*$K$10)-(0.64*5*'Sch 8.x Bill Count'!H75)</f>
        <v>0</v>
      </c>
      <c r="I79" s="13">
        <f>(+'Sch 8.x Bill Count'!I75*'S6.1a PRevenue(0.75in)'!$K$8)+('Sch 8.x Bill Count'!I75*($B79+50)/100*$K$10)-(0.64*5*'Sch 8.x Bill Count'!I75)</f>
        <v>0</v>
      </c>
      <c r="J79" s="13">
        <f>(+'Sch 8.x Bill Count'!J75*'S6.1a PRevenue(0.75in)'!$K$8)+('Sch 8.x Bill Count'!J75*($B79+50)/100*$K$10)-(0.64*5*'Sch 8.x Bill Count'!J75)</f>
        <v>306.3</v>
      </c>
      <c r="K79" s="13">
        <f>(+'Sch 8.x Bill Count'!K75*'S6.1a PRevenue(0.75in)'!$K$8)+('Sch 8.x Bill Count'!K75*($B79+50)/100*$K$10)-(0.64*5*'Sch 8.x Bill Count'!K75)</f>
        <v>0</v>
      </c>
      <c r="L79" s="13">
        <f>(+'Sch 8.x Bill Count'!L75*'S6.1a PRevenue(0.75in)'!$K$8)+('Sch 8.x Bill Count'!L75*($B79+50)/100*$K$10)-(0.64*5*'Sch 8.x Bill Count'!L75)</f>
        <v>0</v>
      </c>
      <c r="M79" s="13">
        <f>(+'Sch 8.x Bill Count'!M75*'S6.1a PRevenue(0.75in)'!$K$8)+('Sch 8.x Bill Count'!M75*($B79+50)/100*$K$10)-(0.64*5*'Sch 8.x Bill Count'!M75)</f>
        <v>0</v>
      </c>
      <c r="N79" s="13">
        <f>(+'Sch 8.x Bill Count'!N75*'S6.1a PRevenue(0.75in)'!$K$8)+('Sch 8.x Bill Count'!N75*($B79+50)/100*$K$10)-(0.64*5*'Sch 8.x Bill Count'!N75)</f>
        <v>0</v>
      </c>
      <c r="O79" s="42"/>
      <c r="P79" s="42"/>
      <c r="Q79" s="42"/>
    </row>
    <row r="80" spans="1:17" x14ac:dyDescent="0.25">
      <c r="A80" s="42"/>
      <c r="B80">
        <f t="shared" si="1"/>
        <v>6500</v>
      </c>
      <c r="C80" s="13">
        <f>(+'Sch 8.x Bill Count'!C76*'S6.1a PRevenue(0.75in)'!$K$8)+('Sch 8.x Bill Count'!C76*($B80+50)/100*$K$10)-(0.64*5*'Sch 8.x Bill Count'!C76)</f>
        <v>0</v>
      </c>
      <c r="D80" s="13">
        <f>(+'Sch 8.x Bill Count'!D76*'S6.1a PRevenue(0.75in)'!$K$8)+('Sch 8.x Bill Count'!D76*($B80+50)/100*$K$10)-(0.64*5*'Sch 8.x Bill Count'!D76)</f>
        <v>0</v>
      </c>
      <c r="E80" s="13">
        <f>(+'Sch 8.x Bill Count'!E76*'S6.1a PRevenue(0.75in)'!$K$8)+('Sch 8.x Bill Count'!E76*($B80+50)/100*$K$10)-(0.64*5*'Sch 8.x Bill Count'!E76)</f>
        <v>0</v>
      </c>
      <c r="F80" s="13">
        <f>(+'Sch 8.x Bill Count'!F76*'S6.1a PRevenue(0.75in)'!$K$8)+('Sch 8.x Bill Count'!F76*($B80+50)/100*$K$10)-(0.64*5*'Sch 8.x Bill Count'!F76)</f>
        <v>0</v>
      </c>
      <c r="G80" s="13">
        <f>(+'Sch 8.x Bill Count'!G76*'S6.1a PRevenue(0.75in)'!$K$8)+('Sch 8.x Bill Count'!G76*($B80+50)/100*$K$10)-(0.64*5*'Sch 8.x Bill Count'!G76)</f>
        <v>0</v>
      </c>
      <c r="H80" s="13">
        <f>(+'Sch 8.x Bill Count'!H76*'S6.1a PRevenue(0.75in)'!$K$8)+('Sch 8.x Bill Count'!H76*($B80+50)/100*$K$10)-(0.64*5*'Sch 8.x Bill Count'!H76)</f>
        <v>0</v>
      </c>
      <c r="I80" s="13">
        <f>(+'Sch 8.x Bill Count'!I76*'S6.1a PRevenue(0.75in)'!$K$8)+('Sch 8.x Bill Count'!I76*($B80+50)/100*$K$10)-(0.64*5*'Sch 8.x Bill Count'!I76)</f>
        <v>0</v>
      </c>
      <c r="J80" s="13">
        <f>(+'Sch 8.x Bill Count'!J76*'S6.1a PRevenue(0.75in)'!$K$8)+('Sch 8.x Bill Count'!J76*($B80+50)/100*$K$10)-(0.64*5*'Sch 8.x Bill Count'!J76)</f>
        <v>0</v>
      </c>
      <c r="K80" s="13">
        <f>(+'Sch 8.x Bill Count'!K76*'S6.1a PRevenue(0.75in)'!$K$8)+('Sch 8.x Bill Count'!K76*($B80+50)/100*$K$10)-(0.64*5*'Sch 8.x Bill Count'!K76)</f>
        <v>0</v>
      </c>
      <c r="L80" s="13">
        <f>(+'Sch 8.x Bill Count'!L76*'S6.1a PRevenue(0.75in)'!$K$8)+('Sch 8.x Bill Count'!L76*($B80+50)/100*$K$10)-(0.64*5*'Sch 8.x Bill Count'!L76)</f>
        <v>0</v>
      </c>
      <c r="M80" s="13">
        <f>(+'Sch 8.x Bill Count'!M76*'S6.1a PRevenue(0.75in)'!$K$8)+('Sch 8.x Bill Count'!M76*($B80+50)/100*$K$10)-(0.64*5*'Sch 8.x Bill Count'!M76)</f>
        <v>0</v>
      </c>
      <c r="N80" s="13">
        <f>(+'Sch 8.x Bill Count'!N76*'S6.1a PRevenue(0.75in)'!$K$8)+('Sch 8.x Bill Count'!N76*($B80+50)/100*$K$10)-(0.64*5*'Sch 8.x Bill Count'!N76)</f>
        <v>0</v>
      </c>
      <c r="O80" s="42"/>
      <c r="P80" s="42"/>
      <c r="Q80" s="42"/>
    </row>
    <row r="81" spans="1:17" x14ac:dyDescent="0.25">
      <c r="A81" s="42"/>
      <c r="B81">
        <f t="shared" si="1"/>
        <v>6600</v>
      </c>
      <c r="C81" s="13">
        <f>(+'Sch 8.x Bill Count'!C77*'S6.1a PRevenue(0.75in)'!$K$8)+('Sch 8.x Bill Count'!C77*($B81+50)/100*$K$10)-(0.64*5*'Sch 8.x Bill Count'!C77)</f>
        <v>0</v>
      </c>
      <c r="D81" s="13">
        <f>(+'Sch 8.x Bill Count'!D77*'S6.1a PRevenue(0.75in)'!$K$8)+('Sch 8.x Bill Count'!D77*($B81+50)/100*$K$10)-(0.64*5*'Sch 8.x Bill Count'!D77)</f>
        <v>0</v>
      </c>
      <c r="E81" s="13">
        <f>(+'Sch 8.x Bill Count'!E77*'S6.1a PRevenue(0.75in)'!$K$8)+('Sch 8.x Bill Count'!E77*($B81+50)/100*$K$10)-(0.64*5*'Sch 8.x Bill Count'!E77)</f>
        <v>0</v>
      </c>
      <c r="F81" s="13">
        <f>(+'Sch 8.x Bill Count'!F77*'S6.1a PRevenue(0.75in)'!$K$8)+('Sch 8.x Bill Count'!F77*($B81+50)/100*$K$10)-(0.64*5*'Sch 8.x Bill Count'!F77)</f>
        <v>0</v>
      </c>
      <c r="G81" s="13">
        <f>(+'Sch 8.x Bill Count'!G77*'S6.1a PRevenue(0.75in)'!$K$8)+('Sch 8.x Bill Count'!G77*($B81+50)/100*$K$10)-(0.64*5*'Sch 8.x Bill Count'!G77)</f>
        <v>0</v>
      </c>
      <c r="H81" s="13">
        <f>(+'Sch 8.x Bill Count'!H77*'S6.1a PRevenue(0.75in)'!$K$8)+('Sch 8.x Bill Count'!H77*($B81+50)/100*$K$10)-(0.64*5*'Sch 8.x Bill Count'!H77)</f>
        <v>0</v>
      </c>
      <c r="I81" s="13">
        <f>(+'Sch 8.x Bill Count'!I77*'S6.1a PRevenue(0.75in)'!$K$8)+('Sch 8.x Bill Count'!I77*($B81+50)/100*$K$10)-(0.64*5*'Sch 8.x Bill Count'!I77)</f>
        <v>0</v>
      </c>
      <c r="J81" s="13">
        <f>(+'Sch 8.x Bill Count'!J77*'S6.1a PRevenue(0.75in)'!$K$8)+('Sch 8.x Bill Count'!J77*($B81+50)/100*$K$10)-(0.64*5*'Sch 8.x Bill Count'!J77)</f>
        <v>0</v>
      </c>
      <c r="K81" s="13">
        <f>(+'Sch 8.x Bill Count'!K77*'S6.1a PRevenue(0.75in)'!$K$8)+('Sch 8.x Bill Count'!K77*($B81+50)/100*$K$10)-(0.64*5*'Sch 8.x Bill Count'!K77)</f>
        <v>0</v>
      </c>
      <c r="L81" s="13">
        <f>(+'Sch 8.x Bill Count'!L77*'S6.1a PRevenue(0.75in)'!$K$8)+('Sch 8.x Bill Count'!L77*($B81+50)/100*$K$10)-(0.64*5*'Sch 8.x Bill Count'!L77)</f>
        <v>0</v>
      </c>
      <c r="M81" s="13">
        <f>(+'Sch 8.x Bill Count'!M77*'S6.1a PRevenue(0.75in)'!$K$8)+('Sch 8.x Bill Count'!M77*($B81+50)/100*$K$10)-(0.64*5*'Sch 8.x Bill Count'!M77)</f>
        <v>0</v>
      </c>
      <c r="N81" s="13">
        <f>(+'Sch 8.x Bill Count'!N77*'S6.1a PRevenue(0.75in)'!$K$8)+('Sch 8.x Bill Count'!N77*($B81+50)/100*$K$10)-(0.64*5*'Sch 8.x Bill Count'!N77)</f>
        <v>0</v>
      </c>
      <c r="O81" s="42"/>
      <c r="P81" s="42"/>
      <c r="Q81" s="42"/>
    </row>
    <row r="82" spans="1:17" x14ac:dyDescent="0.25">
      <c r="A82" s="42"/>
      <c r="B82">
        <f t="shared" ref="B82:B125" si="2">+B81+100</f>
        <v>6700</v>
      </c>
      <c r="C82" s="13">
        <f>(+'Sch 8.x Bill Count'!C78*'S6.1a PRevenue(0.75in)'!$K$8)+('Sch 8.x Bill Count'!C78*($B82+50)/100*$K$10)-(0.64*5*'Sch 8.x Bill Count'!C78)</f>
        <v>0</v>
      </c>
      <c r="D82" s="13">
        <f>(+'Sch 8.x Bill Count'!D78*'S6.1a PRevenue(0.75in)'!$K$8)+('Sch 8.x Bill Count'!D78*($B82+50)/100*$K$10)-(0.64*5*'Sch 8.x Bill Count'!D78)</f>
        <v>0</v>
      </c>
      <c r="E82" s="13">
        <f>(+'Sch 8.x Bill Count'!E78*'S6.1a PRevenue(0.75in)'!$K$8)+('Sch 8.x Bill Count'!E78*($B82+50)/100*$K$10)-(0.64*5*'Sch 8.x Bill Count'!E78)</f>
        <v>0</v>
      </c>
      <c r="F82" s="13">
        <f>(+'Sch 8.x Bill Count'!F78*'S6.1a PRevenue(0.75in)'!$K$8)+('Sch 8.x Bill Count'!F78*($B82+50)/100*$K$10)-(0.64*5*'Sch 8.x Bill Count'!F78)</f>
        <v>318.3</v>
      </c>
      <c r="G82" s="13">
        <f>(+'Sch 8.x Bill Count'!G78*'S6.1a PRevenue(0.75in)'!$K$8)+('Sch 8.x Bill Count'!G78*($B82+50)/100*$K$10)-(0.64*5*'Sch 8.x Bill Count'!G78)</f>
        <v>0</v>
      </c>
      <c r="H82" s="13">
        <f>(+'Sch 8.x Bill Count'!H78*'S6.1a PRevenue(0.75in)'!$K$8)+('Sch 8.x Bill Count'!H78*($B82+50)/100*$K$10)-(0.64*5*'Sch 8.x Bill Count'!H78)</f>
        <v>0</v>
      </c>
      <c r="I82" s="13">
        <f>(+'Sch 8.x Bill Count'!I78*'S6.1a PRevenue(0.75in)'!$K$8)+('Sch 8.x Bill Count'!I78*($B82+50)/100*$K$10)-(0.64*5*'Sch 8.x Bill Count'!I78)</f>
        <v>0</v>
      </c>
      <c r="J82" s="13">
        <f>(+'Sch 8.x Bill Count'!J78*'S6.1a PRevenue(0.75in)'!$K$8)+('Sch 8.x Bill Count'!J78*($B82+50)/100*$K$10)-(0.64*5*'Sch 8.x Bill Count'!J78)</f>
        <v>0</v>
      </c>
      <c r="K82" s="13">
        <f>(+'Sch 8.x Bill Count'!K78*'S6.1a PRevenue(0.75in)'!$K$8)+('Sch 8.x Bill Count'!K78*($B82+50)/100*$K$10)-(0.64*5*'Sch 8.x Bill Count'!K78)</f>
        <v>0</v>
      </c>
      <c r="L82" s="13">
        <f>(+'Sch 8.x Bill Count'!L78*'S6.1a PRevenue(0.75in)'!$K$8)+('Sch 8.x Bill Count'!L78*($B82+50)/100*$K$10)-(0.64*5*'Sch 8.x Bill Count'!L78)</f>
        <v>0</v>
      </c>
      <c r="M82" s="13">
        <f>(+'Sch 8.x Bill Count'!M78*'S6.1a PRevenue(0.75in)'!$K$8)+('Sch 8.x Bill Count'!M78*($B82+50)/100*$K$10)-(0.64*5*'Sch 8.x Bill Count'!M78)</f>
        <v>0</v>
      </c>
      <c r="N82" s="13">
        <f>(+'Sch 8.x Bill Count'!N78*'S6.1a PRevenue(0.75in)'!$K$8)+('Sch 8.x Bill Count'!N78*($B82+50)/100*$K$10)-(0.64*5*'Sch 8.x Bill Count'!N78)</f>
        <v>0</v>
      </c>
      <c r="O82" s="42"/>
      <c r="P82" s="42"/>
      <c r="Q82" s="42"/>
    </row>
    <row r="83" spans="1:17" x14ac:dyDescent="0.25">
      <c r="A83" s="42"/>
      <c r="B83">
        <f t="shared" si="2"/>
        <v>6800</v>
      </c>
      <c r="C83" s="13">
        <f>(+'Sch 8.x Bill Count'!C79*'S6.1a PRevenue(0.75in)'!$K$8)+('Sch 8.x Bill Count'!C79*($B83+50)/100*$K$10)-(0.64*5*'Sch 8.x Bill Count'!C79)</f>
        <v>0</v>
      </c>
      <c r="D83" s="13">
        <f>(+'Sch 8.x Bill Count'!D79*'S6.1a PRevenue(0.75in)'!$K$8)+('Sch 8.x Bill Count'!D79*($B83+50)/100*$K$10)-(0.64*5*'Sch 8.x Bill Count'!D79)</f>
        <v>0</v>
      </c>
      <c r="E83" s="13">
        <f>(+'Sch 8.x Bill Count'!E79*'S6.1a PRevenue(0.75in)'!$K$8)+('Sch 8.x Bill Count'!E79*($B83+50)/100*$K$10)-(0.64*5*'Sch 8.x Bill Count'!E79)</f>
        <v>0</v>
      </c>
      <c r="F83" s="13">
        <f>(+'Sch 8.x Bill Count'!F79*'S6.1a PRevenue(0.75in)'!$K$8)+('Sch 8.x Bill Count'!F79*($B83+50)/100*$K$10)-(0.64*5*'Sch 8.x Bill Count'!F79)</f>
        <v>0</v>
      </c>
      <c r="G83" s="13">
        <f>(+'Sch 8.x Bill Count'!G79*'S6.1a PRevenue(0.75in)'!$K$8)+('Sch 8.x Bill Count'!G79*($B83+50)/100*$K$10)-(0.64*5*'Sch 8.x Bill Count'!G79)</f>
        <v>0</v>
      </c>
      <c r="H83" s="13">
        <f>(+'Sch 8.x Bill Count'!H79*'S6.1a PRevenue(0.75in)'!$K$8)+('Sch 8.x Bill Count'!H79*($B83+50)/100*$K$10)-(0.64*5*'Sch 8.x Bill Count'!H79)</f>
        <v>0</v>
      </c>
      <c r="I83" s="13">
        <f>(+'Sch 8.x Bill Count'!I79*'S6.1a PRevenue(0.75in)'!$K$8)+('Sch 8.x Bill Count'!I79*($B83+50)/100*$K$10)-(0.64*5*'Sch 8.x Bill Count'!I79)</f>
        <v>0</v>
      </c>
      <c r="J83" s="13">
        <f>(+'Sch 8.x Bill Count'!J79*'S6.1a PRevenue(0.75in)'!$K$8)+('Sch 8.x Bill Count'!J79*($B83+50)/100*$K$10)-(0.64*5*'Sch 8.x Bill Count'!J79)</f>
        <v>0</v>
      </c>
      <c r="K83" s="13">
        <f>(+'Sch 8.x Bill Count'!K79*'S6.1a PRevenue(0.75in)'!$K$8)+('Sch 8.x Bill Count'!K79*($B83+50)/100*$K$10)-(0.64*5*'Sch 8.x Bill Count'!K79)</f>
        <v>0</v>
      </c>
      <c r="L83" s="13">
        <f>(+'Sch 8.x Bill Count'!L79*'S6.1a PRevenue(0.75in)'!$K$8)+('Sch 8.x Bill Count'!L79*($B83+50)/100*$K$10)-(0.64*5*'Sch 8.x Bill Count'!L79)</f>
        <v>0</v>
      </c>
      <c r="M83" s="13">
        <f>(+'Sch 8.x Bill Count'!M79*'S6.1a PRevenue(0.75in)'!$K$8)+('Sch 8.x Bill Count'!M79*($B83+50)/100*$K$10)-(0.64*5*'Sch 8.x Bill Count'!M79)</f>
        <v>0</v>
      </c>
      <c r="N83" s="13">
        <f>(+'Sch 8.x Bill Count'!N79*'S6.1a PRevenue(0.75in)'!$K$8)+('Sch 8.x Bill Count'!N79*($B83+50)/100*$K$10)-(0.64*5*'Sch 8.x Bill Count'!N79)</f>
        <v>0</v>
      </c>
      <c r="O83" s="42"/>
      <c r="P83" s="42"/>
      <c r="Q83" s="42"/>
    </row>
    <row r="84" spans="1:17" x14ac:dyDescent="0.25">
      <c r="A84" s="42"/>
      <c r="B84">
        <f t="shared" si="2"/>
        <v>6900</v>
      </c>
      <c r="C84" s="13">
        <f>(+'Sch 8.x Bill Count'!C80*'S6.1a PRevenue(0.75in)'!$K$8)+('Sch 8.x Bill Count'!C80*($B84+50)/100*$K$10)-(0.64*5*'Sch 8.x Bill Count'!C80)</f>
        <v>0</v>
      </c>
      <c r="D84" s="13">
        <f>(+'Sch 8.x Bill Count'!D80*'S6.1a PRevenue(0.75in)'!$K$8)+('Sch 8.x Bill Count'!D80*($B84+50)/100*$K$10)-(0.64*5*'Sch 8.x Bill Count'!D80)</f>
        <v>0</v>
      </c>
      <c r="E84" s="13">
        <f>(+'Sch 8.x Bill Count'!E80*'S6.1a PRevenue(0.75in)'!$K$8)+('Sch 8.x Bill Count'!E80*($B84+50)/100*$K$10)-(0.64*5*'Sch 8.x Bill Count'!E80)</f>
        <v>0</v>
      </c>
      <c r="F84" s="13">
        <f>(+'Sch 8.x Bill Count'!F80*'S6.1a PRevenue(0.75in)'!$K$8)+('Sch 8.x Bill Count'!F80*($B84+50)/100*$K$10)-(0.64*5*'Sch 8.x Bill Count'!F80)</f>
        <v>0</v>
      </c>
      <c r="G84" s="13">
        <f>(+'Sch 8.x Bill Count'!G80*'S6.1a PRevenue(0.75in)'!$K$8)+('Sch 8.x Bill Count'!G80*($B84+50)/100*$K$10)-(0.64*5*'Sch 8.x Bill Count'!G80)</f>
        <v>0</v>
      </c>
      <c r="H84" s="13">
        <f>(+'Sch 8.x Bill Count'!H80*'S6.1a PRevenue(0.75in)'!$K$8)+('Sch 8.x Bill Count'!H80*($B84+50)/100*$K$10)-(0.64*5*'Sch 8.x Bill Count'!H80)</f>
        <v>0</v>
      </c>
      <c r="I84" s="13">
        <f>(+'Sch 8.x Bill Count'!I80*'S6.1a PRevenue(0.75in)'!$K$8)+('Sch 8.x Bill Count'!I80*($B84+50)/100*$K$10)-(0.64*5*'Sch 8.x Bill Count'!I80)</f>
        <v>0</v>
      </c>
      <c r="J84" s="13">
        <f>(+'Sch 8.x Bill Count'!J80*'S6.1a PRevenue(0.75in)'!$K$8)+('Sch 8.x Bill Count'!J80*($B84+50)/100*$K$10)-(0.64*5*'Sch 8.x Bill Count'!J80)</f>
        <v>0</v>
      </c>
      <c r="K84" s="13">
        <f>(+'Sch 8.x Bill Count'!K80*'S6.1a PRevenue(0.75in)'!$K$8)+('Sch 8.x Bill Count'!K80*($B84+50)/100*$K$10)-(0.64*5*'Sch 8.x Bill Count'!K80)</f>
        <v>0</v>
      </c>
      <c r="L84" s="13">
        <f>(+'Sch 8.x Bill Count'!L80*'S6.1a PRevenue(0.75in)'!$K$8)+('Sch 8.x Bill Count'!L80*($B84+50)/100*$K$10)-(0.64*5*'Sch 8.x Bill Count'!L80)</f>
        <v>0</v>
      </c>
      <c r="M84" s="13">
        <f>(+'Sch 8.x Bill Count'!M80*'S6.1a PRevenue(0.75in)'!$K$8)+('Sch 8.x Bill Count'!M80*($B84+50)/100*$K$10)-(0.64*5*'Sch 8.x Bill Count'!M80)</f>
        <v>0</v>
      </c>
      <c r="N84" s="13">
        <f>(+'Sch 8.x Bill Count'!N80*'S6.1a PRevenue(0.75in)'!$K$8)+('Sch 8.x Bill Count'!N80*($B84+50)/100*$K$10)-(0.64*5*'Sch 8.x Bill Count'!N80)</f>
        <v>0</v>
      </c>
      <c r="O84" s="42"/>
      <c r="P84" s="42"/>
      <c r="Q84" s="42"/>
    </row>
    <row r="85" spans="1:17" x14ac:dyDescent="0.25">
      <c r="A85" s="42"/>
      <c r="B85">
        <f t="shared" si="2"/>
        <v>7000</v>
      </c>
      <c r="C85" s="13">
        <f>(+'Sch 8.x Bill Count'!C81*'S6.1a PRevenue(0.75in)'!$K$8)+('Sch 8.x Bill Count'!C81*($B85+50)/100*$K$10)-(0.64*5*'Sch 8.x Bill Count'!C81)</f>
        <v>0</v>
      </c>
      <c r="D85" s="13">
        <f>(+'Sch 8.x Bill Count'!D81*'S6.1a PRevenue(0.75in)'!$K$8)+('Sch 8.x Bill Count'!D81*($B85+50)/100*$K$10)-(0.64*5*'Sch 8.x Bill Count'!D81)</f>
        <v>0</v>
      </c>
      <c r="E85" s="13">
        <f>(+'Sch 8.x Bill Count'!E81*'S6.1a PRevenue(0.75in)'!$K$8)+('Sch 8.x Bill Count'!E81*($B85+50)/100*$K$10)-(0.64*5*'Sch 8.x Bill Count'!E81)</f>
        <v>0</v>
      </c>
      <c r="F85" s="13">
        <f>(+'Sch 8.x Bill Count'!F81*'S6.1a PRevenue(0.75in)'!$K$8)+('Sch 8.x Bill Count'!F81*($B85+50)/100*$K$10)-(0.64*5*'Sch 8.x Bill Count'!F81)</f>
        <v>0</v>
      </c>
      <c r="G85" s="13">
        <f>(+'Sch 8.x Bill Count'!G81*'S6.1a PRevenue(0.75in)'!$K$8)+('Sch 8.x Bill Count'!G81*($B85+50)/100*$K$10)-(0.64*5*'Sch 8.x Bill Count'!G81)</f>
        <v>330.3</v>
      </c>
      <c r="H85" s="13">
        <f>(+'Sch 8.x Bill Count'!H81*'S6.1a PRevenue(0.75in)'!$K$8)+('Sch 8.x Bill Count'!H81*($B85+50)/100*$K$10)-(0.64*5*'Sch 8.x Bill Count'!H81)</f>
        <v>0</v>
      </c>
      <c r="I85" s="13">
        <f>(+'Sch 8.x Bill Count'!I81*'S6.1a PRevenue(0.75in)'!$K$8)+('Sch 8.x Bill Count'!I81*($B85+50)/100*$K$10)-(0.64*5*'Sch 8.x Bill Count'!I81)</f>
        <v>0</v>
      </c>
      <c r="J85" s="13">
        <f>(+'Sch 8.x Bill Count'!J81*'S6.1a PRevenue(0.75in)'!$K$8)+('Sch 8.x Bill Count'!J81*($B85+50)/100*$K$10)-(0.64*5*'Sch 8.x Bill Count'!J81)</f>
        <v>0</v>
      </c>
      <c r="K85" s="13">
        <f>(+'Sch 8.x Bill Count'!K81*'S6.1a PRevenue(0.75in)'!$K$8)+('Sch 8.x Bill Count'!K81*($B85+50)/100*$K$10)-(0.64*5*'Sch 8.x Bill Count'!K81)</f>
        <v>0</v>
      </c>
      <c r="L85" s="13">
        <f>(+'Sch 8.x Bill Count'!L81*'S6.1a PRevenue(0.75in)'!$K$8)+('Sch 8.x Bill Count'!L81*($B85+50)/100*$K$10)-(0.64*5*'Sch 8.x Bill Count'!L81)</f>
        <v>0</v>
      </c>
      <c r="M85" s="13">
        <f>(+'Sch 8.x Bill Count'!M81*'S6.1a PRevenue(0.75in)'!$K$8)+('Sch 8.x Bill Count'!M81*($B85+50)/100*$K$10)-(0.64*5*'Sch 8.x Bill Count'!M81)</f>
        <v>0</v>
      </c>
      <c r="N85" s="13">
        <f>(+'Sch 8.x Bill Count'!N81*'S6.1a PRevenue(0.75in)'!$K$8)+('Sch 8.x Bill Count'!N81*($B85+50)/100*$K$10)-(0.64*5*'Sch 8.x Bill Count'!N81)</f>
        <v>0</v>
      </c>
      <c r="O85" s="42"/>
      <c r="P85" s="42"/>
      <c r="Q85" s="42"/>
    </row>
    <row r="86" spans="1:17" x14ac:dyDescent="0.25">
      <c r="A86" s="42"/>
      <c r="B86">
        <f t="shared" si="2"/>
        <v>7100</v>
      </c>
      <c r="C86" s="13">
        <f>(+'Sch 8.x Bill Count'!C82*'S6.1a PRevenue(0.75in)'!$K$8)+('Sch 8.x Bill Count'!C82*($B86+50)/100*$K$10)-(0.64*5*'Sch 8.x Bill Count'!C82)</f>
        <v>0</v>
      </c>
      <c r="D86" s="13">
        <f>(+'Sch 8.x Bill Count'!D82*'S6.1a PRevenue(0.75in)'!$K$8)+('Sch 8.x Bill Count'!D82*($B86+50)/100*$K$10)-(0.64*5*'Sch 8.x Bill Count'!D82)</f>
        <v>0</v>
      </c>
      <c r="E86" s="13">
        <f>(+'Sch 8.x Bill Count'!E82*'S6.1a PRevenue(0.75in)'!$K$8)+('Sch 8.x Bill Count'!E82*($B86+50)/100*$K$10)-(0.64*5*'Sch 8.x Bill Count'!E82)</f>
        <v>0</v>
      </c>
      <c r="F86" s="13">
        <f>(+'Sch 8.x Bill Count'!F82*'S6.1a PRevenue(0.75in)'!$K$8)+('Sch 8.x Bill Count'!F82*($B86+50)/100*$K$10)-(0.64*5*'Sch 8.x Bill Count'!F82)</f>
        <v>0</v>
      </c>
      <c r="G86" s="13">
        <f>(+'Sch 8.x Bill Count'!G82*'S6.1a PRevenue(0.75in)'!$K$8)+('Sch 8.x Bill Count'!G82*($B86+50)/100*$K$10)-(0.64*5*'Sch 8.x Bill Count'!G82)</f>
        <v>0</v>
      </c>
      <c r="H86" s="13">
        <f>(+'Sch 8.x Bill Count'!H82*'S6.1a PRevenue(0.75in)'!$K$8)+('Sch 8.x Bill Count'!H82*($B86+50)/100*$K$10)-(0.64*5*'Sch 8.x Bill Count'!H82)</f>
        <v>0</v>
      </c>
      <c r="I86" s="13">
        <f>(+'Sch 8.x Bill Count'!I82*'S6.1a PRevenue(0.75in)'!$K$8)+('Sch 8.x Bill Count'!I82*($B86+50)/100*$K$10)-(0.64*5*'Sch 8.x Bill Count'!I82)</f>
        <v>0</v>
      </c>
      <c r="J86" s="13">
        <f>(+'Sch 8.x Bill Count'!J82*'S6.1a PRevenue(0.75in)'!$K$8)+('Sch 8.x Bill Count'!J82*($B86+50)/100*$K$10)-(0.64*5*'Sch 8.x Bill Count'!J82)</f>
        <v>0</v>
      </c>
      <c r="K86" s="13">
        <f>(+'Sch 8.x Bill Count'!K82*'S6.1a PRevenue(0.75in)'!$K$8)+('Sch 8.x Bill Count'!K82*($B86+50)/100*$K$10)-(0.64*5*'Sch 8.x Bill Count'!K82)</f>
        <v>0</v>
      </c>
      <c r="L86" s="13">
        <f>(+'Sch 8.x Bill Count'!L82*'S6.1a PRevenue(0.75in)'!$K$8)+('Sch 8.x Bill Count'!L82*($B86+50)/100*$K$10)-(0.64*5*'Sch 8.x Bill Count'!L82)</f>
        <v>0</v>
      </c>
      <c r="M86" s="13">
        <f>(+'Sch 8.x Bill Count'!M82*'S6.1a PRevenue(0.75in)'!$K$8)+('Sch 8.x Bill Count'!M82*($B86+50)/100*$K$10)-(0.64*5*'Sch 8.x Bill Count'!M82)</f>
        <v>0</v>
      </c>
      <c r="N86" s="13">
        <f>(+'Sch 8.x Bill Count'!N82*'S6.1a PRevenue(0.75in)'!$K$8)+('Sch 8.x Bill Count'!N82*($B86+50)/100*$K$10)-(0.64*5*'Sch 8.x Bill Count'!N82)</f>
        <v>0</v>
      </c>
      <c r="O86" s="42"/>
      <c r="P86" s="42"/>
      <c r="Q86" s="42"/>
    </row>
    <row r="87" spans="1:17" x14ac:dyDescent="0.25">
      <c r="A87" s="42"/>
      <c r="B87">
        <f t="shared" si="2"/>
        <v>7200</v>
      </c>
      <c r="C87" s="13">
        <f>(+'Sch 8.x Bill Count'!C83*'S6.1a PRevenue(0.75in)'!$K$8)+('Sch 8.x Bill Count'!C83*($B87+50)/100*$K$10)-(0.64*5*'Sch 8.x Bill Count'!C83)</f>
        <v>0</v>
      </c>
      <c r="D87" s="13">
        <f>(+'Sch 8.x Bill Count'!D83*'S6.1a PRevenue(0.75in)'!$K$8)+('Sch 8.x Bill Count'!D83*($B87+50)/100*$K$10)-(0.64*5*'Sch 8.x Bill Count'!D83)</f>
        <v>0</v>
      </c>
      <c r="E87" s="13">
        <f>(+'Sch 8.x Bill Count'!E83*'S6.1a PRevenue(0.75in)'!$K$8)+('Sch 8.x Bill Count'!E83*($B87+50)/100*$K$10)-(0.64*5*'Sch 8.x Bill Count'!E83)</f>
        <v>0</v>
      </c>
      <c r="F87" s="13">
        <f>(+'Sch 8.x Bill Count'!F83*'S6.1a PRevenue(0.75in)'!$K$8)+('Sch 8.x Bill Count'!F83*($B87+50)/100*$K$10)-(0.64*5*'Sch 8.x Bill Count'!F83)</f>
        <v>0</v>
      </c>
      <c r="G87" s="13">
        <f>(+'Sch 8.x Bill Count'!G83*'S6.1a PRevenue(0.75in)'!$K$8)+('Sch 8.x Bill Count'!G83*($B87+50)/100*$K$10)-(0.64*5*'Sch 8.x Bill Count'!G83)</f>
        <v>0</v>
      </c>
      <c r="H87" s="13">
        <f>(+'Sch 8.x Bill Count'!H83*'S6.1a PRevenue(0.75in)'!$K$8)+('Sch 8.x Bill Count'!H83*($B87+50)/100*$K$10)-(0.64*5*'Sch 8.x Bill Count'!H83)</f>
        <v>0</v>
      </c>
      <c r="I87" s="13">
        <f>(+'Sch 8.x Bill Count'!I83*'S6.1a PRevenue(0.75in)'!$K$8)+('Sch 8.x Bill Count'!I83*($B87+50)/100*$K$10)-(0.64*5*'Sch 8.x Bill Count'!I83)</f>
        <v>0</v>
      </c>
      <c r="J87" s="13">
        <f>(+'Sch 8.x Bill Count'!J83*'S6.1a PRevenue(0.75in)'!$K$8)+('Sch 8.x Bill Count'!J83*($B87+50)/100*$K$10)-(0.64*5*'Sch 8.x Bill Count'!J83)</f>
        <v>0</v>
      </c>
      <c r="K87" s="13">
        <f>(+'Sch 8.x Bill Count'!K83*'S6.1a PRevenue(0.75in)'!$K$8)+('Sch 8.x Bill Count'!K83*($B87+50)/100*$K$10)-(0.64*5*'Sch 8.x Bill Count'!K83)</f>
        <v>0</v>
      </c>
      <c r="L87" s="13">
        <f>(+'Sch 8.x Bill Count'!L83*'S6.1a PRevenue(0.75in)'!$K$8)+('Sch 8.x Bill Count'!L83*($B87+50)/100*$K$10)-(0.64*5*'Sch 8.x Bill Count'!L83)</f>
        <v>0</v>
      </c>
      <c r="M87" s="13">
        <f>(+'Sch 8.x Bill Count'!M83*'S6.1a PRevenue(0.75in)'!$K$8)+('Sch 8.x Bill Count'!M83*($B87+50)/100*$K$10)-(0.64*5*'Sch 8.x Bill Count'!M83)</f>
        <v>0</v>
      </c>
      <c r="N87" s="13">
        <f>(+'Sch 8.x Bill Count'!N83*'S6.1a PRevenue(0.75in)'!$K$8)+('Sch 8.x Bill Count'!N83*($B87+50)/100*$K$10)-(0.64*5*'Sch 8.x Bill Count'!N83)</f>
        <v>0</v>
      </c>
      <c r="O87" s="42"/>
      <c r="P87" s="42"/>
      <c r="Q87" s="42"/>
    </row>
    <row r="88" spans="1:17" x14ac:dyDescent="0.25">
      <c r="A88" s="42"/>
      <c r="B88">
        <f t="shared" si="2"/>
        <v>7300</v>
      </c>
      <c r="C88" s="13">
        <f>(+'Sch 8.x Bill Count'!C84*'S6.1a PRevenue(0.75in)'!$K$8)+('Sch 8.x Bill Count'!C84*($B88+50)/100*$K$10)-(0.64*5*'Sch 8.x Bill Count'!C84)</f>
        <v>0</v>
      </c>
      <c r="D88" s="13">
        <f>(+'Sch 8.x Bill Count'!D84*'S6.1a PRevenue(0.75in)'!$K$8)+('Sch 8.x Bill Count'!D84*($B88+50)/100*$K$10)-(0.64*5*'Sch 8.x Bill Count'!D84)</f>
        <v>0</v>
      </c>
      <c r="E88" s="13">
        <f>(+'Sch 8.x Bill Count'!E84*'S6.1a PRevenue(0.75in)'!$K$8)+('Sch 8.x Bill Count'!E84*($B88+50)/100*$K$10)-(0.64*5*'Sch 8.x Bill Count'!E84)</f>
        <v>0</v>
      </c>
      <c r="F88" s="13">
        <f>(+'Sch 8.x Bill Count'!F84*'S6.1a PRevenue(0.75in)'!$K$8)+('Sch 8.x Bill Count'!F84*($B88+50)/100*$K$10)-(0.64*5*'Sch 8.x Bill Count'!F84)</f>
        <v>0</v>
      </c>
      <c r="G88" s="13">
        <f>(+'Sch 8.x Bill Count'!G84*'S6.1a PRevenue(0.75in)'!$K$8)+('Sch 8.x Bill Count'!G84*($B88+50)/100*$K$10)-(0.64*5*'Sch 8.x Bill Count'!G84)</f>
        <v>0</v>
      </c>
      <c r="H88" s="13">
        <f>(+'Sch 8.x Bill Count'!H84*'S6.1a PRevenue(0.75in)'!$K$8)+('Sch 8.x Bill Count'!H84*($B88+50)/100*$K$10)-(0.64*5*'Sch 8.x Bill Count'!H84)</f>
        <v>0</v>
      </c>
      <c r="I88" s="13">
        <f>(+'Sch 8.x Bill Count'!I84*'S6.1a PRevenue(0.75in)'!$K$8)+('Sch 8.x Bill Count'!I84*($B88+50)/100*$K$10)-(0.64*5*'Sch 8.x Bill Count'!I84)</f>
        <v>0</v>
      </c>
      <c r="J88" s="13">
        <f>(+'Sch 8.x Bill Count'!J84*'S6.1a PRevenue(0.75in)'!$K$8)+('Sch 8.x Bill Count'!J84*($B88+50)/100*$K$10)-(0.64*5*'Sch 8.x Bill Count'!J84)</f>
        <v>0</v>
      </c>
      <c r="K88" s="13">
        <f>(+'Sch 8.x Bill Count'!K84*'S6.1a PRevenue(0.75in)'!$K$8)+('Sch 8.x Bill Count'!K84*($B88+50)/100*$K$10)-(0.64*5*'Sch 8.x Bill Count'!K84)</f>
        <v>0</v>
      </c>
      <c r="L88" s="13">
        <f>(+'Sch 8.x Bill Count'!L84*'S6.1a PRevenue(0.75in)'!$K$8)+('Sch 8.x Bill Count'!L84*($B88+50)/100*$K$10)-(0.64*5*'Sch 8.x Bill Count'!L84)</f>
        <v>0</v>
      </c>
      <c r="M88" s="13">
        <f>(+'Sch 8.x Bill Count'!M84*'S6.1a PRevenue(0.75in)'!$K$8)+('Sch 8.x Bill Count'!M84*($B88+50)/100*$K$10)-(0.64*5*'Sch 8.x Bill Count'!M84)</f>
        <v>0</v>
      </c>
      <c r="N88" s="13">
        <f>(+'Sch 8.x Bill Count'!N84*'S6.1a PRevenue(0.75in)'!$K$8)+('Sch 8.x Bill Count'!N84*($B88+50)/100*$K$10)-(0.64*5*'Sch 8.x Bill Count'!N84)</f>
        <v>0</v>
      </c>
      <c r="O88" s="42"/>
      <c r="P88" s="42"/>
      <c r="Q88" s="42"/>
    </row>
    <row r="89" spans="1:17" x14ac:dyDescent="0.25">
      <c r="A89" s="42"/>
      <c r="B89">
        <f t="shared" si="2"/>
        <v>7400</v>
      </c>
      <c r="C89" s="13">
        <f>(+'Sch 8.x Bill Count'!C85*'S6.1a PRevenue(0.75in)'!$K$8)+('Sch 8.x Bill Count'!C85*($B89+50)/100*$K$10)-(0.64*5*'Sch 8.x Bill Count'!C85)</f>
        <v>0</v>
      </c>
      <c r="D89" s="13">
        <f>(+'Sch 8.x Bill Count'!D85*'S6.1a PRevenue(0.75in)'!$K$8)+('Sch 8.x Bill Count'!D85*($B89+50)/100*$K$10)-(0.64*5*'Sch 8.x Bill Count'!D85)</f>
        <v>0</v>
      </c>
      <c r="E89" s="13">
        <f>(+'Sch 8.x Bill Count'!E85*'S6.1a PRevenue(0.75in)'!$K$8)+('Sch 8.x Bill Count'!E85*($B89+50)/100*$K$10)-(0.64*5*'Sch 8.x Bill Count'!E85)</f>
        <v>0</v>
      </c>
      <c r="F89" s="13">
        <f>(+'Sch 8.x Bill Count'!F85*'S6.1a PRevenue(0.75in)'!$K$8)+('Sch 8.x Bill Count'!F85*($B89+50)/100*$K$10)-(0.64*5*'Sch 8.x Bill Count'!F85)</f>
        <v>0</v>
      </c>
      <c r="G89" s="13">
        <f>(+'Sch 8.x Bill Count'!G85*'S6.1a PRevenue(0.75in)'!$K$8)+('Sch 8.x Bill Count'!G85*($B89+50)/100*$K$10)-(0.64*5*'Sch 8.x Bill Count'!G85)</f>
        <v>0</v>
      </c>
      <c r="H89" s="13">
        <f>(+'Sch 8.x Bill Count'!H85*'S6.1a PRevenue(0.75in)'!$K$8)+('Sch 8.x Bill Count'!H85*($B89+50)/100*$K$10)-(0.64*5*'Sch 8.x Bill Count'!H85)</f>
        <v>0</v>
      </c>
      <c r="I89" s="13">
        <f>(+'Sch 8.x Bill Count'!I85*'S6.1a PRevenue(0.75in)'!$K$8)+('Sch 8.x Bill Count'!I85*($B89+50)/100*$K$10)-(0.64*5*'Sch 8.x Bill Count'!I85)</f>
        <v>0</v>
      </c>
      <c r="J89" s="13">
        <f>(+'Sch 8.x Bill Count'!J85*'S6.1a PRevenue(0.75in)'!$K$8)+('Sch 8.x Bill Count'!J85*($B89+50)/100*$K$10)-(0.64*5*'Sch 8.x Bill Count'!J85)</f>
        <v>0</v>
      </c>
      <c r="K89" s="13">
        <f>(+'Sch 8.x Bill Count'!K85*'S6.1a PRevenue(0.75in)'!$K$8)+('Sch 8.x Bill Count'!K85*($B89+50)/100*$K$10)-(0.64*5*'Sch 8.x Bill Count'!K85)</f>
        <v>0</v>
      </c>
      <c r="L89" s="13">
        <f>(+'Sch 8.x Bill Count'!L85*'S6.1a PRevenue(0.75in)'!$K$8)+('Sch 8.x Bill Count'!L85*($B89+50)/100*$K$10)-(0.64*5*'Sch 8.x Bill Count'!L85)</f>
        <v>0</v>
      </c>
      <c r="M89" s="13">
        <f>(+'Sch 8.x Bill Count'!M85*'S6.1a PRevenue(0.75in)'!$K$8)+('Sch 8.x Bill Count'!M85*($B89+50)/100*$K$10)-(0.64*5*'Sch 8.x Bill Count'!M85)</f>
        <v>0</v>
      </c>
      <c r="N89" s="13">
        <f>(+'Sch 8.x Bill Count'!N85*'S6.1a PRevenue(0.75in)'!$K$8)+('Sch 8.x Bill Count'!N85*($B89+50)/100*$K$10)-(0.64*5*'Sch 8.x Bill Count'!N85)</f>
        <v>0</v>
      </c>
      <c r="O89" s="42"/>
      <c r="P89" s="42"/>
      <c r="Q89" s="42"/>
    </row>
    <row r="90" spans="1:17" x14ac:dyDescent="0.25">
      <c r="A90" s="42"/>
      <c r="B90">
        <f t="shared" si="2"/>
        <v>7500</v>
      </c>
      <c r="C90" s="13">
        <f>(+'Sch 8.x Bill Count'!C86*'S6.1a PRevenue(0.75in)'!$K$8)+('Sch 8.x Bill Count'!C86*($B90+50)/100*$K$10)-(0.64*5*'Sch 8.x Bill Count'!C86)</f>
        <v>0</v>
      </c>
      <c r="D90" s="13">
        <f>(+'Sch 8.x Bill Count'!D86*'S6.1a PRevenue(0.75in)'!$K$8)+('Sch 8.x Bill Count'!D86*($B90+50)/100*$K$10)-(0.64*5*'Sch 8.x Bill Count'!D86)</f>
        <v>0</v>
      </c>
      <c r="E90" s="13">
        <f>(+'Sch 8.x Bill Count'!E86*'S6.1a PRevenue(0.75in)'!$K$8)+('Sch 8.x Bill Count'!E86*($B90+50)/100*$K$10)-(0.64*5*'Sch 8.x Bill Count'!E86)</f>
        <v>0</v>
      </c>
      <c r="F90" s="13">
        <f>(+'Sch 8.x Bill Count'!F86*'S6.1a PRevenue(0.75in)'!$K$8)+('Sch 8.x Bill Count'!F86*($B90+50)/100*$K$10)-(0.64*5*'Sch 8.x Bill Count'!F86)</f>
        <v>0</v>
      </c>
      <c r="G90" s="13">
        <f>(+'Sch 8.x Bill Count'!G86*'S6.1a PRevenue(0.75in)'!$K$8)+('Sch 8.x Bill Count'!G86*($B90+50)/100*$K$10)-(0.64*5*'Sch 8.x Bill Count'!G86)</f>
        <v>0</v>
      </c>
      <c r="H90" s="13">
        <f>(+'Sch 8.x Bill Count'!H86*'S6.1a PRevenue(0.75in)'!$K$8)+('Sch 8.x Bill Count'!H86*($B90+50)/100*$K$10)-(0.64*5*'Sch 8.x Bill Count'!H86)</f>
        <v>0</v>
      </c>
      <c r="I90" s="13">
        <f>(+'Sch 8.x Bill Count'!I86*'S6.1a PRevenue(0.75in)'!$K$8)+('Sch 8.x Bill Count'!I86*($B90+50)/100*$K$10)-(0.64*5*'Sch 8.x Bill Count'!I86)</f>
        <v>0</v>
      </c>
      <c r="J90" s="13">
        <f>(+'Sch 8.x Bill Count'!J86*'S6.1a PRevenue(0.75in)'!$K$8)+('Sch 8.x Bill Count'!J86*($B90+50)/100*$K$10)-(0.64*5*'Sch 8.x Bill Count'!J86)</f>
        <v>0</v>
      </c>
      <c r="K90" s="13">
        <f>(+'Sch 8.x Bill Count'!K86*'S6.1a PRevenue(0.75in)'!$K$8)+('Sch 8.x Bill Count'!K86*($B90+50)/100*$K$10)-(0.64*5*'Sch 8.x Bill Count'!K86)</f>
        <v>0</v>
      </c>
      <c r="L90" s="13">
        <f>(+'Sch 8.x Bill Count'!L86*'S6.1a PRevenue(0.75in)'!$K$8)+('Sch 8.x Bill Count'!L86*($B90+50)/100*$K$10)-(0.64*5*'Sch 8.x Bill Count'!L86)</f>
        <v>0</v>
      </c>
      <c r="M90" s="13">
        <f>(+'Sch 8.x Bill Count'!M86*'S6.1a PRevenue(0.75in)'!$K$8)+('Sch 8.x Bill Count'!M86*($B90+50)/100*$K$10)-(0.64*5*'Sch 8.x Bill Count'!M86)</f>
        <v>0</v>
      </c>
      <c r="N90" s="13">
        <f>(+'Sch 8.x Bill Count'!N86*'S6.1a PRevenue(0.75in)'!$K$8)+('Sch 8.x Bill Count'!N86*($B90+50)/100*$K$10)-(0.64*5*'Sch 8.x Bill Count'!N86)</f>
        <v>0</v>
      </c>
      <c r="O90" s="42"/>
      <c r="P90" s="42"/>
      <c r="Q90" s="42"/>
    </row>
    <row r="91" spans="1:17" x14ac:dyDescent="0.25">
      <c r="A91" s="42"/>
      <c r="B91">
        <f t="shared" si="2"/>
        <v>7600</v>
      </c>
      <c r="C91" s="13">
        <f>(+'Sch 8.x Bill Count'!C87*'S6.1a PRevenue(0.75in)'!$K$8)+('Sch 8.x Bill Count'!C87*($B91+50)/100*$K$10)-(0.64*5*'Sch 8.x Bill Count'!C87)</f>
        <v>0</v>
      </c>
      <c r="D91" s="13">
        <f>(+'Sch 8.x Bill Count'!D87*'S6.1a PRevenue(0.75in)'!$K$8)+('Sch 8.x Bill Count'!D87*($B91+50)/100*$K$10)-(0.64*5*'Sch 8.x Bill Count'!D87)</f>
        <v>0</v>
      </c>
      <c r="E91" s="13">
        <f>(+'Sch 8.x Bill Count'!E87*'S6.1a PRevenue(0.75in)'!$K$8)+('Sch 8.x Bill Count'!E87*($B91+50)/100*$K$10)-(0.64*5*'Sch 8.x Bill Count'!E87)</f>
        <v>0</v>
      </c>
      <c r="F91" s="13">
        <f>(+'Sch 8.x Bill Count'!F87*'S6.1a PRevenue(0.75in)'!$K$8)+('Sch 8.x Bill Count'!F87*($B91+50)/100*$K$10)-(0.64*5*'Sch 8.x Bill Count'!F87)</f>
        <v>0</v>
      </c>
      <c r="G91" s="13">
        <f>(+'Sch 8.x Bill Count'!G87*'S6.1a PRevenue(0.75in)'!$K$8)+('Sch 8.x Bill Count'!G87*($B91+50)/100*$K$10)-(0.64*5*'Sch 8.x Bill Count'!G87)</f>
        <v>0</v>
      </c>
      <c r="H91" s="13">
        <f>(+'Sch 8.x Bill Count'!H87*'S6.1a PRevenue(0.75in)'!$K$8)+('Sch 8.x Bill Count'!H87*($B91+50)/100*$K$10)-(0.64*5*'Sch 8.x Bill Count'!H87)</f>
        <v>0</v>
      </c>
      <c r="I91" s="13">
        <f>(+'Sch 8.x Bill Count'!I87*'S6.1a PRevenue(0.75in)'!$K$8)+('Sch 8.x Bill Count'!I87*($B91+50)/100*$K$10)-(0.64*5*'Sch 8.x Bill Count'!I87)</f>
        <v>0</v>
      </c>
      <c r="J91" s="13">
        <f>(+'Sch 8.x Bill Count'!J87*'S6.1a PRevenue(0.75in)'!$K$8)+('Sch 8.x Bill Count'!J87*($B91+50)/100*$K$10)-(0.64*5*'Sch 8.x Bill Count'!J87)</f>
        <v>0</v>
      </c>
      <c r="K91" s="13">
        <f>(+'Sch 8.x Bill Count'!K87*'S6.1a PRevenue(0.75in)'!$K$8)+('Sch 8.x Bill Count'!K87*($B91+50)/100*$K$10)-(0.64*5*'Sch 8.x Bill Count'!K87)</f>
        <v>0</v>
      </c>
      <c r="L91" s="13">
        <f>(+'Sch 8.x Bill Count'!L87*'S6.1a PRevenue(0.75in)'!$K$8)+('Sch 8.x Bill Count'!L87*($B91+50)/100*$K$10)-(0.64*5*'Sch 8.x Bill Count'!L87)</f>
        <v>0</v>
      </c>
      <c r="M91" s="13">
        <f>(+'Sch 8.x Bill Count'!M87*'S6.1a PRevenue(0.75in)'!$K$8)+('Sch 8.x Bill Count'!M87*($B91+50)/100*$K$10)-(0.64*5*'Sch 8.x Bill Count'!M87)</f>
        <v>0</v>
      </c>
      <c r="N91" s="13">
        <f>(+'Sch 8.x Bill Count'!N87*'S6.1a PRevenue(0.75in)'!$K$8)+('Sch 8.x Bill Count'!N87*($B91+50)/100*$K$10)-(0.64*5*'Sch 8.x Bill Count'!N87)</f>
        <v>0</v>
      </c>
      <c r="O91" s="42"/>
      <c r="P91" s="42"/>
      <c r="Q91" s="42"/>
    </row>
    <row r="92" spans="1:17" x14ac:dyDescent="0.25">
      <c r="A92" s="42"/>
      <c r="B92">
        <f t="shared" si="2"/>
        <v>7700</v>
      </c>
      <c r="C92" s="13">
        <f>(+'Sch 8.x Bill Count'!C88*'S6.1a PRevenue(0.75in)'!$K$8)+('Sch 8.x Bill Count'!C88*($B92+50)/100*$K$10)-(0.64*5*'Sch 8.x Bill Count'!C88)</f>
        <v>0</v>
      </c>
      <c r="D92" s="13">
        <f>(+'Sch 8.x Bill Count'!D88*'S6.1a PRevenue(0.75in)'!$K$8)+('Sch 8.x Bill Count'!D88*($B92+50)/100*$K$10)-(0.64*5*'Sch 8.x Bill Count'!D88)</f>
        <v>0</v>
      </c>
      <c r="E92" s="13">
        <f>(+'Sch 8.x Bill Count'!E88*'S6.1a PRevenue(0.75in)'!$K$8)+('Sch 8.x Bill Count'!E88*($B92+50)/100*$K$10)-(0.64*5*'Sch 8.x Bill Count'!E88)</f>
        <v>0</v>
      </c>
      <c r="F92" s="13">
        <f>(+'Sch 8.x Bill Count'!F88*'S6.1a PRevenue(0.75in)'!$K$8)+('Sch 8.x Bill Count'!F88*($B92+50)/100*$K$10)-(0.64*5*'Sch 8.x Bill Count'!F88)</f>
        <v>0</v>
      </c>
      <c r="G92" s="13">
        <f>(+'Sch 8.x Bill Count'!G88*'S6.1a PRevenue(0.75in)'!$K$8)+('Sch 8.x Bill Count'!G88*($B92+50)/100*$K$10)-(0.64*5*'Sch 8.x Bill Count'!G88)</f>
        <v>0</v>
      </c>
      <c r="H92" s="13">
        <f>(+'Sch 8.x Bill Count'!H88*'S6.1a PRevenue(0.75in)'!$K$8)+('Sch 8.x Bill Count'!H88*($B92+50)/100*$K$10)-(0.64*5*'Sch 8.x Bill Count'!H88)</f>
        <v>0</v>
      </c>
      <c r="I92" s="13">
        <f>(+'Sch 8.x Bill Count'!I88*'S6.1a PRevenue(0.75in)'!$K$8)+('Sch 8.x Bill Count'!I88*($B92+50)/100*$K$10)-(0.64*5*'Sch 8.x Bill Count'!I88)</f>
        <v>0</v>
      </c>
      <c r="J92" s="13">
        <f>(+'Sch 8.x Bill Count'!J88*'S6.1a PRevenue(0.75in)'!$K$8)+('Sch 8.x Bill Count'!J88*($B92+50)/100*$K$10)-(0.64*5*'Sch 8.x Bill Count'!J88)</f>
        <v>0</v>
      </c>
      <c r="K92" s="13">
        <f>(+'Sch 8.x Bill Count'!K88*'S6.1a PRevenue(0.75in)'!$K$8)+('Sch 8.x Bill Count'!K88*($B92+50)/100*$K$10)-(0.64*5*'Sch 8.x Bill Count'!K88)</f>
        <v>0</v>
      </c>
      <c r="L92" s="13">
        <f>(+'Sch 8.x Bill Count'!L88*'S6.1a PRevenue(0.75in)'!$K$8)+('Sch 8.x Bill Count'!L88*($B92+50)/100*$K$10)-(0.64*5*'Sch 8.x Bill Count'!L88)</f>
        <v>0</v>
      </c>
      <c r="M92" s="13">
        <f>(+'Sch 8.x Bill Count'!M88*'S6.1a PRevenue(0.75in)'!$K$8)+('Sch 8.x Bill Count'!M88*($B92+50)/100*$K$10)-(0.64*5*'Sch 8.x Bill Count'!M88)</f>
        <v>0</v>
      </c>
      <c r="N92" s="13">
        <f>(+'Sch 8.x Bill Count'!N88*'S6.1a PRevenue(0.75in)'!$K$8)+('Sch 8.x Bill Count'!N88*($B92+50)/100*$K$10)-(0.64*5*'Sch 8.x Bill Count'!N88)</f>
        <v>0</v>
      </c>
      <c r="O92" s="42"/>
      <c r="P92" s="42"/>
      <c r="Q92" s="42"/>
    </row>
    <row r="93" spans="1:17" x14ac:dyDescent="0.25">
      <c r="A93" s="42"/>
      <c r="B93">
        <f t="shared" si="2"/>
        <v>7800</v>
      </c>
      <c r="C93" s="13">
        <f>(+'Sch 8.x Bill Count'!C89*'S6.1a PRevenue(0.75in)'!$K$8)+('Sch 8.x Bill Count'!C89*($B93+50)/100*$K$10)-(0.64*5*'Sch 8.x Bill Count'!C89)</f>
        <v>0</v>
      </c>
      <c r="D93" s="13">
        <f>(+'Sch 8.x Bill Count'!D89*'S6.1a PRevenue(0.75in)'!$K$8)+('Sch 8.x Bill Count'!D89*($B93+50)/100*$K$10)-(0.64*5*'Sch 8.x Bill Count'!D89)</f>
        <v>0</v>
      </c>
      <c r="E93" s="13">
        <f>(+'Sch 8.x Bill Count'!E89*'S6.1a PRevenue(0.75in)'!$K$8)+('Sch 8.x Bill Count'!E89*($B93+50)/100*$K$10)-(0.64*5*'Sch 8.x Bill Count'!E89)</f>
        <v>0</v>
      </c>
      <c r="F93" s="13">
        <f>(+'Sch 8.x Bill Count'!F89*'S6.1a PRevenue(0.75in)'!$K$8)+('Sch 8.x Bill Count'!F89*($B93+50)/100*$K$10)-(0.64*5*'Sch 8.x Bill Count'!F89)</f>
        <v>0</v>
      </c>
      <c r="G93" s="13">
        <f>(+'Sch 8.x Bill Count'!G89*'S6.1a PRevenue(0.75in)'!$K$8)+('Sch 8.x Bill Count'!G89*($B93+50)/100*$K$10)-(0.64*5*'Sch 8.x Bill Count'!G89)</f>
        <v>0</v>
      </c>
      <c r="H93" s="13">
        <f>(+'Sch 8.x Bill Count'!H89*'S6.1a PRevenue(0.75in)'!$K$8)+('Sch 8.x Bill Count'!H89*($B93+50)/100*$K$10)-(0.64*5*'Sch 8.x Bill Count'!H89)</f>
        <v>0</v>
      </c>
      <c r="I93" s="13">
        <f>(+'Sch 8.x Bill Count'!I89*'S6.1a PRevenue(0.75in)'!$K$8)+('Sch 8.x Bill Count'!I89*($B93+50)/100*$K$10)-(0.64*5*'Sch 8.x Bill Count'!I89)</f>
        <v>0</v>
      </c>
      <c r="J93" s="13">
        <f>(+'Sch 8.x Bill Count'!J89*'S6.1a PRevenue(0.75in)'!$K$8)+('Sch 8.x Bill Count'!J89*($B93+50)/100*$K$10)-(0.64*5*'Sch 8.x Bill Count'!J89)</f>
        <v>0</v>
      </c>
      <c r="K93" s="13">
        <f>(+'Sch 8.x Bill Count'!K89*'S6.1a PRevenue(0.75in)'!$K$8)+('Sch 8.x Bill Count'!K89*($B93+50)/100*$K$10)-(0.64*5*'Sch 8.x Bill Count'!K89)</f>
        <v>0</v>
      </c>
      <c r="L93" s="13">
        <f>(+'Sch 8.x Bill Count'!L89*'S6.1a PRevenue(0.75in)'!$K$8)+('Sch 8.x Bill Count'!L89*($B93+50)/100*$K$10)-(0.64*5*'Sch 8.x Bill Count'!L89)</f>
        <v>0</v>
      </c>
      <c r="M93" s="13">
        <f>(+'Sch 8.x Bill Count'!M89*'S6.1a PRevenue(0.75in)'!$K$8)+('Sch 8.x Bill Count'!M89*($B93+50)/100*$K$10)-(0.64*5*'Sch 8.x Bill Count'!M89)</f>
        <v>0</v>
      </c>
      <c r="N93" s="13">
        <f>(+'Sch 8.x Bill Count'!N89*'S6.1a PRevenue(0.75in)'!$K$8)+('Sch 8.x Bill Count'!N89*($B93+50)/100*$K$10)-(0.64*5*'Sch 8.x Bill Count'!N89)</f>
        <v>0</v>
      </c>
      <c r="O93" s="42"/>
      <c r="P93" s="42"/>
      <c r="Q93" s="42"/>
    </row>
    <row r="94" spans="1:17" x14ac:dyDescent="0.25">
      <c r="A94" s="42"/>
      <c r="B94">
        <f t="shared" si="2"/>
        <v>7900</v>
      </c>
      <c r="C94" s="13">
        <f>(+'Sch 8.x Bill Count'!C90*'S6.1a PRevenue(0.75in)'!$K$8)+('Sch 8.x Bill Count'!C90*($B94+50)/100*$K$10)-(0.64*5*'Sch 8.x Bill Count'!C90)</f>
        <v>0</v>
      </c>
      <c r="D94" s="13">
        <f>(+'Sch 8.x Bill Count'!D90*'S6.1a PRevenue(0.75in)'!$K$8)+('Sch 8.x Bill Count'!D90*($B94+50)/100*$K$10)-(0.64*5*'Sch 8.x Bill Count'!D90)</f>
        <v>0</v>
      </c>
      <c r="E94" s="13">
        <f>(+'Sch 8.x Bill Count'!E90*'S6.1a PRevenue(0.75in)'!$K$8)+('Sch 8.x Bill Count'!E90*($B94+50)/100*$K$10)-(0.64*5*'Sch 8.x Bill Count'!E90)</f>
        <v>0</v>
      </c>
      <c r="F94" s="13">
        <f>(+'Sch 8.x Bill Count'!F90*'S6.1a PRevenue(0.75in)'!$K$8)+('Sch 8.x Bill Count'!F90*($B94+50)/100*$K$10)-(0.64*5*'Sch 8.x Bill Count'!F90)</f>
        <v>0</v>
      </c>
      <c r="G94" s="13">
        <f>(+'Sch 8.x Bill Count'!G90*'S6.1a PRevenue(0.75in)'!$K$8)+('Sch 8.x Bill Count'!G90*($B94+50)/100*$K$10)-(0.64*5*'Sch 8.x Bill Count'!G90)</f>
        <v>0</v>
      </c>
      <c r="H94" s="13">
        <f>(+'Sch 8.x Bill Count'!H90*'S6.1a PRevenue(0.75in)'!$K$8)+('Sch 8.x Bill Count'!H90*($B94+50)/100*$K$10)-(0.64*5*'Sch 8.x Bill Count'!H90)</f>
        <v>0</v>
      </c>
      <c r="I94" s="13">
        <f>(+'Sch 8.x Bill Count'!I90*'S6.1a PRevenue(0.75in)'!$K$8)+('Sch 8.x Bill Count'!I90*($B94+50)/100*$K$10)-(0.64*5*'Sch 8.x Bill Count'!I90)</f>
        <v>0</v>
      </c>
      <c r="J94" s="13">
        <f>(+'Sch 8.x Bill Count'!J90*'S6.1a PRevenue(0.75in)'!$K$8)+('Sch 8.x Bill Count'!J90*($B94+50)/100*$K$10)-(0.64*5*'Sch 8.x Bill Count'!J90)</f>
        <v>0</v>
      </c>
      <c r="K94" s="13">
        <f>(+'Sch 8.x Bill Count'!K90*'S6.1a PRevenue(0.75in)'!$K$8)+('Sch 8.x Bill Count'!K90*($B94+50)/100*$K$10)-(0.64*5*'Sch 8.x Bill Count'!K90)</f>
        <v>0</v>
      </c>
      <c r="L94" s="13">
        <f>(+'Sch 8.x Bill Count'!L90*'S6.1a PRevenue(0.75in)'!$K$8)+('Sch 8.x Bill Count'!L90*($B94+50)/100*$K$10)-(0.64*5*'Sch 8.x Bill Count'!L90)</f>
        <v>0</v>
      </c>
      <c r="M94" s="13">
        <f>(+'Sch 8.x Bill Count'!M90*'S6.1a PRevenue(0.75in)'!$K$8)+('Sch 8.x Bill Count'!M90*($B94+50)/100*$K$10)-(0.64*5*'Sch 8.x Bill Count'!M90)</f>
        <v>0</v>
      </c>
      <c r="N94" s="13">
        <f>(+'Sch 8.x Bill Count'!N90*'S6.1a PRevenue(0.75in)'!$K$8)+('Sch 8.x Bill Count'!N90*($B94+50)/100*$K$10)-(0.64*5*'Sch 8.x Bill Count'!N90)</f>
        <v>0</v>
      </c>
      <c r="O94" s="42"/>
      <c r="P94" s="42"/>
      <c r="Q94" s="42"/>
    </row>
    <row r="95" spans="1:17" x14ac:dyDescent="0.25">
      <c r="A95" s="42"/>
      <c r="B95">
        <f t="shared" si="2"/>
        <v>8000</v>
      </c>
      <c r="C95" s="13">
        <f>(+'Sch 8.x Bill Count'!C91*'S6.1a PRevenue(0.75in)'!$K$8)+('Sch 8.x Bill Count'!C91*($B95+50)/100*$K$10)-(0.64*5*'Sch 8.x Bill Count'!C91)</f>
        <v>0</v>
      </c>
      <c r="D95" s="13">
        <f>(+'Sch 8.x Bill Count'!D91*'S6.1a PRevenue(0.75in)'!$K$8)+('Sch 8.x Bill Count'!D91*($B95+50)/100*$K$10)-(0.64*5*'Sch 8.x Bill Count'!D91)</f>
        <v>0</v>
      </c>
      <c r="E95" s="13">
        <f>(+'Sch 8.x Bill Count'!E91*'S6.1a PRevenue(0.75in)'!$K$8)+('Sch 8.x Bill Count'!E91*($B95+50)/100*$K$10)-(0.64*5*'Sch 8.x Bill Count'!E91)</f>
        <v>0</v>
      </c>
      <c r="F95" s="13">
        <f>(+'Sch 8.x Bill Count'!F91*'S6.1a PRevenue(0.75in)'!$K$8)+('Sch 8.x Bill Count'!F91*($B95+50)/100*$K$10)-(0.64*5*'Sch 8.x Bill Count'!F91)</f>
        <v>0</v>
      </c>
      <c r="G95" s="13">
        <f>(+'Sch 8.x Bill Count'!G91*'S6.1a PRevenue(0.75in)'!$K$8)+('Sch 8.x Bill Count'!G91*($B95+50)/100*$K$10)-(0.64*5*'Sch 8.x Bill Count'!G91)</f>
        <v>0</v>
      </c>
      <c r="H95" s="13">
        <f>(+'Sch 8.x Bill Count'!H91*'S6.1a PRevenue(0.75in)'!$K$8)+('Sch 8.x Bill Count'!H91*($B95+50)/100*$K$10)-(0.64*5*'Sch 8.x Bill Count'!H91)</f>
        <v>0</v>
      </c>
      <c r="I95" s="13">
        <f>(+'Sch 8.x Bill Count'!I91*'S6.1a PRevenue(0.75in)'!$K$8)+('Sch 8.x Bill Count'!I91*($B95+50)/100*$K$10)-(0.64*5*'Sch 8.x Bill Count'!I91)</f>
        <v>0</v>
      </c>
      <c r="J95" s="13">
        <f>(+'Sch 8.x Bill Count'!J91*'S6.1a PRevenue(0.75in)'!$K$8)+('Sch 8.x Bill Count'!J91*($B95+50)/100*$K$10)-(0.64*5*'Sch 8.x Bill Count'!J91)</f>
        <v>0</v>
      </c>
      <c r="K95" s="13">
        <f>(+'Sch 8.x Bill Count'!K91*'S6.1a PRevenue(0.75in)'!$K$8)+('Sch 8.x Bill Count'!K91*($B95+50)/100*$K$10)-(0.64*5*'Sch 8.x Bill Count'!K91)</f>
        <v>0</v>
      </c>
      <c r="L95" s="13">
        <f>(+'Sch 8.x Bill Count'!L91*'S6.1a PRevenue(0.75in)'!$K$8)+('Sch 8.x Bill Count'!L91*($B95+50)/100*$K$10)-(0.64*5*'Sch 8.x Bill Count'!L91)</f>
        <v>0</v>
      </c>
      <c r="M95" s="13">
        <f>(+'Sch 8.x Bill Count'!M91*'S6.1a PRevenue(0.75in)'!$K$8)+('Sch 8.x Bill Count'!M91*($B95+50)/100*$K$10)-(0.64*5*'Sch 8.x Bill Count'!M91)</f>
        <v>0</v>
      </c>
      <c r="N95" s="13">
        <f>(+'Sch 8.x Bill Count'!N91*'S6.1a PRevenue(0.75in)'!$K$8)+('Sch 8.x Bill Count'!N91*($B95+50)/100*$K$10)-(0.64*5*'Sch 8.x Bill Count'!N91)</f>
        <v>0</v>
      </c>
      <c r="O95" s="42"/>
      <c r="P95" s="42"/>
      <c r="Q95" s="42"/>
    </row>
    <row r="96" spans="1:17" x14ac:dyDescent="0.25">
      <c r="A96" s="42"/>
      <c r="B96">
        <f t="shared" si="2"/>
        <v>8100</v>
      </c>
      <c r="C96" s="13">
        <f>(+'Sch 8.x Bill Count'!C92*'S6.1a PRevenue(0.75in)'!$K$8)+('Sch 8.x Bill Count'!C92*($B96+50)/100*$K$10)-(0.64*5*'Sch 8.x Bill Count'!C92)</f>
        <v>0</v>
      </c>
      <c r="D96" s="13">
        <f>(+'Sch 8.x Bill Count'!D92*'S6.1a PRevenue(0.75in)'!$K$8)+('Sch 8.x Bill Count'!D92*($B96+50)/100*$K$10)-(0.64*5*'Sch 8.x Bill Count'!D92)</f>
        <v>0</v>
      </c>
      <c r="E96" s="13">
        <f>(+'Sch 8.x Bill Count'!E92*'S6.1a PRevenue(0.75in)'!$K$8)+('Sch 8.x Bill Count'!E92*($B96+50)/100*$K$10)-(0.64*5*'Sch 8.x Bill Count'!E92)</f>
        <v>0</v>
      </c>
      <c r="F96" s="13">
        <f>(+'Sch 8.x Bill Count'!F92*'S6.1a PRevenue(0.75in)'!$K$8)+('Sch 8.x Bill Count'!F92*($B96+50)/100*$K$10)-(0.64*5*'Sch 8.x Bill Count'!F92)</f>
        <v>374.3</v>
      </c>
      <c r="G96" s="13">
        <f>(+'Sch 8.x Bill Count'!G92*'S6.1a PRevenue(0.75in)'!$K$8)+('Sch 8.x Bill Count'!G92*($B96+50)/100*$K$10)-(0.64*5*'Sch 8.x Bill Count'!G92)</f>
        <v>0</v>
      </c>
      <c r="H96" s="13">
        <f>(+'Sch 8.x Bill Count'!H92*'S6.1a PRevenue(0.75in)'!$K$8)+('Sch 8.x Bill Count'!H92*($B96+50)/100*$K$10)-(0.64*5*'Sch 8.x Bill Count'!H92)</f>
        <v>0</v>
      </c>
      <c r="I96" s="13">
        <f>(+'Sch 8.x Bill Count'!I92*'S6.1a PRevenue(0.75in)'!$K$8)+('Sch 8.x Bill Count'!I92*($B96+50)/100*$K$10)-(0.64*5*'Sch 8.x Bill Count'!I92)</f>
        <v>0</v>
      </c>
      <c r="J96" s="13">
        <f>(+'Sch 8.x Bill Count'!J92*'S6.1a PRevenue(0.75in)'!$K$8)+('Sch 8.x Bill Count'!J92*($B96+50)/100*$K$10)-(0.64*5*'Sch 8.x Bill Count'!J92)</f>
        <v>0</v>
      </c>
      <c r="K96" s="13">
        <f>(+'Sch 8.x Bill Count'!K92*'S6.1a PRevenue(0.75in)'!$K$8)+('Sch 8.x Bill Count'!K92*($B96+50)/100*$K$10)-(0.64*5*'Sch 8.x Bill Count'!K92)</f>
        <v>0</v>
      </c>
      <c r="L96" s="13">
        <f>(+'Sch 8.x Bill Count'!L92*'S6.1a PRevenue(0.75in)'!$K$8)+('Sch 8.x Bill Count'!L92*($B96+50)/100*$K$10)-(0.64*5*'Sch 8.x Bill Count'!L92)</f>
        <v>0</v>
      </c>
      <c r="M96" s="13">
        <f>(+'Sch 8.x Bill Count'!M92*'S6.1a PRevenue(0.75in)'!$K$8)+('Sch 8.x Bill Count'!M92*($B96+50)/100*$K$10)-(0.64*5*'Sch 8.x Bill Count'!M92)</f>
        <v>0</v>
      </c>
      <c r="N96" s="13">
        <f>(+'Sch 8.x Bill Count'!N92*'S6.1a PRevenue(0.75in)'!$K$8)+('Sch 8.x Bill Count'!N92*($B96+50)/100*$K$10)-(0.64*5*'Sch 8.x Bill Count'!N92)</f>
        <v>0</v>
      </c>
      <c r="O96" s="42"/>
      <c r="P96" s="42"/>
      <c r="Q96" s="42"/>
    </row>
    <row r="97" spans="1:17" x14ac:dyDescent="0.25">
      <c r="A97" s="42"/>
      <c r="B97">
        <f t="shared" si="2"/>
        <v>8200</v>
      </c>
      <c r="C97" s="13">
        <f>(+'Sch 8.x Bill Count'!C93*'S6.1a PRevenue(0.75in)'!$K$8)+('Sch 8.x Bill Count'!C93*($B97+50)/100*$K$10)-(0.64*5*'Sch 8.x Bill Count'!C93)</f>
        <v>0</v>
      </c>
      <c r="D97" s="13">
        <f>(+'Sch 8.x Bill Count'!D93*'S6.1a PRevenue(0.75in)'!$K$8)+('Sch 8.x Bill Count'!D93*($B97+50)/100*$K$10)-(0.64*5*'Sch 8.x Bill Count'!D93)</f>
        <v>0</v>
      </c>
      <c r="E97" s="13">
        <f>(+'Sch 8.x Bill Count'!E93*'S6.1a PRevenue(0.75in)'!$K$8)+('Sch 8.x Bill Count'!E93*($B97+50)/100*$K$10)-(0.64*5*'Sch 8.x Bill Count'!E93)</f>
        <v>0</v>
      </c>
      <c r="F97" s="13">
        <f>(+'Sch 8.x Bill Count'!F93*'S6.1a PRevenue(0.75in)'!$K$8)+('Sch 8.x Bill Count'!F93*($B97+50)/100*$K$10)-(0.64*5*'Sch 8.x Bill Count'!F93)</f>
        <v>0</v>
      </c>
      <c r="G97" s="13">
        <f>(+'Sch 8.x Bill Count'!G93*'S6.1a PRevenue(0.75in)'!$K$8)+('Sch 8.x Bill Count'!G93*($B97+50)/100*$K$10)-(0.64*5*'Sch 8.x Bill Count'!G93)</f>
        <v>0</v>
      </c>
      <c r="H97" s="13">
        <f>(+'Sch 8.x Bill Count'!H93*'S6.1a PRevenue(0.75in)'!$K$8)+('Sch 8.x Bill Count'!H93*($B97+50)/100*$K$10)-(0.64*5*'Sch 8.x Bill Count'!H93)</f>
        <v>0</v>
      </c>
      <c r="I97" s="13">
        <f>(+'Sch 8.x Bill Count'!I93*'S6.1a PRevenue(0.75in)'!$K$8)+('Sch 8.x Bill Count'!I93*($B97+50)/100*$K$10)-(0.64*5*'Sch 8.x Bill Count'!I93)</f>
        <v>0</v>
      </c>
      <c r="J97" s="13">
        <f>(+'Sch 8.x Bill Count'!J93*'S6.1a PRevenue(0.75in)'!$K$8)+('Sch 8.x Bill Count'!J93*($B97+50)/100*$K$10)-(0.64*5*'Sch 8.x Bill Count'!J93)</f>
        <v>0</v>
      </c>
      <c r="K97" s="13">
        <f>(+'Sch 8.x Bill Count'!K93*'S6.1a PRevenue(0.75in)'!$K$8)+('Sch 8.x Bill Count'!K93*($B97+50)/100*$K$10)-(0.64*5*'Sch 8.x Bill Count'!K93)</f>
        <v>0</v>
      </c>
      <c r="L97" s="13">
        <f>(+'Sch 8.x Bill Count'!L93*'S6.1a PRevenue(0.75in)'!$K$8)+('Sch 8.x Bill Count'!L93*($B97+50)/100*$K$10)-(0.64*5*'Sch 8.x Bill Count'!L93)</f>
        <v>0</v>
      </c>
      <c r="M97" s="13">
        <f>(+'Sch 8.x Bill Count'!M93*'S6.1a PRevenue(0.75in)'!$K$8)+('Sch 8.x Bill Count'!M93*($B97+50)/100*$K$10)-(0.64*5*'Sch 8.x Bill Count'!M93)</f>
        <v>0</v>
      </c>
      <c r="N97" s="13">
        <f>(+'Sch 8.x Bill Count'!N93*'S6.1a PRevenue(0.75in)'!$K$8)+('Sch 8.x Bill Count'!N93*($B97+50)/100*$K$10)-(0.64*5*'Sch 8.x Bill Count'!N93)</f>
        <v>0</v>
      </c>
      <c r="O97" s="42"/>
      <c r="P97" s="42"/>
      <c r="Q97" s="42"/>
    </row>
    <row r="98" spans="1:17" x14ac:dyDescent="0.25">
      <c r="A98" s="42"/>
      <c r="B98">
        <f t="shared" si="2"/>
        <v>8300</v>
      </c>
      <c r="C98" s="13">
        <f>(+'Sch 8.x Bill Count'!C94*'S6.1a PRevenue(0.75in)'!$K$8)+('Sch 8.x Bill Count'!C94*($B98+50)/100*$K$10)-(0.64*5*'Sch 8.x Bill Count'!C94)</f>
        <v>0</v>
      </c>
      <c r="D98" s="13">
        <f>(+'Sch 8.x Bill Count'!D94*'S6.1a PRevenue(0.75in)'!$K$8)+('Sch 8.x Bill Count'!D94*($B98+50)/100*$K$10)-(0.64*5*'Sch 8.x Bill Count'!D94)</f>
        <v>0</v>
      </c>
      <c r="E98" s="13">
        <f>(+'Sch 8.x Bill Count'!E94*'S6.1a PRevenue(0.75in)'!$K$8)+('Sch 8.x Bill Count'!E94*($B98+50)/100*$K$10)-(0.64*5*'Sch 8.x Bill Count'!E94)</f>
        <v>0</v>
      </c>
      <c r="F98" s="13">
        <f>(+'Sch 8.x Bill Count'!F94*'S6.1a PRevenue(0.75in)'!$K$8)+('Sch 8.x Bill Count'!F94*($B98+50)/100*$K$10)-(0.64*5*'Sch 8.x Bill Count'!F94)</f>
        <v>0</v>
      </c>
      <c r="G98" s="13">
        <f>(+'Sch 8.x Bill Count'!G94*'S6.1a PRevenue(0.75in)'!$K$8)+('Sch 8.x Bill Count'!G94*($B98+50)/100*$K$10)-(0.64*5*'Sch 8.x Bill Count'!G94)</f>
        <v>0</v>
      </c>
      <c r="H98" s="13">
        <f>(+'Sch 8.x Bill Count'!H94*'S6.1a PRevenue(0.75in)'!$K$8)+('Sch 8.x Bill Count'!H94*($B98+50)/100*$K$10)-(0.64*5*'Sch 8.x Bill Count'!H94)</f>
        <v>0</v>
      </c>
      <c r="I98" s="13">
        <f>(+'Sch 8.x Bill Count'!I94*'S6.1a PRevenue(0.75in)'!$K$8)+('Sch 8.x Bill Count'!I94*($B98+50)/100*$K$10)-(0.64*5*'Sch 8.x Bill Count'!I94)</f>
        <v>0</v>
      </c>
      <c r="J98" s="13">
        <f>(+'Sch 8.x Bill Count'!J94*'S6.1a PRevenue(0.75in)'!$K$8)+('Sch 8.x Bill Count'!J94*($B98+50)/100*$K$10)-(0.64*5*'Sch 8.x Bill Count'!J94)</f>
        <v>0</v>
      </c>
      <c r="K98" s="13">
        <f>(+'Sch 8.x Bill Count'!K94*'S6.1a PRevenue(0.75in)'!$K$8)+('Sch 8.x Bill Count'!K94*($B98+50)/100*$K$10)-(0.64*5*'Sch 8.x Bill Count'!K94)</f>
        <v>0</v>
      </c>
      <c r="L98" s="13">
        <f>(+'Sch 8.x Bill Count'!L94*'S6.1a PRevenue(0.75in)'!$K$8)+('Sch 8.x Bill Count'!L94*($B98+50)/100*$K$10)-(0.64*5*'Sch 8.x Bill Count'!L94)</f>
        <v>0</v>
      </c>
      <c r="M98" s="13">
        <f>(+'Sch 8.x Bill Count'!M94*'S6.1a PRevenue(0.75in)'!$K$8)+('Sch 8.x Bill Count'!M94*($B98+50)/100*$K$10)-(0.64*5*'Sch 8.x Bill Count'!M94)</f>
        <v>0</v>
      </c>
      <c r="N98" s="13">
        <f>(+'Sch 8.x Bill Count'!N94*'S6.1a PRevenue(0.75in)'!$K$8)+('Sch 8.x Bill Count'!N94*($B98+50)/100*$K$10)-(0.64*5*'Sch 8.x Bill Count'!N94)</f>
        <v>0</v>
      </c>
      <c r="O98" s="42"/>
      <c r="P98" s="42"/>
      <c r="Q98" s="42"/>
    </row>
    <row r="99" spans="1:17" x14ac:dyDescent="0.25">
      <c r="A99" s="42"/>
      <c r="B99">
        <f t="shared" si="2"/>
        <v>8400</v>
      </c>
      <c r="C99" s="13">
        <f>(+'Sch 8.x Bill Count'!C95*'S6.1a PRevenue(0.75in)'!$K$8)+('Sch 8.x Bill Count'!C95*($B99+50)/100*$K$10)-(0.64*5*'Sch 8.x Bill Count'!C95)</f>
        <v>0</v>
      </c>
      <c r="D99" s="13">
        <f>(+'Sch 8.x Bill Count'!D95*'S6.1a PRevenue(0.75in)'!$K$8)+('Sch 8.x Bill Count'!D95*($B99+50)/100*$K$10)-(0.64*5*'Sch 8.x Bill Count'!D95)</f>
        <v>0</v>
      </c>
      <c r="E99" s="13">
        <f>(+'Sch 8.x Bill Count'!E95*'S6.1a PRevenue(0.75in)'!$K$8)+('Sch 8.x Bill Count'!E95*($B99+50)/100*$K$10)-(0.64*5*'Sch 8.x Bill Count'!E95)</f>
        <v>0</v>
      </c>
      <c r="F99" s="13">
        <f>(+'Sch 8.x Bill Count'!F95*'S6.1a PRevenue(0.75in)'!$K$8)+('Sch 8.x Bill Count'!F95*($B99+50)/100*$K$10)-(0.64*5*'Sch 8.x Bill Count'!F95)</f>
        <v>0</v>
      </c>
      <c r="G99" s="13">
        <f>(+'Sch 8.x Bill Count'!G95*'S6.1a PRevenue(0.75in)'!$K$8)+('Sch 8.x Bill Count'!G95*($B99+50)/100*$K$10)-(0.64*5*'Sch 8.x Bill Count'!G95)</f>
        <v>0</v>
      </c>
      <c r="H99" s="13">
        <f>(+'Sch 8.x Bill Count'!H95*'S6.1a PRevenue(0.75in)'!$K$8)+('Sch 8.x Bill Count'!H95*($B99+50)/100*$K$10)-(0.64*5*'Sch 8.x Bill Count'!H95)</f>
        <v>0</v>
      </c>
      <c r="I99" s="13">
        <f>(+'Sch 8.x Bill Count'!I95*'S6.1a PRevenue(0.75in)'!$K$8)+('Sch 8.x Bill Count'!I95*($B99+50)/100*$K$10)-(0.64*5*'Sch 8.x Bill Count'!I95)</f>
        <v>0</v>
      </c>
      <c r="J99" s="13">
        <f>(+'Sch 8.x Bill Count'!J95*'S6.1a PRevenue(0.75in)'!$K$8)+('Sch 8.x Bill Count'!J95*($B99+50)/100*$K$10)-(0.64*5*'Sch 8.x Bill Count'!J95)</f>
        <v>0</v>
      </c>
      <c r="K99" s="13">
        <f>(+'Sch 8.x Bill Count'!K95*'S6.1a PRevenue(0.75in)'!$K$8)+('Sch 8.x Bill Count'!K95*($B99+50)/100*$K$10)-(0.64*5*'Sch 8.x Bill Count'!K95)</f>
        <v>0</v>
      </c>
      <c r="L99" s="13">
        <f>(+'Sch 8.x Bill Count'!L95*'S6.1a PRevenue(0.75in)'!$K$8)+('Sch 8.x Bill Count'!L95*($B99+50)/100*$K$10)-(0.64*5*'Sch 8.x Bill Count'!L95)</f>
        <v>0</v>
      </c>
      <c r="M99" s="13">
        <f>(+'Sch 8.x Bill Count'!M95*'S6.1a PRevenue(0.75in)'!$K$8)+('Sch 8.x Bill Count'!M95*($B99+50)/100*$K$10)-(0.64*5*'Sch 8.x Bill Count'!M95)</f>
        <v>0</v>
      </c>
      <c r="N99" s="13">
        <f>(+'Sch 8.x Bill Count'!N95*'S6.1a PRevenue(0.75in)'!$K$8)+('Sch 8.x Bill Count'!N95*($B99+50)/100*$K$10)-(0.64*5*'Sch 8.x Bill Count'!N95)</f>
        <v>0</v>
      </c>
      <c r="O99" s="42"/>
      <c r="P99" s="42"/>
      <c r="Q99" s="42"/>
    </row>
    <row r="100" spans="1:17" x14ac:dyDescent="0.25">
      <c r="A100" s="42"/>
      <c r="B100">
        <f t="shared" si="2"/>
        <v>8500</v>
      </c>
      <c r="C100" s="13">
        <f>(+'Sch 8.x Bill Count'!C96*'S6.1a PRevenue(0.75in)'!$K$8)+('Sch 8.x Bill Count'!C96*($B100+50)/100*$K$10)-(0.64*5*'Sch 8.x Bill Count'!C96)</f>
        <v>0</v>
      </c>
      <c r="D100" s="13">
        <f>(+'Sch 8.x Bill Count'!D96*'S6.1a PRevenue(0.75in)'!$K$8)+('Sch 8.x Bill Count'!D96*($B100+50)/100*$K$10)-(0.64*5*'Sch 8.x Bill Count'!D96)</f>
        <v>0</v>
      </c>
      <c r="E100" s="13">
        <f>(+'Sch 8.x Bill Count'!E96*'S6.1a PRevenue(0.75in)'!$K$8)+('Sch 8.x Bill Count'!E96*($B100+50)/100*$K$10)-(0.64*5*'Sch 8.x Bill Count'!E96)</f>
        <v>0</v>
      </c>
      <c r="F100" s="13">
        <f>(+'Sch 8.x Bill Count'!F96*'S6.1a PRevenue(0.75in)'!$K$8)+('Sch 8.x Bill Count'!F96*($B100+50)/100*$K$10)-(0.64*5*'Sch 8.x Bill Count'!F96)</f>
        <v>0</v>
      </c>
      <c r="G100" s="13">
        <f>(+'Sch 8.x Bill Count'!G96*'S6.1a PRevenue(0.75in)'!$K$8)+('Sch 8.x Bill Count'!G96*($B100+50)/100*$K$10)-(0.64*5*'Sch 8.x Bill Count'!G96)</f>
        <v>0</v>
      </c>
      <c r="H100" s="13">
        <f>(+'Sch 8.x Bill Count'!H96*'S6.1a PRevenue(0.75in)'!$K$8)+('Sch 8.x Bill Count'!H96*($B100+50)/100*$K$10)-(0.64*5*'Sch 8.x Bill Count'!H96)</f>
        <v>0</v>
      </c>
      <c r="I100" s="13">
        <f>(+'Sch 8.x Bill Count'!I96*'S6.1a PRevenue(0.75in)'!$K$8)+('Sch 8.x Bill Count'!I96*($B100+50)/100*$K$10)-(0.64*5*'Sch 8.x Bill Count'!I96)</f>
        <v>0</v>
      </c>
      <c r="J100" s="13">
        <f>(+'Sch 8.x Bill Count'!J96*'S6.1a PRevenue(0.75in)'!$K$8)+('Sch 8.x Bill Count'!J96*($B100+50)/100*$K$10)-(0.64*5*'Sch 8.x Bill Count'!J96)</f>
        <v>0</v>
      </c>
      <c r="K100" s="13">
        <f>(+'Sch 8.x Bill Count'!K96*'S6.1a PRevenue(0.75in)'!$K$8)+('Sch 8.x Bill Count'!K96*($B100+50)/100*$K$10)-(0.64*5*'Sch 8.x Bill Count'!K96)</f>
        <v>0</v>
      </c>
      <c r="L100" s="13">
        <f>(+'Sch 8.x Bill Count'!L96*'S6.1a PRevenue(0.75in)'!$K$8)+('Sch 8.x Bill Count'!L96*($B100+50)/100*$K$10)-(0.64*5*'Sch 8.x Bill Count'!L96)</f>
        <v>0</v>
      </c>
      <c r="M100" s="13">
        <f>(+'Sch 8.x Bill Count'!M96*'S6.1a PRevenue(0.75in)'!$K$8)+('Sch 8.x Bill Count'!M96*($B100+50)/100*$K$10)-(0.64*5*'Sch 8.x Bill Count'!M96)</f>
        <v>0</v>
      </c>
      <c r="N100" s="13">
        <f>(+'Sch 8.x Bill Count'!N96*'S6.1a PRevenue(0.75in)'!$K$8)+('Sch 8.x Bill Count'!N96*($B100+50)/100*$K$10)-(0.64*5*'Sch 8.x Bill Count'!N96)</f>
        <v>0</v>
      </c>
      <c r="O100" s="42"/>
      <c r="P100" s="42"/>
      <c r="Q100" s="42"/>
    </row>
    <row r="101" spans="1:17" x14ac:dyDescent="0.25">
      <c r="A101" s="42"/>
      <c r="B101">
        <f t="shared" si="2"/>
        <v>8600</v>
      </c>
      <c r="C101" s="13">
        <f>(+'Sch 8.x Bill Count'!C97*'S6.1a PRevenue(0.75in)'!$K$8)+('Sch 8.x Bill Count'!C97*($B101+50)/100*$K$10)-(0.64*5*'Sch 8.x Bill Count'!C97)</f>
        <v>0</v>
      </c>
      <c r="D101" s="13">
        <f>(+'Sch 8.x Bill Count'!D97*'S6.1a PRevenue(0.75in)'!$K$8)+('Sch 8.x Bill Count'!D97*($B101+50)/100*$K$10)-(0.64*5*'Sch 8.x Bill Count'!D97)</f>
        <v>0</v>
      </c>
      <c r="E101" s="13">
        <f>(+'Sch 8.x Bill Count'!E97*'S6.1a PRevenue(0.75in)'!$K$8)+('Sch 8.x Bill Count'!E97*($B101+50)/100*$K$10)-(0.64*5*'Sch 8.x Bill Count'!E97)</f>
        <v>0</v>
      </c>
      <c r="F101" s="13">
        <f>(+'Sch 8.x Bill Count'!F97*'S6.1a PRevenue(0.75in)'!$K$8)+('Sch 8.x Bill Count'!F97*($B101+50)/100*$K$10)-(0.64*5*'Sch 8.x Bill Count'!F97)</f>
        <v>0</v>
      </c>
      <c r="G101" s="13">
        <f>(+'Sch 8.x Bill Count'!G97*'S6.1a PRevenue(0.75in)'!$K$8)+('Sch 8.x Bill Count'!G97*($B101+50)/100*$K$10)-(0.64*5*'Sch 8.x Bill Count'!G97)</f>
        <v>0</v>
      </c>
      <c r="H101" s="13">
        <f>(+'Sch 8.x Bill Count'!H97*'S6.1a PRevenue(0.75in)'!$K$8)+('Sch 8.x Bill Count'!H97*($B101+50)/100*$K$10)-(0.64*5*'Sch 8.x Bill Count'!H97)</f>
        <v>0</v>
      </c>
      <c r="I101" s="13">
        <f>(+'Sch 8.x Bill Count'!I97*'S6.1a PRevenue(0.75in)'!$K$8)+('Sch 8.x Bill Count'!I97*($B101+50)/100*$K$10)-(0.64*5*'Sch 8.x Bill Count'!I97)</f>
        <v>0</v>
      </c>
      <c r="J101" s="13">
        <f>(+'Sch 8.x Bill Count'!J97*'S6.1a PRevenue(0.75in)'!$K$8)+('Sch 8.x Bill Count'!J97*($B101+50)/100*$K$10)-(0.64*5*'Sch 8.x Bill Count'!J97)</f>
        <v>0</v>
      </c>
      <c r="K101" s="13">
        <f>(+'Sch 8.x Bill Count'!K97*'S6.1a PRevenue(0.75in)'!$K$8)+('Sch 8.x Bill Count'!K97*($B101+50)/100*$K$10)-(0.64*5*'Sch 8.x Bill Count'!K97)</f>
        <v>0</v>
      </c>
      <c r="L101" s="13">
        <f>(+'Sch 8.x Bill Count'!L97*'S6.1a PRevenue(0.75in)'!$K$8)+('Sch 8.x Bill Count'!L97*($B101+50)/100*$K$10)-(0.64*5*'Sch 8.x Bill Count'!L97)</f>
        <v>0</v>
      </c>
      <c r="M101" s="13">
        <f>(+'Sch 8.x Bill Count'!M97*'S6.1a PRevenue(0.75in)'!$K$8)+('Sch 8.x Bill Count'!M97*($B101+50)/100*$K$10)-(0.64*5*'Sch 8.x Bill Count'!M97)</f>
        <v>0</v>
      </c>
      <c r="N101" s="13">
        <f>(+'Sch 8.x Bill Count'!N97*'S6.1a PRevenue(0.75in)'!$K$8)+('Sch 8.x Bill Count'!N97*($B101+50)/100*$K$10)-(0.64*5*'Sch 8.x Bill Count'!N97)</f>
        <v>0</v>
      </c>
      <c r="O101" s="42"/>
      <c r="P101" s="42"/>
      <c r="Q101" s="42"/>
    </row>
    <row r="102" spans="1:17" x14ac:dyDescent="0.25">
      <c r="A102" s="42"/>
      <c r="B102">
        <f t="shared" si="2"/>
        <v>8700</v>
      </c>
      <c r="C102" s="13">
        <f>(+'Sch 8.x Bill Count'!C98*'S6.1a PRevenue(0.75in)'!$K$8)+('Sch 8.x Bill Count'!C98*($B102+50)/100*$K$10)-(0.64*5*'Sch 8.x Bill Count'!C98)</f>
        <v>0</v>
      </c>
      <c r="D102" s="13">
        <f>(+'Sch 8.x Bill Count'!D98*'S6.1a PRevenue(0.75in)'!$K$8)+('Sch 8.x Bill Count'!D98*($B102+50)/100*$K$10)-(0.64*5*'Sch 8.x Bill Count'!D98)</f>
        <v>0</v>
      </c>
      <c r="E102" s="13">
        <f>(+'Sch 8.x Bill Count'!E98*'S6.1a PRevenue(0.75in)'!$K$8)+('Sch 8.x Bill Count'!E98*($B102+50)/100*$K$10)-(0.64*5*'Sch 8.x Bill Count'!E98)</f>
        <v>0</v>
      </c>
      <c r="F102" s="13">
        <f>(+'Sch 8.x Bill Count'!F98*'S6.1a PRevenue(0.75in)'!$K$8)+('Sch 8.x Bill Count'!F98*($B102+50)/100*$K$10)-(0.64*5*'Sch 8.x Bill Count'!F98)</f>
        <v>0</v>
      </c>
      <c r="G102" s="13">
        <f>(+'Sch 8.x Bill Count'!G98*'S6.1a PRevenue(0.75in)'!$K$8)+('Sch 8.x Bill Count'!G98*($B102+50)/100*$K$10)-(0.64*5*'Sch 8.x Bill Count'!G98)</f>
        <v>0</v>
      </c>
      <c r="H102" s="13">
        <f>(+'Sch 8.x Bill Count'!H98*'S6.1a PRevenue(0.75in)'!$K$8)+('Sch 8.x Bill Count'!H98*($B102+50)/100*$K$10)-(0.64*5*'Sch 8.x Bill Count'!H98)</f>
        <v>0</v>
      </c>
      <c r="I102" s="13">
        <f>(+'Sch 8.x Bill Count'!I98*'S6.1a PRevenue(0.75in)'!$K$8)+('Sch 8.x Bill Count'!I98*($B102+50)/100*$K$10)-(0.64*5*'Sch 8.x Bill Count'!I98)</f>
        <v>0</v>
      </c>
      <c r="J102" s="13">
        <f>(+'Sch 8.x Bill Count'!J98*'S6.1a PRevenue(0.75in)'!$K$8)+('Sch 8.x Bill Count'!J98*($B102+50)/100*$K$10)-(0.64*5*'Sch 8.x Bill Count'!J98)</f>
        <v>0</v>
      </c>
      <c r="K102" s="13">
        <f>(+'Sch 8.x Bill Count'!K98*'S6.1a PRevenue(0.75in)'!$K$8)+('Sch 8.x Bill Count'!K98*($B102+50)/100*$K$10)-(0.64*5*'Sch 8.x Bill Count'!K98)</f>
        <v>0</v>
      </c>
      <c r="L102" s="13">
        <f>(+'Sch 8.x Bill Count'!L98*'S6.1a PRevenue(0.75in)'!$K$8)+('Sch 8.x Bill Count'!L98*($B102+50)/100*$K$10)-(0.64*5*'Sch 8.x Bill Count'!L98)</f>
        <v>0</v>
      </c>
      <c r="M102" s="13">
        <f>(+'Sch 8.x Bill Count'!M98*'S6.1a PRevenue(0.75in)'!$K$8)+('Sch 8.x Bill Count'!M98*($B102+50)/100*$K$10)-(0.64*5*'Sch 8.x Bill Count'!M98)</f>
        <v>0</v>
      </c>
      <c r="N102" s="13">
        <f>(+'Sch 8.x Bill Count'!N98*'S6.1a PRevenue(0.75in)'!$K$8)+('Sch 8.x Bill Count'!N98*($B102+50)/100*$K$10)-(0.64*5*'Sch 8.x Bill Count'!N98)</f>
        <v>0</v>
      </c>
      <c r="O102" s="42"/>
      <c r="P102" s="42"/>
      <c r="Q102" s="42"/>
    </row>
    <row r="103" spans="1:17" x14ac:dyDescent="0.25">
      <c r="A103" s="42"/>
      <c r="B103">
        <f t="shared" si="2"/>
        <v>8800</v>
      </c>
      <c r="C103" s="13">
        <f>(+'Sch 8.x Bill Count'!C99*'S6.1a PRevenue(0.75in)'!$K$8)+('Sch 8.x Bill Count'!C99*($B103+50)/100*$K$10)-(0.64*5*'Sch 8.x Bill Count'!C99)</f>
        <v>402.3</v>
      </c>
      <c r="D103" s="13">
        <f>(+'Sch 8.x Bill Count'!D99*'S6.1a PRevenue(0.75in)'!$K$8)+('Sch 8.x Bill Count'!D99*($B103+50)/100*$K$10)-(0.64*5*'Sch 8.x Bill Count'!D99)</f>
        <v>0</v>
      </c>
      <c r="E103" s="13">
        <f>(+'Sch 8.x Bill Count'!E99*'S6.1a PRevenue(0.75in)'!$K$8)+('Sch 8.x Bill Count'!E99*($B103+50)/100*$K$10)-(0.64*5*'Sch 8.x Bill Count'!E99)</f>
        <v>0</v>
      </c>
      <c r="F103" s="13">
        <f>(+'Sch 8.x Bill Count'!F99*'S6.1a PRevenue(0.75in)'!$K$8)+('Sch 8.x Bill Count'!F99*($B103+50)/100*$K$10)-(0.64*5*'Sch 8.x Bill Count'!F99)</f>
        <v>0</v>
      </c>
      <c r="G103" s="13">
        <f>(+'Sch 8.x Bill Count'!G99*'S6.1a PRevenue(0.75in)'!$K$8)+('Sch 8.x Bill Count'!G99*($B103+50)/100*$K$10)-(0.64*5*'Sch 8.x Bill Count'!G99)</f>
        <v>0</v>
      </c>
      <c r="H103" s="13">
        <f>(+'Sch 8.x Bill Count'!H99*'S6.1a PRevenue(0.75in)'!$K$8)+('Sch 8.x Bill Count'!H99*($B103+50)/100*$K$10)-(0.64*5*'Sch 8.x Bill Count'!H99)</f>
        <v>0</v>
      </c>
      <c r="I103" s="13">
        <f>(+'Sch 8.x Bill Count'!I99*'S6.1a PRevenue(0.75in)'!$K$8)+('Sch 8.x Bill Count'!I99*($B103+50)/100*$K$10)-(0.64*5*'Sch 8.x Bill Count'!I99)</f>
        <v>0</v>
      </c>
      <c r="J103" s="13">
        <f>(+'Sch 8.x Bill Count'!J99*'S6.1a PRevenue(0.75in)'!$K$8)+('Sch 8.x Bill Count'!J99*($B103+50)/100*$K$10)-(0.64*5*'Sch 8.x Bill Count'!J99)</f>
        <v>0</v>
      </c>
      <c r="K103" s="13">
        <f>(+'Sch 8.x Bill Count'!K99*'S6.1a PRevenue(0.75in)'!$K$8)+('Sch 8.x Bill Count'!K99*($B103+50)/100*$K$10)-(0.64*5*'Sch 8.x Bill Count'!K99)</f>
        <v>0</v>
      </c>
      <c r="L103" s="13">
        <f>(+'Sch 8.x Bill Count'!L99*'S6.1a PRevenue(0.75in)'!$K$8)+('Sch 8.x Bill Count'!L99*($B103+50)/100*$K$10)-(0.64*5*'Sch 8.x Bill Count'!L99)</f>
        <v>0</v>
      </c>
      <c r="M103" s="13">
        <f>(+'Sch 8.x Bill Count'!M99*'S6.1a PRevenue(0.75in)'!$K$8)+('Sch 8.x Bill Count'!M99*($B103+50)/100*$K$10)-(0.64*5*'Sch 8.x Bill Count'!M99)</f>
        <v>0</v>
      </c>
      <c r="N103" s="13">
        <f>(+'Sch 8.x Bill Count'!N99*'S6.1a PRevenue(0.75in)'!$K$8)+('Sch 8.x Bill Count'!N99*($B103+50)/100*$K$10)-(0.64*5*'Sch 8.x Bill Count'!N99)</f>
        <v>0</v>
      </c>
      <c r="O103" s="42"/>
      <c r="P103" s="42"/>
      <c r="Q103" s="42"/>
    </row>
    <row r="104" spans="1:17" x14ac:dyDescent="0.25">
      <c r="A104" s="42"/>
      <c r="B104">
        <f t="shared" si="2"/>
        <v>8900</v>
      </c>
      <c r="C104" s="13">
        <f>(+'Sch 8.x Bill Count'!C100*'S6.1a PRevenue(0.75in)'!$K$8)+('Sch 8.x Bill Count'!C100*($B104+50)/100*$K$10)-(0.64*5*'Sch 8.x Bill Count'!C100)</f>
        <v>0</v>
      </c>
      <c r="D104" s="13">
        <f>(+'Sch 8.x Bill Count'!D100*'S6.1a PRevenue(0.75in)'!$K$8)+('Sch 8.x Bill Count'!D100*($B104+50)/100*$K$10)-(0.64*5*'Sch 8.x Bill Count'!D100)</f>
        <v>0</v>
      </c>
      <c r="E104" s="13">
        <f>(+'Sch 8.x Bill Count'!E100*'S6.1a PRevenue(0.75in)'!$K$8)+('Sch 8.x Bill Count'!E100*($B104+50)/100*$K$10)-(0.64*5*'Sch 8.x Bill Count'!E100)</f>
        <v>0</v>
      </c>
      <c r="F104" s="13">
        <f>(+'Sch 8.x Bill Count'!F100*'S6.1a PRevenue(0.75in)'!$K$8)+('Sch 8.x Bill Count'!F100*($B104+50)/100*$K$10)-(0.64*5*'Sch 8.x Bill Count'!F100)</f>
        <v>0</v>
      </c>
      <c r="G104" s="13">
        <f>(+'Sch 8.x Bill Count'!G100*'S6.1a PRevenue(0.75in)'!$K$8)+('Sch 8.x Bill Count'!G100*($B104+50)/100*$K$10)-(0.64*5*'Sch 8.x Bill Count'!G100)</f>
        <v>0</v>
      </c>
      <c r="H104" s="13">
        <f>(+'Sch 8.x Bill Count'!H100*'S6.1a PRevenue(0.75in)'!$K$8)+('Sch 8.x Bill Count'!H100*($B104+50)/100*$K$10)-(0.64*5*'Sch 8.x Bill Count'!H100)</f>
        <v>0</v>
      </c>
      <c r="I104" s="13">
        <f>(+'Sch 8.x Bill Count'!I100*'S6.1a PRevenue(0.75in)'!$K$8)+('Sch 8.x Bill Count'!I100*($B104+50)/100*$K$10)-(0.64*5*'Sch 8.x Bill Count'!I100)</f>
        <v>0</v>
      </c>
      <c r="J104" s="13">
        <f>(+'Sch 8.x Bill Count'!J100*'S6.1a PRevenue(0.75in)'!$K$8)+('Sch 8.x Bill Count'!J100*($B104+50)/100*$K$10)-(0.64*5*'Sch 8.x Bill Count'!J100)</f>
        <v>0</v>
      </c>
      <c r="K104" s="13">
        <f>(+'Sch 8.x Bill Count'!K100*'S6.1a PRevenue(0.75in)'!$K$8)+('Sch 8.x Bill Count'!K100*($B104+50)/100*$K$10)-(0.64*5*'Sch 8.x Bill Count'!K100)</f>
        <v>0</v>
      </c>
      <c r="L104" s="13">
        <f>(+'Sch 8.x Bill Count'!L100*'S6.1a PRevenue(0.75in)'!$K$8)+('Sch 8.x Bill Count'!L100*($B104+50)/100*$K$10)-(0.64*5*'Sch 8.x Bill Count'!L100)</f>
        <v>0</v>
      </c>
      <c r="M104" s="13">
        <f>(+'Sch 8.x Bill Count'!M100*'S6.1a PRevenue(0.75in)'!$K$8)+('Sch 8.x Bill Count'!M100*($B104+50)/100*$K$10)-(0.64*5*'Sch 8.x Bill Count'!M100)</f>
        <v>0</v>
      </c>
      <c r="N104" s="13">
        <f>(+'Sch 8.x Bill Count'!N100*'S6.1a PRevenue(0.75in)'!$K$8)+('Sch 8.x Bill Count'!N100*($B104+50)/100*$K$10)-(0.64*5*'Sch 8.x Bill Count'!N100)</f>
        <v>0</v>
      </c>
      <c r="O104" s="42"/>
      <c r="P104" s="42"/>
      <c r="Q104" s="42"/>
    </row>
    <row r="105" spans="1:17" x14ac:dyDescent="0.25">
      <c r="A105" s="42"/>
      <c r="B105">
        <f t="shared" si="2"/>
        <v>9000</v>
      </c>
      <c r="C105" s="13">
        <f>(+'Sch 8.x Bill Count'!C101*'S6.1a PRevenue(0.75in)'!$K$8)+('Sch 8.x Bill Count'!C101*($B105+50)/100*$K$10)-(0.64*5*'Sch 8.x Bill Count'!C101)</f>
        <v>0</v>
      </c>
      <c r="D105" s="13">
        <f>(+'Sch 8.x Bill Count'!D101*'S6.1a PRevenue(0.75in)'!$K$8)+('Sch 8.x Bill Count'!D101*($B105+50)/100*$K$10)-(0.64*5*'Sch 8.x Bill Count'!D101)</f>
        <v>410.3</v>
      </c>
      <c r="E105" s="13">
        <f>(+'Sch 8.x Bill Count'!E101*'S6.1a PRevenue(0.75in)'!$K$8)+('Sch 8.x Bill Count'!E101*($B105+50)/100*$K$10)-(0.64*5*'Sch 8.x Bill Count'!E101)</f>
        <v>0</v>
      </c>
      <c r="F105" s="13">
        <f>(+'Sch 8.x Bill Count'!F101*'S6.1a PRevenue(0.75in)'!$K$8)+('Sch 8.x Bill Count'!F101*($B105+50)/100*$K$10)-(0.64*5*'Sch 8.x Bill Count'!F101)</f>
        <v>0</v>
      </c>
      <c r="G105" s="13">
        <f>(+'Sch 8.x Bill Count'!G101*'S6.1a PRevenue(0.75in)'!$K$8)+('Sch 8.x Bill Count'!G101*($B105+50)/100*$K$10)-(0.64*5*'Sch 8.x Bill Count'!G101)</f>
        <v>0</v>
      </c>
      <c r="H105" s="13">
        <f>(+'Sch 8.x Bill Count'!H101*'S6.1a PRevenue(0.75in)'!$K$8)+('Sch 8.x Bill Count'!H101*($B105+50)/100*$K$10)-(0.64*5*'Sch 8.x Bill Count'!H101)</f>
        <v>0</v>
      </c>
      <c r="I105" s="13">
        <f>(+'Sch 8.x Bill Count'!I101*'S6.1a PRevenue(0.75in)'!$K$8)+('Sch 8.x Bill Count'!I101*($B105+50)/100*$K$10)-(0.64*5*'Sch 8.x Bill Count'!I101)</f>
        <v>0</v>
      </c>
      <c r="J105" s="13">
        <f>(+'Sch 8.x Bill Count'!J101*'S6.1a PRevenue(0.75in)'!$K$8)+('Sch 8.x Bill Count'!J101*($B105+50)/100*$K$10)-(0.64*5*'Sch 8.x Bill Count'!J101)</f>
        <v>0</v>
      </c>
      <c r="K105" s="13">
        <f>(+'Sch 8.x Bill Count'!K101*'S6.1a PRevenue(0.75in)'!$K$8)+('Sch 8.x Bill Count'!K101*($B105+50)/100*$K$10)-(0.64*5*'Sch 8.x Bill Count'!K101)</f>
        <v>0</v>
      </c>
      <c r="L105" s="13">
        <f>(+'Sch 8.x Bill Count'!L101*'S6.1a PRevenue(0.75in)'!$K$8)+('Sch 8.x Bill Count'!L101*($B105+50)/100*$K$10)-(0.64*5*'Sch 8.x Bill Count'!L101)</f>
        <v>0</v>
      </c>
      <c r="M105" s="13">
        <f>(+'Sch 8.x Bill Count'!M101*'S6.1a PRevenue(0.75in)'!$K$8)+('Sch 8.x Bill Count'!M101*($B105+50)/100*$K$10)-(0.64*5*'Sch 8.x Bill Count'!M101)</f>
        <v>0</v>
      </c>
      <c r="N105" s="13">
        <f>(+'Sch 8.x Bill Count'!N101*'S6.1a PRevenue(0.75in)'!$K$8)+('Sch 8.x Bill Count'!N101*($B105+50)/100*$K$10)-(0.64*5*'Sch 8.x Bill Count'!N101)</f>
        <v>0</v>
      </c>
      <c r="O105" s="42"/>
      <c r="P105" s="42"/>
      <c r="Q105" s="42"/>
    </row>
    <row r="106" spans="1:17" x14ac:dyDescent="0.25">
      <c r="A106" s="42"/>
      <c r="B106">
        <f t="shared" si="2"/>
        <v>9100</v>
      </c>
      <c r="C106" s="13">
        <f>(+'Sch 8.x Bill Count'!C102*'S6.1a PRevenue(0.75in)'!$K$8)+('Sch 8.x Bill Count'!C102*($B106+50)/100*$K$10)-(0.64*5*'Sch 8.x Bill Count'!C102)</f>
        <v>0</v>
      </c>
      <c r="D106" s="13">
        <f>(+'Sch 8.x Bill Count'!D102*'S6.1a PRevenue(0.75in)'!$K$8)+('Sch 8.x Bill Count'!D102*($B106+50)/100*$K$10)-(0.64*5*'Sch 8.x Bill Count'!D102)</f>
        <v>0</v>
      </c>
      <c r="E106" s="13">
        <f>(+'Sch 8.x Bill Count'!E102*'S6.1a PRevenue(0.75in)'!$K$8)+('Sch 8.x Bill Count'!E102*($B106+50)/100*$K$10)-(0.64*5*'Sch 8.x Bill Count'!E102)</f>
        <v>0</v>
      </c>
      <c r="F106" s="13">
        <f>(+'Sch 8.x Bill Count'!F102*'S6.1a PRevenue(0.75in)'!$K$8)+('Sch 8.x Bill Count'!F102*($B106+50)/100*$K$10)-(0.64*5*'Sch 8.x Bill Count'!F102)</f>
        <v>0</v>
      </c>
      <c r="G106" s="13">
        <f>(+'Sch 8.x Bill Count'!G102*'S6.1a PRevenue(0.75in)'!$K$8)+('Sch 8.x Bill Count'!G102*($B106+50)/100*$K$10)-(0.64*5*'Sch 8.x Bill Count'!G102)</f>
        <v>0</v>
      </c>
      <c r="H106" s="13">
        <f>(+'Sch 8.x Bill Count'!H102*'S6.1a PRevenue(0.75in)'!$K$8)+('Sch 8.x Bill Count'!H102*($B106+50)/100*$K$10)-(0.64*5*'Sch 8.x Bill Count'!H102)</f>
        <v>0</v>
      </c>
      <c r="I106" s="13">
        <f>(+'Sch 8.x Bill Count'!I102*'S6.1a PRevenue(0.75in)'!$K$8)+('Sch 8.x Bill Count'!I102*($B106+50)/100*$K$10)-(0.64*5*'Sch 8.x Bill Count'!I102)</f>
        <v>0</v>
      </c>
      <c r="J106" s="13">
        <f>(+'Sch 8.x Bill Count'!J102*'S6.1a PRevenue(0.75in)'!$K$8)+('Sch 8.x Bill Count'!J102*($B106+50)/100*$K$10)-(0.64*5*'Sch 8.x Bill Count'!J102)</f>
        <v>0</v>
      </c>
      <c r="K106" s="13">
        <f>(+'Sch 8.x Bill Count'!K102*'S6.1a PRevenue(0.75in)'!$K$8)+('Sch 8.x Bill Count'!K102*($B106+50)/100*$K$10)-(0.64*5*'Sch 8.x Bill Count'!K102)</f>
        <v>0</v>
      </c>
      <c r="L106" s="13">
        <f>(+'Sch 8.x Bill Count'!L102*'S6.1a PRevenue(0.75in)'!$K$8)+('Sch 8.x Bill Count'!L102*($B106+50)/100*$K$10)-(0.64*5*'Sch 8.x Bill Count'!L102)</f>
        <v>0</v>
      </c>
      <c r="M106" s="13">
        <f>(+'Sch 8.x Bill Count'!M102*'S6.1a PRevenue(0.75in)'!$K$8)+('Sch 8.x Bill Count'!M102*($B106+50)/100*$K$10)-(0.64*5*'Sch 8.x Bill Count'!M102)</f>
        <v>0</v>
      </c>
      <c r="N106" s="13">
        <f>(+'Sch 8.x Bill Count'!N102*'S6.1a PRevenue(0.75in)'!$K$8)+('Sch 8.x Bill Count'!N102*($B106+50)/100*$K$10)-(0.64*5*'Sch 8.x Bill Count'!N102)</f>
        <v>0</v>
      </c>
      <c r="O106" s="42"/>
      <c r="P106" s="42"/>
      <c r="Q106" s="42"/>
    </row>
    <row r="107" spans="1:17" x14ac:dyDescent="0.25">
      <c r="A107" s="42"/>
      <c r="B107">
        <f t="shared" si="2"/>
        <v>9200</v>
      </c>
      <c r="C107" s="13">
        <f>(+'Sch 8.x Bill Count'!C103*'S6.1a PRevenue(0.75in)'!$K$8)+('Sch 8.x Bill Count'!C103*($B107+50)/100*$K$10)-(0.64*5*'Sch 8.x Bill Count'!C103)</f>
        <v>0</v>
      </c>
      <c r="D107" s="13">
        <f>(+'Sch 8.x Bill Count'!D103*'S6.1a PRevenue(0.75in)'!$K$8)+('Sch 8.x Bill Count'!D103*($B107+50)/100*$K$10)-(0.64*5*'Sch 8.x Bill Count'!D103)</f>
        <v>0</v>
      </c>
      <c r="E107" s="13">
        <f>(+'Sch 8.x Bill Count'!E103*'S6.1a PRevenue(0.75in)'!$K$8)+('Sch 8.x Bill Count'!E103*($B107+50)/100*$K$10)-(0.64*5*'Sch 8.x Bill Count'!E103)</f>
        <v>0</v>
      </c>
      <c r="F107" s="13">
        <f>(+'Sch 8.x Bill Count'!F103*'S6.1a PRevenue(0.75in)'!$K$8)+('Sch 8.x Bill Count'!F103*($B107+50)/100*$K$10)-(0.64*5*'Sch 8.x Bill Count'!F103)</f>
        <v>0</v>
      </c>
      <c r="G107" s="13">
        <f>(+'Sch 8.x Bill Count'!G103*'S6.1a PRevenue(0.75in)'!$K$8)+('Sch 8.x Bill Count'!G103*($B107+50)/100*$K$10)-(0.64*5*'Sch 8.x Bill Count'!G103)</f>
        <v>0</v>
      </c>
      <c r="H107" s="13">
        <f>(+'Sch 8.x Bill Count'!H103*'S6.1a PRevenue(0.75in)'!$K$8)+('Sch 8.x Bill Count'!H103*($B107+50)/100*$K$10)-(0.64*5*'Sch 8.x Bill Count'!H103)</f>
        <v>0</v>
      </c>
      <c r="I107" s="13">
        <f>(+'Sch 8.x Bill Count'!I103*'S6.1a PRevenue(0.75in)'!$K$8)+('Sch 8.x Bill Count'!I103*($B107+50)/100*$K$10)-(0.64*5*'Sch 8.x Bill Count'!I103)</f>
        <v>0</v>
      </c>
      <c r="J107" s="13">
        <f>(+'Sch 8.x Bill Count'!J103*'S6.1a PRevenue(0.75in)'!$K$8)+('Sch 8.x Bill Count'!J103*($B107+50)/100*$K$10)-(0.64*5*'Sch 8.x Bill Count'!J103)</f>
        <v>0</v>
      </c>
      <c r="K107" s="13">
        <f>(+'Sch 8.x Bill Count'!K103*'S6.1a PRevenue(0.75in)'!$K$8)+('Sch 8.x Bill Count'!K103*($B107+50)/100*$K$10)-(0.64*5*'Sch 8.x Bill Count'!K103)</f>
        <v>0</v>
      </c>
      <c r="L107" s="13">
        <f>(+'Sch 8.x Bill Count'!L103*'S6.1a PRevenue(0.75in)'!$K$8)+('Sch 8.x Bill Count'!L103*($B107+50)/100*$K$10)-(0.64*5*'Sch 8.x Bill Count'!L103)</f>
        <v>0</v>
      </c>
      <c r="M107" s="13">
        <f>(+'Sch 8.x Bill Count'!M103*'S6.1a PRevenue(0.75in)'!$K$8)+('Sch 8.x Bill Count'!M103*($B107+50)/100*$K$10)-(0.64*5*'Sch 8.x Bill Count'!M103)</f>
        <v>0</v>
      </c>
      <c r="N107" s="13">
        <f>(+'Sch 8.x Bill Count'!N103*'S6.1a PRevenue(0.75in)'!$K$8)+('Sch 8.x Bill Count'!N103*($B107+50)/100*$K$10)-(0.64*5*'Sch 8.x Bill Count'!N103)</f>
        <v>0</v>
      </c>
      <c r="O107" s="42"/>
      <c r="P107" s="42"/>
      <c r="Q107" s="42"/>
    </row>
    <row r="108" spans="1:17" x14ac:dyDescent="0.25">
      <c r="A108" s="42"/>
      <c r="B108">
        <f t="shared" si="2"/>
        <v>9300</v>
      </c>
      <c r="C108" s="13">
        <f>(+'Sch 8.x Bill Count'!C104*'S6.1a PRevenue(0.75in)'!$K$8)+('Sch 8.x Bill Count'!C104*($B108+50)/100*$K$10)-(0.64*5*'Sch 8.x Bill Count'!C104)</f>
        <v>0</v>
      </c>
      <c r="D108" s="13">
        <f>(+'Sch 8.x Bill Count'!D104*'S6.1a PRevenue(0.75in)'!$K$8)+('Sch 8.x Bill Count'!D104*($B108+50)/100*$K$10)-(0.64*5*'Sch 8.x Bill Count'!D104)</f>
        <v>0</v>
      </c>
      <c r="E108" s="13">
        <f>(+'Sch 8.x Bill Count'!E104*'S6.1a PRevenue(0.75in)'!$K$8)+('Sch 8.x Bill Count'!E104*($B108+50)/100*$K$10)-(0.64*5*'Sch 8.x Bill Count'!E104)</f>
        <v>0</v>
      </c>
      <c r="F108" s="13">
        <f>(+'Sch 8.x Bill Count'!F104*'S6.1a PRevenue(0.75in)'!$K$8)+('Sch 8.x Bill Count'!F104*($B108+50)/100*$K$10)-(0.64*5*'Sch 8.x Bill Count'!F104)</f>
        <v>0</v>
      </c>
      <c r="G108" s="13">
        <f>(+'Sch 8.x Bill Count'!G104*'S6.1a PRevenue(0.75in)'!$K$8)+('Sch 8.x Bill Count'!G104*($B108+50)/100*$K$10)-(0.64*5*'Sch 8.x Bill Count'!G104)</f>
        <v>0</v>
      </c>
      <c r="H108" s="13">
        <f>(+'Sch 8.x Bill Count'!H104*'S6.1a PRevenue(0.75in)'!$K$8)+('Sch 8.x Bill Count'!H104*($B108+50)/100*$K$10)-(0.64*5*'Sch 8.x Bill Count'!H104)</f>
        <v>0</v>
      </c>
      <c r="I108" s="13">
        <f>(+'Sch 8.x Bill Count'!I104*'S6.1a PRevenue(0.75in)'!$K$8)+('Sch 8.x Bill Count'!I104*($B108+50)/100*$K$10)-(0.64*5*'Sch 8.x Bill Count'!I104)</f>
        <v>0</v>
      </c>
      <c r="J108" s="13">
        <f>(+'Sch 8.x Bill Count'!J104*'S6.1a PRevenue(0.75in)'!$K$8)+('Sch 8.x Bill Count'!J104*($B108+50)/100*$K$10)-(0.64*5*'Sch 8.x Bill Count'!J104)</f>
        <v>0</v>
      </c>
      <c r="K108" s="13">
        <f>(+'Sch 8.x Bill Count'!K104*'S6.1a PRevenue(0.75in)'!$K$8)+('Sch 8.x Bill Count'!K104*($B108+50)/100*$K$10)-(0.64*5*'Sch 8.x Bill Count'!K104)</f>
        <v>0</v>
      </c>
      <c r="L108" s="13">
        <f>(+'Sch 8.x Bill Count'!L104*'S6.1a PRevenue(0.75in)'!$K$8)+('Sch 8.x Bill Count'!L104*($B108+50)/100*$K$10)-(0.64*5*'Sch 8.x Bill Count'!L104)</f>
        <v>0</v>
      </c>
      <c r="M108" s="13">
        <f>(+'Sch 8.x Bill Count'!M104*'S6.1a PRevenue(0.75in)'!$K$8)+('Sch 8.x Bill Count'!M104*($B108+50)/100*$K$10)-(0.64*5*'Sch 8.x Bill Count'!M104)</f>
        <v>0</v>
      </c>
      <c r="N108" s="13">
        <f>(+'Sch 8.x Bill Count'!N104*'S6.1a PRevenue(0.75in)'!$K$8)+('Sch 8.x Bill Count'!N104*($B108+50)/100*$K$10)-(0.64*5*'Sch 8.x Bill Count'!N104)</f>
        <v>0</v>
      </c>
      <c r="O108" s="42"/>
      <c r="P108" s="42"/>
      <c r="Q108" s="42"/>
    </row>
    <row r="109" spans="1:17" x14ac:dyDescent="0.25">
      <c r="A109" s="42"/>
      <c r="B109">
        <f t="shared" si="2"/>
        <v>9400</v>
      </c>
      <c r="C109" s="13">
        <f>(+'Sch 8.x Bill Count'!C105*'S6.1a PRevenue(0.75in)'!$K$8)+('Sch 8.x Bill Count'!C105*($B109+50)/100*$K$10)-(0.64*5*'Sch 8.x Bill Count'!C105)</f>
        <v>0</v>
      </c>
      <c r="D109" s="13">
        <f>(+'Sch 8.x Bill Count'!D105*'S6.1a PRevenue(0.75in)'!$K$8)+('Sch 8.x Bill Count'!D105*($B109+50)/100*$K$10)-(0.64*5*'Sch 8.x Bill Count'!D105)</f>
        <v>0</v>
      </c>
      <c r="E109" s="13">
        <f>(+'Sch 8.x Bill Count'!E105*'S6.1a PRevenue(0.75in)'!$K$8)+('Sch 8.x Bill Count'!E105*($B109+50)/100*$K$10)-(0.64*5*'Sch 8.x Bill Count'!E105)</f>
        <v>0</v>
      </c>
      <c r="F109" s="13">
        <f>(+'Sch 8.x Bill Count'!F105*'S6.1a PRevenue(0.75in)'!$K$8)+('Sch 8.x Bill Count'!F105*($B109+50)/100*$K$10)-(0.64*5*'Sch 8.x Bill Count'!F105)</f>
        <v>0</v>
      </c>
      <c r="G109" s="13">
        <f>(+'Sch 8.x Bill Count'!G105*'S6.1a PRevenue(0.75in)'!$K$8)+('Sch 8.x Bill Count'!G105*($B109+50)/100*$K$10)-(0.64*5*'Sch 8.x Bill Count'!G105)</f>
        <v>0</v>
      </c>
      <c r="H109" s="13">
        <f>(+'Sch 8.x Bill Count'!H105*'S6.1a PRevenue(0.75in)'!$K$8)+('Sch 8.x Bill Count'!H105*($B109+50)/100*$K$10)-(0.64*5*'Sch 8.x Bill Count'!H105)</f>
        <v>0</v>
      </c>
      <c r="I109" s="13">
        <f>(+'Sch 8.x Bill Count'!I105*'S6.1a PRevenue(0.75in)'!$K$8)+('Sch 8.x Bill Count'!I105*($B109+50)/100*$K$10)-(0.64*5*'Sch 8.x Bill Count'!I105)</f>
        <v>0</v>
      </c>
      <c r="J109" s="13">
        <f>(+'Sch 8.x Bill Count'!J105*'S6.1a PRevenue(0.75in)'!$K$8)+('Sch 8.x Bill Count'!J105*($B109+50)/100*$K$10)-(0.64*5*'Sch 8.x Bill Count'!J105)</f>
        <v>0</v>
      </c>
      <c r="K109" s="13">
        <f>(+'Sch 8.x Bill Count'!K105*'S6.1a PRevenue(0.75in)'!$K$8)+('Sch 8.x Bill Count'!K105*($B109+50)/100*$K$10)-(0.64*5*'Sch 8.x Bill Count'!K105)</f>
        <v>0</v>
      </c>
      <c r="L109" s="13">
        <f>(+'Sch 8.x Bill Count'!L105*'S6.1a PRevenue(0.75in)'!$K$8)+('Sch 8.x Bill Count'!L105*($B109+50)/100*$K$10)-(0.64*5*'Sch 8.x Bill Count'!L105)</f>
        <v>0</v>
      </c>
      <c r="M109" s="13">
        <f>(+'Sch 8.x Bill Count'!M105*'S6.1a PRevenue(0.75in)'!$K$8)+('Sch 8.x Bill Count'!M105*($B109+50)/100*$K$10)-(0.64*5*'Sch 8.x Bill Count'!M105)</f>
        <v>0</v>
      </c>
      <c r="N109" s="13">
        <f>(+'Sch 8.x Bill Count'!N105*'S6.1a PRevenue(0.75in)'!$K$8)+('Sch 8.x Bill Count'!N105*($B109+50)/100*$K$10)-(0.64*5*'Sch 8.x Bill Count'!N105)</f>
        <v>0</v>
      </c>
      <c r="O109" s="42"/>
      <c r="P109" s="42"/>
      <c r="Q109" s="42"/>
    </row>
    <row r="110" spans="1:17" x14ac:dyDescent="0.25">
      <c r="A110" s="42"/>
      <c r="B110">
        <f t="shared" si="2"/>
        <v>9500</v>
      </c>
      <c r="C110" s="13">
        <f>(+'Sch 8.x Bill Count'!C106*'S6.1a PRevenue(0.75in)'!$K$8)+('Sch 8.x Bill Count'!C106*($B110+50)/100*$K$10)-(0.64*5*'Sch 8.x Bill Count'!C106)</f>
        <v>0</v>
      </c>
      <c r="D110" s="13">
        <f>(+'Sch 8.x Bill Count'!D106*'S6.1a PRevenue(0.75in)'!$K$8)+('Sch 8.x Bill Count'!D106*($B110+50)/100*$K$10)-(0.64*5*'Sch 8.x Bill Count'!D106)</f>
        <v>0</v>
      </c>
      <c r="E110" s="13">
        <f>(+'Sch 8.x Bill Count'!E106*'S6.1a PRevenue(0.75in)'!$K$8)+('Sch 8.x Bill Count'!E106*($B110+50)/100*$K$10)-(0.64*5*'Sch 8.x Bill Count'!E106)</f>
        <v>0</v>
      </c>
      <c r="F110" s="13">
        <f>(+'Sch 8.x Bill Count'!F106*'S6.1a PRevenue(0.75in)'!$K$8)+('Sch 8.x Bill Count'!F106*($B110+50)/100*$K$10)-(0.64*5*'Sch 8.x Bill Count'!F106)</f>
        <v>0</v>
      </c>
      <c r="G110" s="13">
        <f>(+'Sch 8.x Bill Count'!G106*'S6.1a PRevenue(0.75in)'!$K$8)+('Sch 8.x Bill Count'!G106*($B110+50)/100*$K$10)-(0.64*5*'Sch 8.x Bill Count'!G106)</f>
        <v>0</v>
      </c>
      <c r="H110" s="13">
        <f>(+'Sch 8.x Bill Count'!H106*'S6.1a PRevenue(0.75in)'!$K$8)+('Sch 8.x Bill Count'!H106*($B110+50)/100*$K$10)-(0.64*5*'Sch 8.x Bill Count'!H106)</f>
        <v>0</v>
      </c>
      <c r="I110" s="13">
        <f>(+'Sch 8.x Bill Count'!I106*'S6.1a PRevenue(0.75in)'!$K$8)+('Sch 8.x Bill Count'!I106*($B110+50)/100*$K$10)-(0.64*5*'Sch 8.x Bill Count'!I106)</f>
        <v>0</v>
      </c>
      <c r="J110" s="13">
        <f>(+'Sch 8.x Bill Count'!J106*'S6.1a PRevenue(0.75in)'!$K$8)+('Sch 8.x Bill Count'!J106*($B110+50)/100*$K$10)-(0.64*5*'Sch 8.x Bill Count'!J106)</f>
        <v>0</v>
      </c>
      <c r="K110" s="13">
        <f>(+'Sch 8.x Bill Count'!K106*'S6.1a PRevenue(0.75in)'!$K$8)+('Sch 8.x Bill Count'!K106*($B110+50)/100*$K$10)-(0.64*5*'Sch 8.x Bill Count'!K106)</f>
        <v>0</v>
      </c>
      <c r="L110" s="13">
        <f>(+'Sch 8.x Bill Count'!L106*'S6.1a PRevenue(0.75in)'!$K$8)+('Sch 8.x Bill Count'!L106*($B110+50)/100*$K$10)-(0.64*5*'Sch 8.x Bill Count'!L106)</f>
        <v>0</v>
      </c>
      <c r="M110" s="13">
        <f>(+'Sch 8.x Bill Count'!M106*'S6.1a PRevenue(0.75in)'!$K$8)+('Sch 8.x Bill Count'!M106*($B110+50)/100*$K$10)-(0.64*5*'Sch 8.x Bill Count'!M106)</f>
        <v>0</v>
      </c>
      <c r="N110" s="13">
        <f>(+'Sch 8.x Bill Count'!N106*'S6.1a PRevenue(0.75in)'!$K$8)+('Sch 8.x Bill Count'!N106*($B110+50)/100*$K$10)-(0.64*5*'Sch 8.x Bill Count'!N106)</f>
        <v>0</v>
      </c>
      <c r="O110" s="42"/>
      <c r="P110" s="42"/>
      <c r="Q110" s="42"/>
    </row>
    <row r="111" spans="1:17" x14ac:dyDescent="0.25">
      <c r="A111" s="42"/>
      <c r="B111">
        <f t="shared" si="2"/>
        <v>9600</v>
      </c>
      <c r="C111" s="13">
        <f>(+'Sch 8.x Bill Count'!C107*'S6.1a PRevenue(0.75in)'!$K$8)+('Sch 8.x Bill Count'!C107*($B111+50)/100*$K$10)-(0.64*5*'Sch 8.x Bill Count'!C107)</f>
        <v>0</v>
      </c>
      <c r="D111" s="13">
        <f>(+'Sch 8.x Bill Count'!D107*'S6.1a PRevenue(0.75in)'!$K$8)+('Sch 8.x Bill Count'!D107*($B111+50)/100*$K$10)-(0.64*5*'Sch 8.x Bill Count'!D107)</f>
        <v>0</v>
      </c>
      <c r="E111" s="13">
        <f>(+'Sch 8.x Bill Count'!E107*'S6.1a PRevenue(0.75in)'!$K$8)+('Sch 8.x Bill Count'!E107*($B111+50)/100*$K$10)-(0.64*5*'Sch 8.x Bill Count'!E107)</f>
        <v>0</v>
      </c>
      <c r="F111" s="13">
        <f>(+'Sch 8.x Bill Count'!F107*'S6.1a PRevenue(0.75in)'!$K$8)+('Sch 8.x Bill Count'!F107*($B111+50)/100*$K$10)-(0.64*5*'Sch 8.x Bill Count'!F107)</f>
        <v>0</v>
      </c>
      <c r="G111" s="13">
        <f>(+'Sch 8.x Bill Count'!G107*'S6.1a PRevenue(0.75in)'!$K$8)+('Sch 8.x Bill Count'!G107*($B111+50)/100*$K$10)-(0.64*5*'Sch 8.x Bill Count'!G107)</f>
        <v>0</v>
      </c>
      <c r="H111" s="13">
        <f>(+'Sch 8.x Bill Count'!H107*'S6.1a PRevenue(0.75in)'!$K$8)+('Sch 8.x Bill Count'!H107*($B111+50)/100*$K$10)-(0.64*5*'Sch 8.x Bill Count'!H107)</f>
        <v>0</v>
      </c>
      <c r="I111" s="13">
        <f>(+'Sch 8.x Bill Count'!I107*'S6.1a PRevenue(0.75in)'!$K$8)+('Sch 8.x Bill Count'!I107*($B111+50)/100*$K$10)-(0.64*5*'Sch 8.x Bill Count'!I107)</f>
        <v>0</v>
      </c>
      <c r="J111" s="13">
        <f>(+'Sch 8.x Bill Count'!J107*'S6.1a PRevenue(0.75in)'!$K$8)+('Sch 8.x Bill Count'!J107*($B111+50)/100*$K$10)-(0.64*5*'Sch 8.x Bill Count'!J107)</f>
        <v>0</v>
      </c>
      <c r="K111" s="13">
        <f>(+'Sch 8.x Bill Count'!K107*'S6.1a PRevenue(0.75in)'!$K$8)+('Sch 8.x Bill Count'!K107*($B111+50)/100*$K$10)-(0.64*5*'Sch 8.x Bill Count'!K107)</f>
        <v>0</v>
      </c>
      <c r="L111" s="13">
        <f>(+'Sch 8.x Bill Count'!L107*'S6.1a PRevenue(0.75in)'!$K$8)+('Sch 8.x Bill Count'!L107*($B111+50)/100*$K$10)-(0.64*5*'Sch 8.x Bill Count'!L107)</f>
        <v>0</v>
      </c>
      <c r="M111" s="13">
        <f>(+'Sch 8.x Bill Count'!M107*'S6.1a PRevenue(0.75in)'!$K$8)+('Sch 8.x Bill Count'!M107*($B111+50)/100*$K$10)-(0.64*5*'Sch 8.x Bill Count'!M107)</f>
        <v>0</v>
      </c>
      <c r="N111" s="13">
        <f>(+'Sch 8.x Bill Count'!N107*'S6.1a PRevenue(0.75in)'!$K$8)+('Sch 8.x Bill Count'!N107*($B111+50)/100*$K$10)-(0.64*5*'Sch 8.x Bill Count'!N107)</f>
        <v>0</v>
      </c>
      <c r="O111" s="42"/>
      <c r="P111" s="42"/>
      <c r="Q111" s="42"/>
    </row>
    <row r="112" spans="1:17" x14ac:dyDescent="0.25">
      <c r="A112" s="42"/>
      <c r="B112">
        <f t="shared" si="2"/>
        <v>9700</v>
      </c>
      <c r="C112" s="13">
        <f>(+'Sch 8.x Bill Count'!C108*'S6.1a PRevenue(0.75in)'!$K$8)+('Sch 8.x Bill Count'!C108*($B112+50)/100*$K$10)-(0.64*5*'Sch 8.x Bill Count'!C108)</f>
        <v>0</v>
      </c>
      <c r="D112" s="13">
        <f>(+'Sch 8.x Bill Count'!D108*'S6.1a PRevenue(0.75in)'!$K$8)+('Sch 8.x Bill Count'!D108*($B112+50)/100*$K$10)-(0.64*5*'Sch 8.x Bill Count'!D108)</f>
        <v>0</v>
      </c>
      <c r="E112" s="13">
        <f>(+'Sch 8.x Bill Count'!E108*'S6.1a PRevenue(0.75in)'!$K$8)+('Sch 8.x Bill Count'!E108*($B112+50)/100*$K$10)-(0.64*5*'Sch 8.x Bill Count'!E108)</f>
        <v>0</v>
      </c>
      <c r="F112" s="13">
        <f>(+'Sch 8.x Bill Count'!F108*'S6.1a PRevenue(0.75in)'!$K$8)+('Sch 8.x Bill Count'!F108*($B112+50)/100*$K$10)-(0.64*5*'Sch 8.x Bill Count'!F108)</f>
        <v>0</v>
      </c>
      <c r="G112" s="13">
        <f>(+'Sch 8.x Bill Count'!G108*'S6.1a PRevenue(0.75in)'!$K$8)+('Sch 8.x Bill Count'!G108*($B112+50)/100*$K$10)-(0.64*5*'Sch 8.x Bill Count'!G108)</f>
        <v>0</v>
      </c>
      <c r="H112" s="13">
        <f>(+'Sch 8.x Bill Count'!H108*'S6.1a PRevenue(0.75in)'!$K$8)+('Sch 8.x Bill Count'!H108*($B112+50)/100*$K$10)-(0.64*5*'Sch 8.x Bill Count'!H108)</f>
        <v>0</v>
      </c>
      <c r="I112" s="13">
        <f>(+'Sch 8.x Bill Count'!I108*'S6.1a PRevenue(0.75in)'!$K$8)+('Sch 8.x Bill Count'!I108*($B112+50)/100*$K$10)-(0.64*5*'Sch 8.x Bill Count'!I108)</f>
        <v>0</v>
      </c>
      <c r="J112" s="13">
        <f>(+'Sch 8.x Bill Count'!J108*'S6.1a PRevenue(0.75in)'!$K$8)+('Sch 8.x Bill Count'!J108*($B112+50)/100*$K$10)-(0.64*5*'Sch 8.x Bill Count'!J108)</f>
        <v>0</v>
      </c>
      <c r="K112" s="13">
        <f>(+'Sch 8.x Bill Count'!K108*'S6.1a PRevenue(0.75in)'!$K$8)+('Sch 8.x Bill Count'!K108*($B112+50)/100*$K$10)-(0.64*5*'Sch 8.x Bill Count'!K108)</f>
        <v>0</v>
      </c>
      <c r="L112" s="13">
        <f>(+'Sch 8.x Bill Count'!L108*'S6.1a PRevenue(0.75in)'!$K$8)+('Sch 8.x Bill Count'!L108*($B112+50)/100*$K$10)-(0.64*5*'Sch 8.x Bill Count'!L108)</f>
        <v>0</v>
      </c>
      <c r="M112" s="13">
        <f>(+'Sch 8.x Bill Count'!M108*'S6.1a PRevenue(0.75in)'!$K$8)+('Sch 8.x Bill Count'!M108*($B112+50)/100*$K$10)-(0.64*5*'Sch 8.x Bill Count'!M108)</f>
        <v>0</v>
      </c>
      <c r="N112" s="13">
        <f>(+'Sch 8.x Bill Count'!N108*'S6.1a PRevenue(0.75in)'!$K$8)+('Sch 8.x Bill Count'!N108*($B112+50)/100*$K$10)-(0.64*5*'Sch 8.x Bill Count'!N108)</f>
        <v>0</v>
      </c>
      <c r="O112" s="42"/>
      <c r="P112" s="42"/>
      <c r="Q112" s="42"/>
    </row>
    <row r="113" spans="1:17" x14ac:dyDescent="0.25">
      <c r="A113" s="42"/>
      <c r="B113">
        <f t="shared" si="2"/>
        <v>9800</v>
      </c>
      <c r="C113" s="13">
        <f>(+'Sch 8.x Bill Count'!C109*'S6.1a PRevenue(0.75in)'!$K$8)+('Sch 8.x Bill Count'!C109*($B113+50)/100*$K$10)-(0.64*5*'Sch 8.x Bill Count'!C109)</f>
        <v>0</v>
      </c>
      <c r="D113" s="13">
        <f>(+'Sch 8.x Bill Count'!D109*'S6.1a PRevenue(0.75in)'!$K$8)+('Sch 8.x Bill Count'!D109*($B113+50)/100*$K$10)-(0.64*5*'Sch 8.x Bill Count'!D109)</f>
        <v>0</v>
      </c>
      <c r="E113" s="13">
        <f>(+'Sch 8.x Bill Count'!E109*'S6.1a PRevenue(0.75in)'!$K$8)+('Sch 8.x Bill Count'!E109*($B113+50)/100*$K$10)-(0.64*5*'Sch 8.x Bill Count'!E109)</f>
        <v>0</v>
      </c>
      <c r="F113" s="13">
        <f>(+'Sch 8.x Bill Count'!F109*'S6.1a PRevenue(0.75in)'!$K$8)+('Sch 8.x Bill Count'!F109*($B113+50)/100*$K$10)-(0.64*5*'Sch 8.x Bill Count'!F109)</f>
        <v>0</v>
      </c>
      <c r="G113" s="13">
        <f>(+'Sch 8.x Bill Count'!G109*'S6.1a PRevenue(0.75in)'!$K$8)+('Sch 8.x Bill Count'!G109*($B113+50)/100*$K$10)-(0.64*5*'Sch 8.x Bill Count'!G109)</f>
        <v>0</v>
      </c>
      <c r="H113" s="13">
        <f>(+'Sch 8.x Bill Count'!H109*'S6.1a PRevenue(0.75in)'!$K$8)+('Sch 8.x Bill Count'!H109*($B113+50)/100*$K$10)-(0.64*5*'Sch 8.x Bill Count'!H109)</f>
        <v>0</v>
      </c>
      <c r="I113" s="13">
        <f>(+'Sch 8.x Bill Count'!I109*'S6.1a PRevenue(0.75in)'!$K$8)+('Sch 8.x Bill Count'!I109*($B113+50)/100*$K$10)-(0.64*5*'Sch 8.x Bill Count'!I109)</f>
        <v>0</v>
      </c>
      <c r="J113" s="13">
        <f>(+'Sch 8.x Bill Count'!J109*'S6.1a PRevenue(0.75in)'!$K$8)+('Sch 8.x Bill Count'!J109*($B113+50)/100*$K$10)-(0.64*5*'Sch 8.x Bill Count'!J109)</f>
        <v>0</v>
      </c>
      <c r="K113" s="13">
        <f>(+'Sch 8.x Bill Count'!K109*'S6.1a PRevenue(0.75in)'!$K$8)+('Sch 8.x Bill Count'!K109*($B113+50)/100*$K$10)-(0.64*5*'Sch 8.x Bill Count'!K109)</f>
        <v>0</v>
      </c>
      <c r="L113" s="13">
        <f>(+'Sch 8.x Bill Count'!L109*'S6.1a PRevenue(0.75in)'!$K$8)+('Sch 8.x Bill Count'!L109*($B113+50)/100*$K$10)-(0.64*5*'Sch 8.x Bill Count'!L109)</f>
        <v>0</v>
      </c>
      <c r="M113" s="13">
        <f>(+'Sch 8.x Bill Count'!M109*'S6.1a PRevenue(0.75in)'!$K$8)+('Sch 8.x Bill Count'!M109*($B113+50)/100*$K$10)-(0.64*5*'Sch 8.x Bill Count'!M109)</f>
        <v>0</v>
      </c>
      <c r="N113" s="13">
        <f>(+'Sch 8.x Bill Count'!N109*'S6.1a PRevenue(0.75in)'!$K$8)+('Sch 8.x Bill Count'!N109*($B113+50)/100*$K$10)-(0.64*5*'Sch 8.x Bill Count'!N109)</f>
        <v>0</v>
      </c>
      <c r="O113" s="42"/>
      <c r="P113" s="42"/>
      <c r="Q113" s="42"/>
    </row>
    <row r="114" spans="1:17" x14ac:dyDescent="0.25">
      <c r="A114" s="42"/>
      <c r="B114">
        <f t="shared" si="2"/>
        <v>9900</v>
      </c>
      <c r="C114" s="13">
        <f>(+'Sch 8.x Bill Count'!C110*'S6.1a PRevenue(0.75in)'!$K$8)+('Sch 8.x Bill Count'!C110*($B114+50)/100*$K$10)-(0.64*5*'Sch 8.x Bill Count'!C110)</f>
        <v>0</v>
      </c>
      <c r="D114" s="13">
        <f>(+'Sch 8.x Bill Count'!D110*'S6.1a PRevenue(0.75in)'!$K$8)+('Sch 8.x Bill Count'!D110*($B114+50)/100*$K$10)-(0.64*5*'Sch 8.x Bill Count'!D110)</f>
        <v>0</v>
      </c>
      <c r="E114" s="13">
        <f>(+'Sch 8.x Bill Count'!E110*'S6.1a PRevenue(0.75in)'!$K$8)+('Sch 8.x Bill Count'!E110*($B114+50)/100*$K$10)-(0.64*5*'Sch 8.x Bill Count'!E110)</f>
        <v>0</v>
      </c>
      <c r="F114" s="13">
        <f>(+'Sch 8.x Bill Count'!F110*'S6.1a PRevenue(0.75in)'!$K$8)+('Sch 8.x Bill Count'!F110*($B114+50)/100*$K$10)-(0.64*5*'Sch 8.x Bill Count'!F110)</f>
        <v>0</v>
      </c>
      <c r="G114" s="13">
        <f>(+'Sch 8.x Bill Count'!G110*'S6.1a PRevenue(0.75in)'!$K$8)+('Sch 8.x Bill Count'!G110*($B114+50)/100*$K$10)-(0.64*5*'Sch 8.x Bill Count'!G110)</f>
        <v>0</v>
      </c>
      <c r="H114" s="13">
        <f>(+'Sch 8.x Bill Count'!H110*'S6.1a PRevenue(0.75in)'!$K$8)+('Sch 8.x Bill Count'!H110*($B114+50)/100*$K$10)-(0.64*5*'Sch 8.x Bill Count'!H110)</f>
        <v>0</v>
      </c>
      <c r="I114" s="13">
        <f>(+'Sch 8.x Bill Count'!I110*'S6.1a PRevenue(0.75in)'!$K$8)+('Sch 8.x Bill Count'!I110*($B114+50)/100*$K$10)-(0.64*5*'Sch 8.x Bill Count'!I110)</f>
        <v>0</v>
      </c>
      <c r="J114" s="13">
        <f>(+'Sch 8.x Bill Count'!J110*'S6.1a PRevenue(0.75in)'!$K$8)+('Sch 8.x Bill Count'!J110*($B114+50)/100*$K$10)-(0.64*5*'Sch 8.x Bill Count'!J110)</f>
        <v>0</v>
      </c>
      <c r="K114" s="13">
        <f>(+'Sch 8.x Bill Count'!K110*'S6.1a PRevenue(0.75in)'!$K$8)+('Sch 8.x Bill Count'!K110*($B114+50)/100*$K$10)-(0.64*5*'Sch 8.x Bill Count'!K110)</f>
        <v>0</v>
      </c>
      <c r="L114" s="13">
        <f>(+'Sch 8.x Bill Count'!L110*'S6.1a PRevenue(0.75in)'!$K$8)+('Sch 8.x Bill Count'!L110*($B114+50)/100*$K$10)-(0.64*5*'Sch 8.x Bill Count'!L110)</f>
        <v>0</v>
      </c>
      <c r="M114" s="13">
        <f>(+'Sch 8.x Bill Count'!M110*'S6.1a PRevenue(0.75in)'!$K$8)+('Sch 8.x Bill Count'!M110*($B114+50)/100*$K$10)-(0.64*5*'Sch 8.x Bill Count'!M110)</f>
        <v>0</v>
      </c>
      <c r="N114" s="13">
        <f>(+'Sch 8.x Bill Count'!N110*'S6.1a PRevenue(0.75in)'!$K$8)+('Sch 8.x Bill Count'!N110*($B114+50)/100*$K$10)-(0.64*5*'Sch 8.x Bill Count'!N110)</f>
        <v>0</v>
      </c>
      <c r="O114" s="42"/>
      <c r="P114" s="42"/>
      <c r="Q114" s="42"/>
    </row>
    <row r="115" spans="1:17" x14ac:dyDescent="0.25">
      <c r="A115" s="42"/>
      <c r="B115">
        <f t="shared" si="2"/>
        <v>10000</v>
      </c>
      <c r="C115" s="13">
        <f>(+'Sch 8.x Bill Count'!C111*'S6.1a PRevenue(0.75in)'!$K$8)+('Sch 8.x Bill Count'!C111*($B115+50)/100*$K$10)-(0.64*5*'Sch 8.x Bill Count'!C111)</f>
        <v>0</v>
      </c>
      <c r="D115" s="13">
        <f>(+'Sch 8.x Bill Count'!D111*'S6.1a PRevenue(0.75in)'!$K$8)+('Sch 8.x Bill Count'!D111*($B115+50)/100*$K$10)-(0.64*5*'Sch 8.x Bill Count'!D111)</f>
        <v>0</v>
      </c>
      <c r="E115" s="13">
        <f>(+'Sch 8.x Bill Count'!E111*'S6.1a PRevenue(0.75in)'!$K$8)+('Sch 8.x Bill Count'!E111*($B115+50)/100*$K$10)-(0.64*5*'Sch 8.x Bill Count'!E111)</f>
        <v>0</v>
      </c>
      <c r="F115" s="13">
        <f>(+'Sch 8.x Bill Count'!F111*'S6.1a PRevenue(0.75in)'!$K$8)+('Sch 8.x Bill Count'!F111*($B115+50)/100*$K$10)-(0.64*5*'Sch 8.x Bill Count'!F111)</f>
        <v>0</v>
      </c>
      <c r="G115" s="13">
        <f>(+'Sch 8.x Bill Count'!G111*'S6.1a PRevenue(0.75in)'!$K$8)+('Sch 8.x Bill Count'!G111*($B115+50)/100*$K$10)-(0.64*5*'Sch 8.x Bill Count'!G111)</f>
        <v>0</v>
      </c>
      <c r="H115" s="13">
        <f>(+'Sch 8.x Bill Count'!H111*'S6.1a PRevenue(0.75in)'!$K$8)+('Sch 8.x Bill Count'!H111*($B115+50)/100*$K$10)-(0.64*5*'Sch 8.x Bill Count'!H111)</f>
        <v>0</v>
      </c>
      <c r="I115" s="13">
        <f>(+'Sch 8.x Bill Count'!I111*'S6.1a PRevenue(0.75in)'!$K$8)+('Sch 8.x Bill Count'!I111*($B115+50)/100*$K$10)-(0.64*5*'Sch 8.x Bill Count'!I111)</f>
        <v>0</v>
      </c>
      <c r="J115" s="13">
        <f>(+'Sch 8.x Bill Count'!J111*'S6.1a PRevenue(0.75in)'!$K$8)+('Sch 8.x Bill Count'!J111*($B115+50)/100*$K$10)-(0.64*5*'Sch 8.x Bill Count'!J111)</f>
        <v>0</v>
      </c>
      <c r="K115" s="13">
        <f>(+'Sch 8.x Bill Count'!K111*'S6.1a PRevenue(0.75in)'!$K$8)+('Sch 8.x Bill Count'!K111*($B115+50)/100*$K$10)-(0.64*5*'Sch 8.x Bill Count'!K111)</f>
        <v>0</v>
      </c>
      <c r="L115" s="13">
        <f>(+'Sch 8.x Bill Count'!L111*'S6.1a PRevenue(0.75in)'!$K$8)+('Sch 8.x Bill Count'!L111*($B115+50)/100*$K$10)-(0.64*5*'Sch 8.x Bill Count'!L111)</f>
        <v>0</v>
      </c>
      <c r="M115" s="13">
        <f>(+'Sch 8.x Bill Count'!M111*'S6.1a PRevenue(0.75in)'!$K$8)+('Sch 8.x Bill Count'!M111*($B115+50)/100*$K$10)-(0.64*5*'Sch 8.x Bill Count'!M111)</f>
        <v>0</v>
      </c>
      <c r="N115" s="13">
        <f>(+'Sch 8.x Bill Count'!N111*'S6.1a PRevenue(0.75in)'!$K$8)+('Sch 8.x Bill Count'!N111*($B115+50)/100*$K$10)-(0.64*5*'Sch 8.x Bill Count'!N111)</f>
        <v>0</v>
      </c>
      <c r="O115" s="42"/>
      <c r="P115" s="42"/>
      <c r="Q115" s="42"/>
    </row>
    <row r="116" spans="1:17" x14ac:dyDescent="0.25">
      <c r="A116" s="42"/>
      <c r="B116">
        <f t="shared" si="2"/>
        <v>10100</v>
      </c>
      <c r="C116" s="13">
        <f>(+'Sch 8.x Bill Count'!C112*'S6.1a PRevenue(0.75in)'!$K$8)+('Sch 8.x Bill Count'!C112*($B116+50)/100*$K$10)-(0.64*5*'Sch 8.x Bill Count'!C112)</f>
        <v>0</v>
      </c>
      <c r="D116" s="13">
        <f>(+'Sch 8.x Bill Count'!D112*'S6.1a PRevenue(0.75in)'!$K$8)+('Sch 8.x Bill Count'!D112*($B116+50)/100*$K$10)-(0.64*5*'Sch 8.x Bill Count'!D112)</f>
        <v>0</v>
      </c>
      <c r="E116" s="13">
        <f>(+'Sch 8.x Bill Count'!E112*'S6.1a PRevenue(0.75in)'!$K$8)+('Sch 8.x Bill Count'!E112*($B116+50)/100*$K$10)-(0.64*5*'Sch 8.x Bill Count'!E112)</f>
        <v>0</v>
      </c>
      <c r="F116" s="13">
        <f>(+'Sch 8.x Bill Count'!F112*'S6.1a PRevenue(0.75in)'!$K$8)+('Sch 8.x Bill Count'!F112*($B116+50)/100*$K$10)-(0.64*5*'Sch 8.x Bill Count'!F112)</f>
        <v>0</v>
      </c>
      <c r="G116" s="13">
        <f>(+'Sch 8.x Bill Count'!G112*'S6.1a PRevenue(0.75in)'!$K$8)+('Sch 8.x Bill Count'!G112*($B116+50)/100*$K$10)-(0.64*5*'Sch 8.x Bill Count'!G112)</f>
        <v>0</v>
      </c>
      <c r="H116" s="13">
        <f>(+'Sch 8.x Bill Count'!H112*'S6.1a PRevenue(0.75in)'!$K$8)+('Sch 8.x Bill Count'!H112*($B116+50)/100*$K$10)-(0.64*5*'Sch 8.x Bill Count'!H112)</f>
        <v>0</v>
      </c>
      <c r="I116" s="13">
        <f>(+'Sch 8.x Bill Count'!I112*'S6.1a PRevenue(0.75in)'!$K$8)+('Sch 8.x Bill Count'!I112*($B116+50)/100*$K$10)-(0.64*5*'Sch 8.x Bill Count'!I112)</f>
        <v>0</v>
      </c>
      <c r="J116" s="13">
        <f>(+'Sch 8.x Bill Count'!J112*'S6.1a PRevenue(0.75in)'!$K$8)+('Sch 8.x Bill Count'!J112*($B116+50)/100*$K$10)-(0.64*5*'Sch 8.x Bill Count'!J112)</f>
        <v>0</v>
      </c>
      <c r="K116" s="13">
        <f>(+'Sch 8.x Bill Count'!K112*'S6.1a PRevenue(0.75in)'!$K$8)+('Sch 8.x Bill Count'!K112*($B116+50)/100*$K$10)-(0.64*5*'Sch 8.x Bill Count'!K112)</f>
        <v>0</v>
      </c>
      <c r="L116" s="13">
        <f>(+'Sch 8.x Bill Count'!L112*'S6.1a PRevenue(0.75in)'!$K$8)+('Sch 8.x Bill Count'!L112*($B116+50)/100*$K$10)-(0.64*5*'Sch 8.x Bill Count'!L112)</f>
        <v>0</v>
      </c>
      <c r="M116" s="13">
        <f>(+'Sch 8.x Bill Count'!M112*'S6.1a PRevenue(0.75in)'!$K$8)+('Sch 8.x Bill Count'!M112*($B116+50)/100*$K$10)-(0.64*5*'Sch 8.x Bill Count'!M112)</f>
        <v>0</v>
      </c>
      <c r="N116" s="13">
        <f>(+'Sch 8.x Bill Count'!N112*'S6.1a PRevenue(0.75in)'!$K$8)+('Sch 8.x Bill Count'!N112*($B116+50)/100*$K$10)-(0.64*5*'Sch 8.x Bill Count'!N112)</f>
        <v>0</v>
      </c>
      <c r="O116" s="42"/>
      <c r="P116" s="42"/>
      <c r="Q116" s="42"/>
    </row>
    <row r="117" spans="1:17" x14ac:dyDescent="0.25">
      <c r="A117" s="42"/>
      <c r="B117">
        <f t="shared" si="2"/>
        <v>10200</v>
      </c>
      <c r="C117" s="13">
        <f>(+'Sch 8.x Bill Count'!C113*'S6.1a PRevenue(0.75in)'!$K$8)+('Sch 8.x Bill Count'!C113*($B117+50)/100*$K$10)-(0.64*5*'Sch 8.x Bill Count'!C113)</f>
        <v>0</v>
      </c>
      <c r="D117" s="13">
        <f>(+'Sch 8.x Bill Count'!D113*'S6.1a PRevenue(0.75in)'!$K$8)+('Sch 8.x Bill Count'!D113*($B117+50)/100*$K$10)-(0.64*5*'Sch 8.x Bill Count'!D113)</f>
        <v>0</v>
      </c>
      <c r="E117" s="13">
        <f>(+'Sch 8.x Bill Count'!E113*'S6.1a PRevenue(0.75in)'!$K$8)+('Sch 8.x Bill Count'!E113*($B117+50)/100*$K$10)-(0.64*5*'Sch 8.x Bill Count'!E113)</f>
        <v>0</v>
      </c>
      <c r="F117" s="13">
        <f>(+'Sch 8.x Bill Count'!F113*'S6.1a PRevenue(0.75in)'!$K$8)+('Sch 8.x Bill Count'!F113*($B117+50)/100*$K$10)-(0.64*5*'Sch 8.x Bill Count'!F113)</f>
        <v>0</v>
      </c>
      <c r="G117" s="13">
        <f>(+'Sch 8.x Bill Count'!G113*'S6.1a PRevenue(0.75in)'!$K$8)+('Sch 8.x Bill Count'!G113*($B117+50)/100*$K$10)-(0.64*5*'Sch 8.x Bill Count'!G113)</f>
        <v>0</v>
      </c>
      <c r="H117" s="13">
        <f>(+'Sch 8.x Bill Count'!H113*'S6.1a PRevenue(0.75in)'!$K$8)+('Sch 8.x Bill Count'!H113*($B117+50)/100*$K$10)-(0.64*5*'Sch 8.x Bill Count'!H113)</f>
        <v>0</v>
      </c>
      <c r="I117" s="13">
        <f>(+'Sch 8.x Bill Count'!I113*'S6.1a PRevenue(0.75in)'!$K$8)+('Sch 8.x Bill Count'!I113*($B117+50)/100*$K$10)-(0.64*5*'Sch 8.x Bill Count'!I113)</f>
        <v>0</v>
      </c>
      <c r="J117" s="13">
        <f>(+'Sch 8.x Bill Count'!J113*'S6.1a PRevenue(0.75in)'!$K$8)+('Sch 8.x Bill Count'!J113*($B117+50)/100*$K$10)-(0.64*5*'Sch 8.x Bill Count'!J113)</f>
        <v>0</v>
      </c>
      <c r="K117" s="13">
        <f>(+'Sch 8.x Bill Count'!K113*'S6.1a PRevenue(0.75in)'!$K$8)+('Sch 8.x Bill Count'!K113*($B117+50)/100*$K$10)-(0.64*5*'Sch 8.x Bill Count'!K113)</f>
        <v>0</v>
      </c>
      <c r="L117" s="13">
        <f>(+'Sch 8.x Bill Count'!L113*'S6.1a PRevenue(0.75in)'!$K$8)+('Sch 8.x Bill Count'!L113*($B117+50)/100*$K$10)-(0.64*5*'Sch 8.x Bill Count'!L113)</f>
        <v>0</v>
      </c>
      <c r="M117" s="13">
        <f>(+'Sch 8.x Bill Count'!M113*'S6.1a PRevenue(0.75in)'!$K$8)+('Sch 8.x Bill Count'!M113*($B117+50)/100*$K$10)-(0.64*5*'Sch 8.x Bill Count'!M113)</f>
        <v>0</v>
      </c>
      <c r="N117" s="13">
        <f>(+'Sch 8.x Bill Count'!N113*'S6.1a PRevenue(0.75in)'!$K$8)+('Sch 8.x Bill Count'!N113*($B117+50)/100*$K$10)-(0.64*5*'Sch 8.x Bill Count'!N113)</f>
        <v>0</v>
      </c>
      <c r="O117" s="42"/>
      <c r="P117" s="42"/>
      <c r="Q117" s="42"/>
    </row>
    <row r="118" spans="1:17" x14ac:dyDescent="0.25">
      <c r="A118" s="42"/>
      <c r="B118">
        <f t="shared" si="2"/>
        <v>10300</v>
      </c>
      <c r="C118" s="13">
        <f>(+'Sch 8.x Bill Count'!C114*'S6.1a PRevenue(0.75in)'!$K$8)+('Sch 8.x Bill Count'!C114*($B118+50)/100*$K$10)-(0.64*5*'Sch 8.x Bill Count'!C114)</f>
        <v>0</v>
      </c>
      <c r="D118" s="13">
        <f>(+'Sch 8.x Bill Count'!D114*'S6.1a PRevenue(0.75in)'!$K$8)+('Sch 8.x Bill Count'!D114*($B118+50)/100*$K$10)-(0.64*5*'Sch 8.x Bill Count'!D114)</f>
        <v>0</v>
      </c>
      <c r="E118" s="13">
        <f>(+'Sch 8.x Bill Count'!E114*'S6.1a PRevenue(0.75in)'!$K$8)+('Sch 8.x Bill Count'!E114*($B118+50)/100*$K$10)-(0.64*5*'Sch 8.x Bill Count'!E114)</f>
        <v>0</v>
      </c>
      <c r="F118" s="13">
        <f>(+'Sch 8.x Bill Count'!F114*'S6.1a PRevenue(0.75in)'!$K$8)+('Sch 8.x Bill Count'!F114*($B118+50)/100*$K$10)-(0.64*5*'Sch 8.x Bill Count'!F114)</f>
        <v>0</v>
      </c>
      <c r="G118" s="13">
        <f>(+'Sch 8.x Bill Count'!G114*'S6.1a PRevenue(0.75in)'!$K$8)+('Sch 8.x Bill Count'!G114*($B118+50)/100*$K$10)-(0.64*5*'Sch 8.x Bill Count'!G114)</f>
        <v>0</v>
      </c>
      <c r="H118" s="13">
        <f>(+'Sch 8.x Bill Count'!H114*'S6.1a PRevenue(0.75in)'!$K$8)+('Sch 8.x Bill Count'!H114*($B118+50)/100*$K$10)-(0.64*5*'Sch 8.x Bill Count'!H114)</f>
        <v>0</v>
      </c>
      <c r="I118" s="13">
        <f>(+'Sch 8.x Bill Count'!I114*'S6.1a PRevenue(0.75in)'!$K$8)+('Sch 8.x Bill Count'!I114*($B118+50)/100*$K$10)-(0.64*5*'Sch 8.x Bill Count'!I114)</f>
        <v>0</v>
      </c>
      <c r="J118" s="13">
        <f>(+'Sch 8.x Bill Count'!J114*'S6.1a PRevenue(0.75in)'!$K$8)+('Sch 8.x Bill Count'!J114*($B118+50)/100*$K$10)-(0.64*5*'Sch 8.x Bill Count'!J114)</f>
        <v>0</v>
      </c>
      <c r="K118" s="13">
        <f>(+'Sch 8.x Bill Count'!K114*'S6.1a PRevenue(0.75in)'!$K$8)+('Sch 8.x Bill Count'!K114*($B118+50)/100*$K$10)-(0.64*5*'Sch 8.x Bill Count'!K114)</f>
        <v>0</v>
      </c>
      <c r="L118" s="13">
        <f>(+'Sch 8.x Bill Count'!L114*'S6.1a PRevenue(0.75in)'!$K$8)+('Sch 8.x Bill Count'!L114*($B118+50)/100*$K$10)-(0.64*5*'Sch 8.x Bill Count'!L114)</f>
        <v>0</v>
      </c>
      <c r="M118" s="13">
        <f>(+'Sch 8.x Bill Count'!M114*'S6.1a PRevenue(0.75in)'!$K$8)+('Sch 8.x Bill Count'!M114*($B118+50)/100*$K$10)-(0.64*5*'Sch 8.x Bill Count'!M114)</f>
        <v>0</v>
      </c>
      <c r="N118" s="13">
        <f>(+'Sch 8.x Bill Count'!N114*'S6.1a PRevenue(0.75in)'!$K$8)+('Sch 8.x Bill Count'!N114*($B118+50)/100*$K$10)-(0.64*5*'Sch 8.x Bill Count'!N114)</f>
        <v>0</v>
      </c>
      <c r="O118" s="42"/>
      <c r="P118" s="42"/>
      <c r="Q118" s="42"/>
    </row>
    <row r="119" spans="1:17" x14ac:dyDescent="0.25">
      <c r="A119" s="42"/>
      <c r="B119">
        <f t="shared" si="2"/>
        <v>10400</v>
      </c>
      <c r="C119" s="13">
        <f>(+'Sch 8.x Bill Count'!C115*'S6.1a PRevenue(0.75in)'!$K$8)+('Sch 8.x Bill Count'!C115*($B119+50)/100*$K$10)-(0.64*5*'Sch 8.x Bill Count'!C115)</f>
        <v>0</v>
      </c>
      <c r="D119" s="13">
        <f>(+'Sch 8.x Bill Count'!D115*'S6.1a PRevenue(0.75in)'!$K$8)+('Sch 8.x Bill Count'!D115*($B119+50)/100*$K$10)-(0.64*5*'Sch 8.x Bill Count'!D115)</f>
        <v>0</v>
      </c>
      <c r="E119" s="13">
        <f>(+'Sch 8.x Bill Count'!E115*'S6.1a PRevenue(0.75in)'!$K$8)+('Sch 8.x Bill Count'!E115*($B119+50)/100*$K$10)-(0.64*5*'Sch 8.x Bill Count'!E115)</f>
        <v>0</v>
      </c>
      <c r="F119" s="13">
        <f>(+'Sch 8.x Bill Count'!F115*'S6.1a PRevenue(0.75in)'!$K$8)+('Sch 8.x Bill Count'!F115*($B119+50)/100*$K$10)-(0.64*5*'Sch 8.x Bill Count'!F115)</f>
        <v>0</v>
      </c>
      <c r="G119" s="13">
        <f>(+'Sch 8.x Bill Count'!G115*'S6.1a PRevenue(0.75in)'!$K$8)+('Sch 8.x Bill Count'!G115*($B119+50)/100*$K$10)-(0.64*5*'Sch 8.x Bill Count'!G115)</f>
        <v>0</v>
      </c>
      <c r="H119" s="13">
        <f>(+'Sch 8.x Bill Count'!H115*'S6.1a PRevenue(0.75in)'!$K$8)+('Sch 8.x Bill Count'!H115*($B119+50)/100*$K$10)-(0.64*5*'Sch 8.x Bill Count'!H115)</f>
        <v>0</v>
      </c>
      <c r="I119" s="13">
        <f>(+'Sch 8.x Bill Count'!I115*'S6.1a PRevenue(0.75in)'!$K$8)+('Sch 8.x Bill Count'!I115*($B119+50)/100*$K$10)-(0.64*5*'Sch 8.x Bill Count'!I115)</f>
        <v>0</v>
      </c>
      <c r="J119" s="13">
        <f>(+'Sch 8.x Bill Count'!J115*'S6.1a PRevenue(0.75in)'!$K$8)+('Sch 8.x Bill Count'!J115*($B119+50)/100*$K$10)-(0.64*5*'Sch 8.x Bill Count'!J115)</f>
        <v>0</v>
      </c>
      <c r="K119" s="13">
        <f>(+'Sch 8.x Bill Count'!K115*'S6.1a PRevenue(0.75in)'!$K$8)+('Sch 8.x Bill Count'!K115*($B119+50)/100*$K$10)-(0.64*5*'Sch 8.x Bill Count'!K115)</f>
        <v>0</v>
      </c>
      <c r="L119" s="13">
        <f>(+'Sch 8.x Bill Count'!L115*'S6.1a PRevenue(0.75in)'!$K$8)+('Sch 8.x Bill Count'!L115*($B119+50)/100*$K$10)-(0.64*5*'Sch 8.x Bill Count'!L115)</f>
        <v>0</v>
      </c>
      <c r="M119" s="13">
        <f>(+'Sch 8.x Bill Count'!M115*'S6.1a PRevenue(0.75in)'!$K$8)+('Sch 8.x Bill Count'!M115*($B119+50)/100*$K$10)-(0.64*5*'Sch 8.x Bill Count'!M115)</f>
        <v>0</v>
      </c>
      <c r="N119" s="13">
        <f>(+'Sch 8.x Bill Count'!N115*'S6.1a PRevenue(0.75in)'!$K$8)+('Sch 8.x Bill Count'!N115*($B119+50)/100*$K$10)-(0.64*5*'Sch 8.x Bill Count'!N115)</f>
        <v>0</v>
      </c>
      <c r="O119" s="42"/>
      <c r="P119" s="42"/>
      <c r="Q119" s="42"/>
    </row>
    <row r="120" spans="1:17" x14ac:dyDescent="0.25">
      <c r="A120" s="42"/>
      <c r="B120">
        <f t="shared" si="2"/>
        <v>10500</v>
      </c>
      <c r="C120" s="13">
        <f>(+'Sch 8.x Bill Count'!C116*'S6.1a PRevenue(0.75in)'!$K$8)+('Sch 8.x Bill Count'!C116*($B120+50)/100*$K$10)-(0.64*5*'Sch 8.x Bill Count'!C116)</f>
        <v>0</v>
      </c>
      <c r="D120" s="13">
        <f>(+'Sch 8.x Bill Count'!D116*'S6.1a PRevenue(0.75in)'!$K$8)+('Sch 8.x Bill Count'!D116*($B120+50)/100*$K$10)-(0.64*5*'Sch 8.x Bill Count'!D116)</f>
        <v>0</v>
      </c>
      <c r="E120" s="13">
        <f>(+'Sch 8.x Bill Count'!E116*'S6.1a PRevenue(0.75in)'!$K$8)+('Sch 8.x Bill Count'!E116*($B120+50)/100*$K$10)-(0.64*5*'Sch 8.x Bill Count'!E116)</f>
        <v>0</v>
      </c>
      <c r="F120" s="13">
        <f>(+'Sch 8.x Bill Count'!F116*'S6.1a PRevenue(0.75in)'!$K$8)+('Sch 8.x Bill Count'!F116*($B120+50)/100*$K$10)-(0.64*5*'Sch 8.x Bill Count'!F116)</f>
        <v>0</v>
      </c>
      <c r="G120" s="13">
        <f>(+'Sch 8.x Bill Count'!G116*'S6.1a PRevenue(0.75in)'!$K$8)+('Sch 8.x Bill Count'!G116*($B120+50)/100*$K$10)-(0.64*5*'Sch 8.x Bill Count'!G116)</f>
        <v>0</v>
      </c>
      <c r="H120" s="13">
        <f>(+'Sch 8.x Bill Count'!H116*'S6.1a PRevenue(0.75in)'!$K$8)+('Sch 8.x Bill Count'!H116*($B120+50)/100*$K$10)-(0.64*5*'Sch 8.x Bill Count'!H116)</f>
        <v>0</v>
      </c>
      <c r="I120" s="13">
        <f>(+'Sch 8.x Bill Count'!I116*'S6.1a PRevenue(0.75in)'!$K$8)+('Sch 8.x Bill Count'!I116*($B120+50)/100*$K$10)-(0.64*5*'Sch 8.x Bill Count'!I116)</f>
        <v>0</v>
      </c>
      <c r="J120" s="13">
        <f>(+'Sch 8.x Bill Count'!J116*'S6.1a PRevenue(0.75in)'!$K$8)+('Sch 8.x Bill Count'!J116*($B120+50)/100*$K$10)-(0.64*5*'Sch 8.x Bill Count'!J116)</f>
        <v>0</v>
      </c>
      <c r="K120" s="13">
        <f>(+'Sch 8.x Bill Count'!K116*'S6.1a PRevenue(0.75in)'!$K$8)+('Sch 8.x Bill Count'!K116*($B120+50)/100*$K$10)-(0.64*5*'Sch 8.x Bill Count'!K116)</f>
        <v>0</v>
      </c>
      <c r="L120" s="13">
        <f>(+'Sch 8.x Bill Count'!L116*'S6.1a PRevenue(0.75in)'!$K$8)+('Sch 8.x Bill Count'!L116*($B120+50)/100*$K$10)-(0.64*5*'Sch 8.x Bill Count'!L116)</f>
        <v>0</v>
      </c>
      <c r="M120" s="13">
        <f>(+'Sch 8.x Bill Count'!M116*'S6.1a PRevenue(0.75in)'!$K$8)+('Sch 8.x Bill Count'!M116*($B120+50)/100*$K$10)-(0.64*5*'Sch 8.x Bill Count'!M116)</f>
        <v>0</v>
      </c>
      <c r="N120" s="13">
        <f>(+'Sch 8.x Bill Count'!N116*'S6.1a PRevenue(0.75in)'!$K$8)+('Sch 8.x Bill Count'!N116*($B120+50)/100*$K$10)-(0.64*5*'Sch 8.x Bill Count'!N116)</f>
        <v>0</v>
      </c>
      <c r="O120" s="42"/>
      <c r="P120" s="42"/>
      <c r="Q120" s="42"/>
    </row>
    <row r="121" spans="1:17" x14ac:dyDescent="0.25">
      <c r="A121" s="42"/>
      <c r="B121">
        <f t="shared" si="2"/>
        <v>10600</v>
      </c>
      <c r="C121" s="13">
        <f>(+'Sch 8.x Bill Count'!C117*'S6.1a PRevenue(0.75in)'!$K$8)+('Sch 8.x Bill Count'!C117*($B121+50)/100*$K$10)-(0.64*5*'Sch 8.x Bill Count'!C117)</f>
        <v>0</v>
      </c>
      <c r="D121" s="13">
        <f>(+'Sch 8.x Bill Count'!D117*'S6.1a PRevenue(0.75in)'!$K$8)+('Sch 8.x Bill Count'!D117*($B121+50)/100*$K$10)-(0.64*5*'Sch 8.x Bill Count'!D117)</f>
        <v>0</v>
      </c>
      <c r="E121" s="13">
        <f>(+'Sch 8.x Bill Count'!E117*'S6.1a PRevenue(0.75in)'!$K$8)+('Sch 8.x Bill Count'!E117*($B121+50)/100*$K$10)-(0.64*5*'Sch 8.x Bill Count'!E117)</f>
        <v>0</v>
      </c>
      <c r="F121" s="13">
        <f>(+'Sch 8.x Bill Count'!F117*'S6.1a PRevenue(0.75in)'!$K$8)+('Sch 8.x Bill Count'!F117*($B121+50)/100*$K$10)-(0.64*5*'Sch 8.x Bill Count'!F117)</f>
        <v>0</v>
      </c>
      <c r="G121" s="13">
        <f>(+'Sch 8.x Bill Count'!G117*'S6.1a PRevenue(0.75in)'!$K$8)+('Sch 8.x Bill Count'!G117*($B121+50)/100*$K$10)-(0.64*5*'Sch 8.x Bill Count'!G117)</f>
        <v>0</v>
      </c>
      <c r="H121" s="13">
        <f>(+'Sch 8.x Bill Count'!H117*'S6.1a PRevenue(0.75in)'!$K$8)+('Sch 8.x Bill Count'!H117*($B121+50)/100*$K$10)-(0.64*5*'Sch 8.x Bill Count'!H117)</f>
        <v>0</v>
      </c>
      <c r="I121" s="13">
        <f>(+'Sch 8.x Bill Count'!I117*'S6.1a PRevenue(0.75in)'!$K$8)+('Sch 8.x Bill Count'!I117*($B121+50)/100*$K$10)-(0.64*5*'Sch 8.x Bill Count'!I117)</f>
        <v>0</v>
      </c>
      <c r="J121" s="13">
        <f>(+'Sch 8.x Bill Count'!J117*'S6.1a PRevenue(0.75in)'!$K$8)+('Sch 8.x Bill Count'!J117*($B121+50)/100*$K$10)-(0.64*5*'Sch 8.x Bill Count'!J117)</f>
        <v>0</v>
      </c>
      <c r="K121" s="13">
        <f>(+'Sch 8.x Bill Count'!K117*'S6.1a PRevenue(0.75in)'!$K$8)+('Sch 8.x Bill Count'!K117*($B121+50)/100*$K$10)-(0.64*5*'Sch 8.x Bill Count'!K117)</f>
        <v>0</v>
      </c>
      <c r="L121" s="13">
        <f>(+'Sch 8.x Bill Count'!L117*'S6.1a PRevenue(0.75in)'!$K$8)+('Sch 8.x Bill Count'!L117*($B121+50)/100*$K$10)-(0.64*5*'Sch 8.x Bill Count'!L117)</f>
        <v>0</v>
      </c>
      <c r="M121" s="13">
        <f>(+'Sch 8.x Bill Count'!M117*'S6.1a PRevenue(0.75in)'!$K$8)+('Sch 8.x Bill Count'!M117*($B121+50)/100*$K$10)-(0.64*5*'Sch 8.x Bill Count'!M117)</f>
        <v>0</v>
      </c>
      <c r="N121" s="13">
        <f>(+'Sch 8.x Bill Count'!N117*'S6.1a PRevenue(0.75in)'!$K$8)+('Sch 8.x Bill Count'!N117*($B121+50)/100*$K$10)-(0.64*5*'Sch 8.x Bill Count'!N117)</f>
        <v>0</v>
      </c>
      <c r="O121" s="42"/>
      <c r="P121" s="42"/>
      <c r="Q121" s="42"/>
    </row>
    <row r="122" spans="1:17" x14ac:dyDescent="0.25">
      <c r="A122" s="42"/>
      <c r="B122">
        <f t="shared" si="2"/>
        <v>10700</v>
      </c>
      <c r="C122" s="13">
        <f>(+'Sch 8.x Bill Count'!C118*'S6.1a PRevenue(0.75in)'!$K$8)+('Sch 8.x Bill Count'!C118*($B122+50)/100*$K$10)-(0.64*5*'Sch 8.x Bill Count'!C118)</f>
        <v>0</v>
      </c>
      <c r="D122" s="13">
        <f>(+'Sch 8.x Bill Count'!D118*'S6.1a PRevenue(0.75in)'!$K$8)+('Sch 8.x Bill Count'!D118*($B122+50)/100*$K$10)-(0.64*5*'Sch 8.x Bill Count'!D118)</f>
        <v>0</v>
      </c>
      <c r="E122" s="13">
        <f>(+'Sch 8.x Bill Count'!E118*'S6.1a PRevenue(0.75in)'!$K$8)+('Sch 8.x Bill Count'!E118*($B122+50)/100*$K$10)-(0.64*5*'Sch 8.x Bill Count'!E118)</f>
        <v>0</v>
      </c>
      <c r="F122" s="13">
        <f>(+'Sch 8.x Bill Count'!F118*'S6.1a PRevenue(0.75in)'!$K$8)+('Sch 8.x Bill Count'!F118*($B122+50)/100*$K$10)-(0.64*5*'Sch 8.x Bill Count'!F118)</f>
        <v>0</v>
      </c>
      <c r="G122" s="13">
        <f>(+'Sch 8.x Bill Count'!G118*'S6.1a PRevenue(0.75in)'!$K$8)+('Sch 8.x Bill Count'!G118*($B122+50)/100*$K$10)-(0.64*5*'Sch 8.x Bill Count'!G118)</f>
        <v>0</v>
      </c>
      <c r="H122" s="13">
        <f>(+'Sch 8.x Bill Count'!H118*'S6.1a PRevenue(0.75in)'!$K$8)+('Sch 8.x Bill Count'!H118*($B122+50)/100*$K$10)-(0.64*5*'Sch 8.x Bill Count'!H118)</f>
        <v>0</v>
      </c>
      <c r="I122" s="13">
        <f>(+'Sch 8.x Bill Count'!I118*'S6.1a PRevenue(0.75in)'!$K$8)+('Sch 8.x Bill Count'!I118*($B122+50)/100*$K$10)-(0.64*5*'Sch 8.x Bill Count'!I118)</f>
        <v>0</v>
      </c>
      <c r="J122" s="13">
        <f>(+'Sch 8.x Bill Count'!J118*'S6.1a PRevenue(0.75in)'!$K$8)+('Sch 8.x Bill Count'!J118*($B122+50)/100*$K$10)-(0.64*5*'Sch 8.x Bill Count'!J118)</f>
        <v>0</v>
      </c>
      <c r="K122" s="13">
        <f>(+'Sch 8.x Bill Count'!K118*'S6.1a PRevenue(0.75in)'!$K$8)+('Sch 8.x Bill Count'!K118*($B122+50)/100*$K$10)-(0.64*5*'Sch 8.x Bill Count'!K118)</f>
        <v>0</v>
      </c>
      <c r="L122" s="13">
        <f>(+'Sch 8.x Bill Count'!L118*'S6.1a PRevenue(0.75in)'!$K$8)+('Sch 8.x Bill Count'!L118*($B122+50)/100*$K$10)-(0.64*5*'Sch 8.x Bill Count'!L118)</f>
        <v>0</v>
      </c>
      <c r="M122" s="13">
        <f>(+'Sch 8.x Bill Count'!M118*'S6.1a PRevenue(0.75in)'!$K$8)+('Sch 8.x Bill Count'!M118*($B122+50)/100*$K$10)-(0.64*5*'Sch 8.x Bill Count'!M118)</f>
        <v>0</v>
      </c>
      <c r="N122" s="13">
        <f>(+'Sch 8.x Bill Count'!N118*'S6.1a PRevenue(0.75in)'!$K$8)+('Sch 8.x Bill Count'!N118*($B122+50)/100*$K$10)-(0.64*5*'Sch 8.x Bill Count'!N118)</f>
        <v>0</v>
      </c>
      <c r="O122" s="42"/>
      <c r="P122" s="42"/>
      <c r="Q122" s="42"/>
    </row>
    <row r="123" spans="1:17" x14ac:dyDescent="0.25">
      <c r="A123" s="42"/>
      <c r="B123">
        <f t="shared" si="2"/>
        <v>10800</v>
      </c>
      <c r="C123" s="13">
        <f>(+'Sch 8.x Bill Count'!C119*'S6.1a PRevenue(0.75in)'!$K$8)+('Sch 8.x Bill Count'!C119*($B123+50)/100*$K$10)-(0.64*5*'Sch 8.x Bill Count'!C119)</f>
        <v>0</v>
      </c>
      <c r="D123" s="13">
        <f>(+'Sch 8.x Bill Count'!D119*'S6.1a PRevenue(0.75in)'!$K$8)+('Sch 8.x Bill Count'!D119*($B123+50)/100*$K$10)-(0.64*5*'Sch 8.x Bill Count'!D119)</f>
        <v>0</v>
      </c>
      <c r="E123" s="13">
        <f>(+'Sch 8.x Bill Count'!E119*'S6.1a PRevenue(0.75in)'!$K$8)+('Sch 8.x Bill Count'!E119*($B123+50)/100*$K$10)-(0.64*5*'Sch 8.x Bill Count'!E119)</f>
        <v>0</v>
      </c>
      <c r="F123" s="13">
        <f>(+'Sch 8.x Bill Count'!F119*'S6.1a PRevenue(0.75in)'!$K$8)+('Sch 8.x Bill Count'!F119*($B123+50)/100*$K$10)-(0.64*5*'Sch 8.x Bill Count'!F119)</f>
        <v>0</v>
      </c>
      <c r="G123" s="13">
        <f>(+'Sch 8.x Bill Count'!G119*'S6.1a PRevenue(0.75in)'!$K$8)+('Sch 8.x Bill Count'!G119*($B123+50)/100*$K$10)-(0.64*5*'Sch 8.x Bill Count'!G119)</f>
        <v>0</v>
      </c>
      <c r="H123" s="13">
        <f>(+'Sch 8.x Bill Count'!H119*'S6.1a PRevenue(0.75in)'!$K$8)+('Sch 8.x Bill Count'!H119*($B123+50)/100*$K$10)-(0.64*5*'Sch 8.x Bill Count'!H119)</f>
        <v>0</v>
      </c>
      <c r="I123" s="13">
        <f>(+'Sch 8.x Bill Count'!I119*'S6.1a PRevenue(0.75in)'!$K$8)+('Sch 8.x Bill Count'!I119*($B123+50)/100*$K$10)-(0.64*5*'Sch 8.x Bill Count'!I119)</f>
        <v>0</v>
      </c>
      <c r="J123" s="13">
        <f>(+'Sch 8.x Bill Count'!J119*'S6.1a PRevenue(0.75in)'!$K$8)+('Sch 8.x Bill Count'!J119*($B123+50)/100*$K$10)-(0.64*5*'Sch 8.x Bill Count'!J119)</f>
        <v>0</v>
      </c>
      <c r="K123" s="13">
        <f>(+'Sch 8.x Bill Count'!K119*'S6.1a PRevenue(0.75in)'!$K$8)+('Sch 8.x Bill Count'!K119*($B123+50)/100*$K$10)-(0.64*5*'Sch 8.x Bill Count'!K119)</f>
        <v>0</v>
      </c>
      <c r="L123" s="13">
        <f>(+'Sch 8.x Bill Count'!L119*'S6.1a PRevenue(0.75in)'!$K$8)+('Sch 8.x Bill Count'!L119*($B123+50)/100*$K$10)-(0.64*5*'Sch 8.x Bill Count'!L119)</f>
        <v>0</v>
      </c>
      <c r="M123" s="13">
        <f>(+'Sch 8.x Bill Count'!M119*'S6.1a PRevenue(0.75in)'!$K$8)+('Sch 8.x Bill Count'!M119*($B123+50)/100*$K$10)-(0.64*5*'Sch 8.x Bill Count'!M119)</f>
        <v>0</v>
      </c>
      <c r="N123" s="13">
        <f>(+'Sch 8.x Bill Count'!N119*'S6.1a PRevenue(0.75in)'!$K$8)+('Sch 8.x Bill Count'!N119*($B123+50)/100*$K$10)-(0.64*5*'Sch 8.x Bill Count'!N119)</f>
        <v>0</v>
      </c>
      <c r="O123" s="42"/>
      <c r="P123" s="42"/>
      <c r="Q123" s="42"/>
    </row>
    <row r="124" spans="1:17" x14ac:dyDescent="0.25">
      <c r="A124" s="42"/>
      <c r="B124">
        <f t="shared" si="2"/>
        <v>10900</v>
      </c>
      <c r="C124" s="13">
        <f>(+'Sch 8.x Bill Count'!C120*'S6.1a PRevenue(0.75in)'!$K$8)+('Sch 8.x Bill Count'!C120*($B124+50)/100*$K$10)-(0.64*5*'Sch 8.x Bill Count'!C120)</f>
        <v>0</v>
      </c>
      <c r="D124" s="13">
        <f>(+'Sch 8.x Bill Count'!D120*'S6.1a PRevenue(0.75in)'!$K$8)+('Sch 8.x Bill Count'!D120*($B124+50)/100*$K$10)-(0.64*5*'Sch 8.x Bill Count'!D120)</f>
        <v>0</v>
      </c>
      <c r="E124" s="13">
        <f>(+'Sch 8.x Bill Count'!E120*'S6.1a PRevenue(0.75in)'!$K$8)+('Sch 8.x Bill Count'!E120*($B124+50)/100*$K$10)-(0.64*5*'Sch 8.x Bill Count'!E120)</f>
        <v>0</v>
      </c>
      <c r="F124" s="13">
        <f>(+'Sch 8.x Bill Count'!F120*'S6.1a PRevenue(0.75in)'!$K$8)+('Sch 8.x Bill Count'!F120*($B124+50)/100*$K$10)-(0.64*5*'Sch 8.x Bill Count'!F120)</f>
        <v>0</v>
      </c>
      <c r="G124" s="13">
        <f>(+'Sch 8.x Bill Count'!G120*'S6.1a PRevenue(0.75in)'!$K$8)+('Sch 8.x Bill Count'!G120*($B124+50)/100*$K$10)-(0.64*5*'Sch 8.x Bill Count'!G120)</f>
        <v>0</v>
      </c>
      <c r="H124" s="13">
        <f>(+'Sch 8.x Bill Count'!H120*'S6.1a PRevenue(0.75in)'!$K$8)+('Sch 8.x Bill Count'!H120*($B124+50)/100*$K$10)-(0.64*5*'Sch 8.x Bill Count'!H120)</f>
        <v>0</v>
      </c>
      <c r="I124" s="13">
        <f>(+'Sch 8.x Bill Count'!I120*'S6.1a PRevenue(0.75in)'!$K$8)+('Sch 8.x Bill Count'!I120*($B124+50)/100*$K$10)-(0.64*5*'Sch 8.x Bill Count'!I120)</f>
        <v>0</v>
      </c>
      <c r="J124" s="13">
        <f>(+'Sch 8.x Bill Count'!J120*'S6.1a PRevenue(0.75in)'!$K$8)+('Sch 8.x Bill Count'!J120*($B124+50)/100*$K$10)-(0.64*5*'Sch 8.x Bill Count'!J120)</f>
        <v>0</v>
      </c>
      <c r="K124" s="13">
        <f>(+'Sch 8.x Bill Count'!K120*'S6.1a PRevenue(0.75in)'!$K$8)+('Sch 8.x Bill Count'!K120*($B124+50)/100*$K$10)-(0.64*5*'Sch 8.x Bill Count'!K120)</f>
        <v>0</v>
      </c>
      <c r="L124" s="13">
        <f>(+'Sch 8.x Bill Count'!L120*'S6.1a PRevenue(0.75in)'!$K$8)+('Sch 8.x Bill Count'!L120*($B124+50)/100*$K$10)-(0.64*5*'Sch 8.x Bill Count'!L120)</f>
        <v>0</v>
      </c>
      <c r="M124" s="13">
        <f>(+'Sch 8.x Bill Count'!M120*'S6.1a PRevenue(0.75in)'!$K$8)+('Sch 8.x Bill Count'!M120*($B124+50)/100*$K$10)-(0.64*5*'Sch 8.x Bill Count'!M120)</f>
        <v>0</v>
      </c>
      <c r="N124" s="13">
        <f>(+'Sch 8.x Bill Count'!N120*'S6.1a PRevenue(0.75in)'!$K$8)+('Sch 8.x Bill Count'!N120*($B124+50)/100*$K$10)-(0.64*5*'Sch 8.x Bill Count'!N120)</f>
        <v>0</v>
      </c>
      <c r="O124" s="42"/>
      <c r="P124" s="42"/>
      <c r="Q124" s="42"/>
    </row>
    <row r="125" spans="1:17" x14ac:dyDescent="0.25">
      <c r="A125" s="42"/>
      <c r="B125">
        <f t="shared" si="2"/>
        <v>11000</v>
      </c>
      <c r="C125" s="13">
        <f>(+'Sch 8.x Bill Count'!C121*'S6.1a PRevenue(0.75in)'!$K$8)+('Sch 8.x Bill Count'!C121*($B125+50)/100*$K$10)-(0.64*5*'Sch 8.x Bill Count'!C121)</f>
        <v>0</v>
      </c>
      <c r="D125" s="13">
        <f>(+'Sch 8.x Bill Count'!D121*'S6.1a PRevenue(0.75in)'!$K$8)+('Sch 8.x Bill Count'!D121*($B125+50)/100*$K$10)-(0.64*5*'Sch 8.x Bill Count'!D121)</f>
        <v>0</v>
      </c>
      <c r="E125" s="13">
        <f>(+'Sch 8.x Bill Count'!E121*'S6.1a PRevenue(0.75in)'!$K$8)+('Sch 8.x Bill Count'!E121*($B125+50)/100*$K$10)-(0.64*5*'Sch 8.x Bill Count'!E121)</f>
        <v>0</v>
      </c>
      <c r="F125" s="13">
        <f>(+'Sch 8.x Bill Count'!F121*'S6.1a PRevenue(0.75in)'!$K$8)+('Sch 8.x Bill Count'!F121*($B125+50)/100*$K$10)-(0.64*5*'Sch 8.x Bill Count'!F121)</f>
        <v>0</v>
      </c>
      <c r="G125" s="13">
        <f>(+'Sch 8.x Bill Count'!G121*'S6.1a PRevenue(0.75in)'!$K$8)+('Sch 8.x Bill Count'!G121*($B125+50)/100*$K$10)-(0.64*5*'Sch 8.x Bill Count'!G121)</f>
        <v>0</v>
      </c>
      <c r="H125" s="13">
        <f>(+'Sch 8.x Bill Count'!H121*'S6.1a PRevenue(0.75in)'!$K$8)+('Sch 8.x Bill Count'!H121*($B125+50)/100*$K$10)-(0.64*5*'Sch 8.x Bill Count'!H121)</f>
        <v>0</v>
      </c>
      <c r="I125" s="13">
        <f>(+'Sch 8.x Bill Count'!I121*'S6.1a PRevenue(0.75in)'!$K$8)+('Sch 8.x Bill Count'!I121*($B125+50)/100*$K$10)-(0.64*5*'Sch 8.x Bill Count'!I121)</f>
        <v>0</v>
      </c>
      <c r="J125" s="13">
        <f>(+'Sch 8.x Bill Count'!J121*'S6.1a PRevenue(0.75in)'!$K$8)+('Sch 8.x Bill Count'!J121*($B125+50)/100*$K$10)-(0.64*5*'Sch 8.x Bill Count'!J121)</f>
        <v>0</v>
      </c>
      <c r="K125" s="13">
        <f>(+'Sch 8.x Bill Count'!K121*'S6.1a PRevenue(0.75in)'!$K$8)+('Sch 8.x Bill Count'!K121*($B125+50)/100*$K$10)-(0.64*5*'Sch 8.x Bill Count'!K121)</f>
        <v>0</v>
      </c>
      <c r="L125" s="13">
        <f>(+'Sch 8.x Bill Count'!L121*'S6.1a PRevenue(0.75in)'!$K$8)+('Sch 8.x Bill Count'!L121*($B125+50)/100*$K$10)-(0.64*5*'Sch 8.x Bill Count'!L121)</f>
        <v>0</v>
      </c>
      <c r="M125" s="13">
        <f>(+'Sch 8.x Bill Count'!M121*'S6.1a PRevenue(0.75in)'!$K$8)+('Sch 8.x Bill Count'!M121*($B125+50)/100*$K$10)-(0.64*5*'Sch 8.x Bill Count'!M121)</f>
        <v>0</v>
      </c>
      <c r="N125" s="13">
        <f>(+'Sch 8.x Bill Count'!N121*'S6.1a PRevenue(0.75in)'!$K$8)+('Sch 8.x Bill Count'!N121*($B125+50)/100*$K$10)-(0.64*5*'Sch 8.x Bill Count'!N121)</f>
        <v>0</v>
      </c>
      <c r="O125" s="42"/>
      <c r="P125" s="42"/>
      <c r="Q125" s="42"/>
    </row>
    <row r="126" spans="1:17" x14ac:dyDescent="0.25">
      <c r="A126" s="42"/>
      <c r="B126" s="42"/>
      <c r="C126" s="42"/>
      <c r="D126" s="42"/>
      <c r="E126" s="42"/>
      <c r="F126" s="42"/>
      <c r="G126" s="42"/>
      <c r="H126" s="42"/>
      <c r="I126" s="42"/>
      <c r="J126" s="42"/>
      <c r="K126" s="42"/>
      <c r="L126" s="42"/>
      <c r="M126" s="42"/>
      <c r="N126" s="42"/>
      <c r="O126" s="42"/>
      <c r="P126" s="42"/>
      <c r="Q126" s="42"/>
    </row>
    <row r="127" spans="1:17" x14ac:dyDescent="0.25">
      <c r="A127" s="42"/>
      <c r="B127" s="42"/>
      <c r="C127" s="42"/>
      <c r="D127" s="42"/>
      <c r="E127" s="42"/>
      <c r="F127" s="42"/>
      <c r="G127" s="42"/>
      <c r="H127" s="42"/>
      <c r="I127" s="42"/>
      <c r="J127" s="42"/>
      <c r="K127" s="42"/>
      <c r="L127" s="42"/>
      <c r="M127" s="42"/>
      <c r="N127" s="42"/>
      <c r="O127" s="42"/>
      <c r="P127" s="42"/>
      <c r="Q127" s="42"/>
    </row>
    <row r="128" spans="1:17" x14ac:dyDescent="0.25">
      <c r="A128" s="42"/>
      <c r="B128" s="42"/>
      <c r="C128" s="42"/>
      <c r="D128" s="42"/>
      <c r="E128" s="42"/>
      <c r="F128" s="42"/>
      <c r="G128" s="42"/>
      <c r="H128" s="42"/>
      <c r="I128" s="42"/>
      <c r="J128" s="42"/>
      <c r="K128" s="42"/>
      <c r="L128" s="42"/>
      <c r="M128" s="42"/>
      <c r="N128" s="42"/>
      <c r="O128" s="42"/>
      <c r="P128" s="42"/>
      <c r="Q128" s="42"/>
    </row>
    <row r="129" spans="1:17" x14ac:dyDescent="0.25">
      <c r="A129" s="42"/>
      <c r="B129" s="42"/>
      <c r="C129" s="42"/>
      <c r="D129" s="42"/>
      <c r="E129" s="42"/>
      <c r="F129" s="42"/>
      <c r="G129" s="42"/>
      <c r="H129" s="42"/>
      <c r="I129" s="42"/>
      <c r="J129" s="42"/>
      <c r="K129" s="42"/>
      <c r="L129" s="42"/>
      <c r="M129" s="42"/>
      <c r="N129" s="42"/>
      <c r="O129" s="42"/>
      <c r="P129" s="42"/>
      <c r="Q129" s="42"/>
    </row>
    <row r="130" spans="1:17" x14ac:dyDescent="0.25">
      <c r="A130" s="42"/>
      <c r="B130" s="42"/>
      <c r="C130" s="42"/>
      <c r="D130" s="42"/>
      <c r="E130" s="42"/>
      <c r="F130" s="42"/>
      <c r="G130" s="42"/>
      <c r="H130" s="42"/>
      <c r="I130" s="42"/>
      <c r="J130" s="42"/>
      <c r="K130" s="42"/>
      <c r="L130" s="42"/>
      <c r="M130" s="42"/>
      <c r="N130" s="42"/>
      <c r="O130" s="42"/>
      <c r="P130" s="42"/>
      <c r="Q130" s="42"/>
    </row>
    <row r="131" spans="1:17" x14ac:dyDescent="0.25">
      <c r="A131" s="42"/>
      <c r="B131" s="42"/>
      <c r="C131" s="42"/>
      <c r="D131" s="42"/>
      <c r="E131" s="42"/>
      <c r="F131" s="42"/>
      <c r="G131" s="42"/>
      <c r="H131" s="42"/>
      <c r="I131" s="42"/>
      <c r="J131" s="42"/>
      <c r="K131" s="42"/>
      <c r="L131" s="42"/>
      <c r="M131" s="42"/>
      <c r="N131" s="42"/>
      <c r="O131" s="42"/>
      <c r="P131" s="42"/>
      <c r="Q131" s="42"/>
    </row>
    <row r="132" spans="1:17" x14ac:dyDescent="0.25">
      <c r="A132" s="42"/>
      <c r="B132" s="42"/>
      <c r="C132" s="42"/>
      <c r="D132" s="42"/>
      <c r="E132" s="42"/>
      <c r="F132" s="42"/>
      <c r="G132" s="42"/>
      <c r="H132" s="42"/>
      <c r="I132" s="42"/>
      <c r="J132" s="42"/>
      <c r="K132" s="42"/>
      <c r="L132" s="42"/>
      <c r="M132" s="42"/>
      <c r="N132" s="42"/>
      <c r="O132" s="42"/>
      <c r="P132" s="42"/>
      <c r="Q132" s="42"/>
    </row>
    <row r="133" spans="1:17" x14ac:dyDescent="0.25">
      <c r="A133" s="42"/>
      <c r="B133" s="42"/>
      <c r="C133" s="42"/>
      <c r="D133" s="42"/>
      <c r="E133" s="42"/>
      <c r="F133" s="42"/>
      <c r="G133" s="42"/>
      <c r="H133" s="42"/>
      <c r="I133" s="42"/>
      <c r="J133" s="42"/>
      <c r="K133" s="42"/>
      <c r="L133" s="42"/>
      <c r="M133" s="42"/>
      <c r="N133" s="42"/>
      <c r="O133" s="42"/>
      <c r="P133" s="42"/>
      <c r="Q133" s="42"/>
    </row>
  </sheetData>
  <pageMargins left="0.25" right="0.25" top="0.75" bottom="0.75" header="0.3" footer="0.3"/>
  <pageSetup scale="66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8BED40-49A6-4820-AE95-8F6883A66364}">
  <sheetPr>
    <pageSetUpPr fitToPage="1"/>
  </sheetPr>
  <dimension ref="A1:Q133"/>
  <sheetViews>
    <sheetView showGridLines="0" workbookViewId="0">
      <selection activeCell="N3" sqref="N3:N4"/>
    </sheetView>
  </sheetViews>
  <sheetFormatPr defaultRowHeight="15" x14ac:dyDescent="0.25"/>
  <cols>
    <col min="2" max="2" width="9.5703125" bestFit="1" customWidth="1"/>
    <col min="3" max="5" width="10.28515625" bestFit="1" customWidth="1"/>
    <col min="6" max="9" width="11.28515625" bestFit="1" customWidth="1"/>
    <col min="10" max="12" width="13" bestFit="1" customWidth="1"/>
    <col min="13" max="14" width="14" bestFit="1" customWidth="1"/>
  </cols>
  <sheetData>
    <row r="1" spans="1:17" x14ac:dyDescent="0.25">
      <c r="A1" s="42"/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</row>
    <row r="2" spans="1:17" x14ac:dyDescent="0.25">
      <c r="A2" s="42"/>
      <c r="B2" s="42"/>
      <c r="C2" s="42"/>
      <c r="D2" s="42"/>
      <c r="E2" s="42"/>
      <c r="F2" s="42"/>
      <c r="G2" s="42"/>
      <c r="H2" s="42"/>
      <c r="I2" s="42"/>
      <c r="J2" s="43"/>
      <c r="K2" s="42"/>
      <c r="L2" s="42"/>
      <c r="M2" s="42"/>
      <c r="N2" s="42"/>
      <c r="O2" s="42"/>
      <c r="P2" s="42"/>
      <c r="Q2" s="42"/>
    </row>
    <row r="3" spans="1:17" ht="15.75" x14ac:dyDescent="0.25">
      <c r="A3" s="42"/>
      <c r="C3" s="18" t="s">
        <v>2</v>
      </c>
      <c r="N3" s="170" t="s">
        <v>0</v>
      </c>
      <c r="O3" s="42"/>
      <c r="P3" s="42"/>
      <c r="Q3" s="42"/>
    </row>
    <row r="4" spans="1:17" ht="15.75" x14ac:dyDescent="0.25">
      <c r="A4" s="42"/>
      <c r="C4" s="18" t="s">
        <v>3</v>
      </c>
      <c r="N4" s="170" t="s">
        <v>1</v>
      </c>
      <c r="O4" s="42"/>
      <c r="P4" s="42"/>
      <c r="Q4" s="42"/>
    </row>
    <row r="5" spans="1:17" x14ac:dyDescent="0.25">
      <c r="A5" s="42"/>
      <c r="C5" s="18" t="s">
        <v>348</v>
      </c>
      <c r="O5" s="42"/>
      <c r="P5" s="42"/>
      <c r="Q5" s="42"/>
    </row>
    <row r="6" spans="1:17" x14ac:dyDescent="0.25">
      <c r="A6" s="42"/>
      <c r="C6" s="18" t="s">
        <v>349</v>
      </c>
      <c r="O6" s="42"/>
      <c r="P6" s="42"/>
      <c r="Q6" s="42"/>
    </row>
    <row r="7" spans="1:17" x14ac:dyDescent="0.25">
      <c r="A7" s="42"/>
      <c r="C7" s="18"/>
      <c r="O7" s="42"/>
      <c r="P7" s="42"/>
      <c r="Q7" s="42"/>
    </row>
    <row r="8" spans="1:17" x14ac:dyDescent="0.25">
      <c r="A8" s="42"/>
      <c r="I8" s="30" t="s">
        <v>72</v>
      </c>
      <c r="J8" s="35" t="s">
        <v>73</v>
      </c>
      <c r="K8" s="33">
        <f>+'Sch 5.0b Rates (2)'!H20</f>
        <v>56.9</v>
      </c>
      <c r="L8" s="31" t="s">
        <v>74</v>
      </c>
      <c r="N8" s="18" t="s">
        <v>75</v>
      </c>
      <c r="O8" s="42"/>
      <c r="P8" s="42"/>
      <c r="Q8" s="42"/>
    </row>
    <row r="9" spans="1:17" x14ac:dyDescent="0.25">
      <c r="A9" s="42"/>
      <c r="I9" s="30" t="s">
        <v>27</v>
      </c>
      <c r="J9" s="29" t="s">
        <v>28</v>
      </c>
      <c r="K9" s="33">
        <f>+'Sch 5.0b Rates (2)'!H21</f>
        <v>3.75</v>
      </c>
      <c r="L9" s="32" t="s">
        <v>76</v>
      </c>
      <c r="N9" s="34">
        <f>SUM(C13:N13)</f>
        <v>618463.47499999974</v>
      </c>
      <c r="O9" s="42"/>
      <c r="P9" s="42"/>
      <c r="Q9" s="42"/>
    </row>
    <row r="10" spans="1:17" x14ac:dyDescent="0.25">
      <c r="A10" s="42"/>
      <c r="J10" s="29" t="s">
        <v>30</v>
      </c>
      <c r="K10" s="33">
        <f>+'Sch 5.0b Rates (2)'!H22</f>
        <v>4</v>
      </c>
      <c r="L10">
        <v>2.68</v>
      </c>
      <c r="N10" s="36">
        <v>2023</v>
      </c>
      <c r="O10" s="42"/>
      <c r="P10" s="42"/>
      <c r="Q10" s="42"/>
    </row>
    <row r="11" spans="1:17" x14ac:dyDescent="0.25">
      <c r="A11" s="42"/>
      <c r="L11">
        <v>3.32</v>
      </c>
      <c r="O11" s="42"/>
      <c r="P11" s="42"/>
      <c r="Q11" s="42"/>
    </row>
    <row r="12" spans="1:17" x14ac:dyDescent="0.25">
      <c r="A12" s="42"/>
      <c r="C12" s="18"/>
      <c r="O12" s="42"/>
      <c r="P12" s="42"/>
      <c r="Q12" s="42"/>
    </row>
    <row r="13" spans="1:17" x14ac:dyDescent="0.25">
      <c r="A13" s="42"/>
      <c r="B13" s="16" t="s">
        <v>77</v>
      </c>
      <c r="C13" s="28">
        <f>+SUM(C15:C125)</f>
        <v>47412.199999999968</v>
      </c>
      <c r="D13" s="28">
        <f t="shared" ref="D13:N13" si="0">+SUM(D15:D125)</f>
        <v>51121.999999999971</v>
      </c>
      <c r="E13" s="28">
        <f t="shared" si="0"/>
        <v>48547.5</v>
      </c>
      <c r="F13" s="28">
        <f t="shared" si="0"/>
        <v>50905.074999999961</v>
      </c>
      <c r="G13" s="28">
        <f t="shared" si="0"/>
        <v>53868.974999999969</v>
      </c>
      <c r="H13" s="28">
        <f t="shared" si="0"/>
        <v>54973.549999999952</v>
      </c>
      <c r="I13" s="28">
        <f t="shared" si="0"/>
        <v>53555.049999999974</v>
      </c>
      <c r="J13" s="28">
        <f t="shared" si="0"/>
        <v>55758.799999999967</v>
      </c>
      <c r="K13" s="28">
        <f t="shared" si="0"/>
        <v>50141.499999999964</v>
      </c>
      <c r="L13" s="28">
        <f t="shared" si="0"/>
        <v>50876.599999999977</v>
      </c>
      <c r="M13" s="28">
        <f t="shared" si="0"/>
        <v>50930.199999999983</v>
      </c>
      <c r="N13" s="28">
        <f t="shared" si="0"/>
        <v>50372.02499999998</v>
      </c>
      <c r="O13" s="42"/>
      <c r="P13" s="42"/>
      <c r="Q13" s="42"/>
    </row>
    <row r="14" spans="1:17" x14ac:dyDescent="0.25">
      <c r="A14" s="42"/>
      <c r="B14" s="16" t="s">
        <v>78</v>
      </c>
      <c r="C14" s="29" t="s">
        <v>79</v>
      </c>
      <c r="D14" s="29" t="s">
        <v>80</v>
      </c>
      <c r="E14" s="29" t="s">
        <v>81</v>
      </c>
      <c r="F14" s="29" t="s">
        <v>82</v>
      </c>
      <c r="G14" s="29" t="s">
        <v>83</v>
      </c>
      <c r="H14" s="29" t="s">
        <v>84</v>
      </c>
      <c r="I14" s="29" t="s">
        <v>85</v>
      </c>
      <c r="J14" s="29" t="s">
        <v>86</v>
      </c>
      <c r="K14" s="29" t="s">
        <v>87</v>
      </c>
      <c r="L14" s="29" t="s">
        <v>88</v>
      </c>
      <c r="M14" s="29" t="s">
        <v>89</v>
      </c>
      <c r="N14" s="29" t="s">
        <v>90</v>
      </c>
      <c r="O14" s="42"/>
      <c r="P14" s="42"/>
      <c r="Q14" s="42"/>
    </row>
    <row r="15" spans="1:17" x14ac:dyDescent="0.25">
      <c r="A15" s="42"/>
      <c r="B15">
        <v>0</v>
      </c>
      <c r="C15" s="13">
        <f>(+'Sch 8.x Bill Count'!C11*'S6.1b PRevenue(0.75in)'!$K$8)+('Sch 8.x Bill Count'!C11*($B15+50)/100*$K$9)</f>
        <v>3879.15</v>
      </c>
      <c r="D15" s="13">
        <f>(+'Sch 8.x Bill Count'!D11*'S6.1b PRevenue(0.75in)'!$K$8)+('Sch 8.x Bill Count'!D11*($B15+50)/100*$K$9)</f>
        <v>1469.375</v>
      </c>
      <c r="E15" s="13">
        <f>(+'Sch 8.x Bill Count'!E11*'S6.1b PRevenue(0.75in)'!$K$8)+('Sch 8.x Bill Count'!E11*($B15+50)/100*$K$9)</f>
        <v>1410.6</v>
      </c>
      <c r="F15" s="13">
        <f>(+'Sch 8.x Bill Count'!F11*'S6.1b PRevenue(0.75in)'!$K$8)+('Sch 8.x Bill Count'!F11*($B15+50)/100*$K$9)</f>
        <v>764.07499999999993</v>
      </c>
      <c r="G15" s="13">
        <f>(+'Sch 8.x Bill Count'!G11*'S6.1b PRevenue(0.75in)'!$K$8)+('Sch 8.x Bill Count'!G11*($B15+50)/100*$K$9)</f>
        <v>528.97500000000002</v>
      </c>
      <c r="H15" s="13">
        <f>(+'Sch 8.x Bill Count'!H11*'S6.1b PRevenue(0.75in)'!$K$8)+('Sch 8.x Bill Count'!H11*($B15+50)/100*$K$9)</f>
        <v>411.42500000000001</v>
      </c>
      <c r="I15" s="13">
        <f>(+'Sch 8.x Bill Count'!I11*'S6.1b PRevenue(0.75in)'!$K$8)+('Sch 8.x Bill Count'!I11*($B15+50)/100*$K$9)</f>
        <v>1116.7249999999999</v>
      </c>
      <c r="J15" s="13">
        <f>(+'Sch 8.x Bill Count'!J11*'S6.1b PRevenue(0.75in)'!$K$8)+('Sch 8.x Bill Count'!J11*($B15+50)/100*$K$9)</f>
        <v>881.625</v>
      </c>
      <c r="K15" s="13">
        <f>(+'Sch 8.x Bill Count'!K11*'S6.1b PRevenue(0.75in)'!$K$8)+('Sch 8.x Bill Count'!K11*($B15+50)/100*$K$9)</f>
        <v>940.4</v>
      </c>
      <c r="L15" s="13">
        <f>(+'Sch 8.x Bill Count'!L11*'S6.1b PRevenue(0.75in)'!$K$8)+('Sch 8.x Bill Count'!L11*($B15+50)/100*$K$9)</f>
        <v>881.625</v>
      </c>
      <c r="M15" s="13">
        <f>(+'Sch 8.x Bill Count'!M11*'S6.1b PRevenue(0.75in)'!$K$8)+('Sch 8.x Bill Count'!M11*($B15+50)/100*$K$9)</f>
        <v>881.625</v>
      </c>
      <c r="N15" s="13">
        <f>(+'Sch 8.x Bill Count'!N11*'S6.1b PRevenue(0.75in)'!$K$8)+('Sch 8.x Bill Count'!N11*($B15+50)/100*$K$9)</f>
        <v>705.3</v>
      </c>
      <c r="O15" s="42"/>
      <c r="P15" s="42"/>
      <c r="Q15" s="42"/>
    </row>
    <row r="16" spans="1:17" x14ac:dyDescent="0.25">
      <c r="A16" s="42"/>
      <c r="B16">
        <v>100</v>
      </c>
      <c r="C16" s="13">
        <f>(+'Sch 8.x Bill Count'!C12*'S6.1b PRevenue(0.75in)'!$K$8)+('Sch 8.x Bill Count'!C12*($B16+50)/100*$K$9)</f>
        <v>2438.4749999999999</v>
      </c>
      <c r="D16" s="13">
        <f>(+'Sch 8.x Bill Count'!D12*'S6.1b PRevenue(0.75in)'!$K$8)+('Sch 8.x Bill Count'!D12*($B16+50)/100*$K$9)</f>
        <v>1187.9749999999999</v>
      </c>
      <c r="E16" s="13">
        <f>(+'Sch 8.x Bill Count'!E12*'S6.1b PRevenue(0.75in)'!$K$8)+('Sch 8.x Bill Count'!E12*($B16+50)/100*$K$9)</f>
        <v>1375.55</v>
      </c>
      <c r="F16" s="13">
        <f>(+'Sch 8.x Bill Count'!F12*'S6.1b PRevenue(0.75in)'!$K$8)+('Sch 8.x Bill Count'!F12*($B16+50)/100*$K$9)</f>
        <v>937.875</v>
      </c>
      <c r="G16" s="13">
        <f>(+'Sch 8.x Bill Count'!G12*'S6.1b PRevenue(0.75in)'!$K$8)+('Sch 8.x Bill Count'!G12*($B16+50)/100*$K$9)</f>
        <v>1125.45</v>
      </c>
      <c r="H16" s="13">
        <f>(+'Sch 8.x Bill Count'!H12*'S6.1b PRevenue(0.75in)'!$K$8)+('Sch 8.x Bill Count'!H12*($B16+50)/100*$K$9)</f>
        <v>812.82499999999993</v>
      </c>
      <c r="I16" s="13">
        <f>(+'Sch 8.x Bill Count'!I12*'S6.1b PRevenue(0.75in)'!$K$8)+('Sch 8.x Bill Count'!I12*($B16+50)/100*$K$9)</f>
        <v>937.875</v>
      </c>
      <c r="J16" s="13">
        <f>(+'Sch 8.x Bill Count'!J12*'S6.1b PRevenue(0.75in)'!$K$8)+('Sch 8.x Bill Count'!J12*($B16+50)/100*$K$9)</f>
        <v>625.25</v>
      </c>
      <c r="K16" s="13">
        <f>(+'Sch 8.x Bill Count'!K12*'S6.1b PRevenue(0.75in)'!$K$8)+('Sch 8.x Bill Count'!K12*($B16+50)/100*$K$9)</f>
        <v>1250.5</v>
      </c>
      <c r="L16" s="13">
        <f>(+'Sch 8.x Bill Count'!L12*'S6.1b PRevenue(0.75in)'!$K$8)+('Sch 8.x Bill Count'!L12*($B16+50)/100*$K$9)</f>
        <v>1500.6</v>
      </c>
      <c r="M16" s="13">
        <f>(+'Sch 8.x Bill Count'!M12*'S6.1b PRevenue(0.75in)'!$K$8)+('Sch 8.x Bill Count'!M12*($B16+50)/100*$K$9)</f>
        <v>1125.45</v>
      </c>
      <c r="N16" s="13">
        <f>(+'Sch 8.x Bill Count'!N12*'S6.1b PRevenue(0.75in)'!$K$8)+('Sch 8.x Bill Count'!N12*($B16+50)/100*$K$9)</f>
        <v>1125.45</v>
      </c>
      <c r="O16" s="42"/>
      <c r="P16" s="42"/>
      <c r="Q16" s="42"/>
    </row>
    <row r="17" spans="1:17" x14ac:dyDescent="0.25">
      <c r="A17" s="42"/>
      <c r="B17">
        <f>+B16+100</f>
        <v>200</v>
      </c>
      <c r="C17" s="13">
        <f>(+'Sch 8.x Bill Count'!C13*'S6.1b PRevenue(0.75in)'!$K$8)+('Sch 8.x Bill Count'!C13*($B17+50)/100*$K$9)</f>
        <v>5302</v>
      </c>
      <c r="D17" s="13">
        <f>(+'Sch 8.x Bill Count'!D13*'S6.1b PRevenue(0.75in)'!$K$8)+('Sch 8.x Bill Count'!D13*($B17+50)/100*$K$9)</f>
        <v>2385.9</v>
      </c>
      <c r="E17" s="13">
        <f>(+'Sch 8.x Bill Count'!E13*'S6.1b PRevenue(0.75in)'!$K$8)+('Sch 8.x Bill Count'!E13*($B17+50)/100*$K$9)</f>
        <v>3910.2249999999999</v>
      </c>
      <c r="F17" s="13">
        <f>(+'Sch 8.x Bill Count'!F13*'S6.1b PRevenue(0.75in)'!$K$8)+('Sch 8.x Bill Count'!F13*($B17+50)/100*$K$9)</f>
        <v>3843.95</v>
      </c>
      <c r="G17" s="13">
        <f>(+'Sch 8.x Bill Count'!G13*'S6.1b PRevenue(0.75in)'!$K$8)+('Sch 8.x Bill Count'!G13*($B17+50)/100*$K$9)</f>
        <v>2518.4499999999998</v>
      </c>
      <c r="H17" s="13">
        <f>(+'Sch 8.x Bill Count'!H13*'S6.1b PRevenue(0.75in)'!$K$8)+('Sch 8.x Bill Count'!H13*($B17+50)/100*$K$9)</f>
        <v>2253.35</v>
      </c>
      <c r="I17" s="13">
        <f>(+'Sch 8.x Bill Count'!I13*'S6.1b PRevenue(0.75in)'!$K$8)+('Sch 8.x Bill Count'!I13*($B17+50)/100*$K$9)</f>
        <v>3181.2</v>
      </c>
      <c r="J17" s="13">
        <f>(+'Sch 8.x Bill Count'!J13*'S6.1b PRevenue(0.75in)'!$K$8)+('Sch 8.x Bill Count'!J13*($B17+50)/100*$K$9)</f>
        <v>1391.7749999999999</v>
      </c>
      <c r="K17" s="13">
        <f>(+'Sch 8.x Bill Count'!K13*'S6.1b PRevenue(0.75in)'!$K$8)+('Sch 8.x Bill Count'!K13*($B17+50)/100*$K$9)</f>
        <v>4506.7</v>
      </c>
      <c r="L17" s="13">
        <f>(+'Sch 8.x Bill Count'!L13*'S6.1b PRevenue(0.75in)'!$K$8)+('Sch 8.x Bill Count'!L13*($B17+50)/100*$K$9)</f>
        <v>2651</v>
      </c>
      <c r="M17" s="13">
        <f>(+'Sch 8.x Bill Count'!M13*'S6.1b PRevenue(0.75in)'!$K$8)+('Sch 8.x Bill Count'!M13*($B17+50)/100*$K$9)</f>
        <v>2982.375</v>
      </c>
      <c r="N17" s="13">
        <f>(+'Sch 8.x Bill Count'!N13*'S6.1b PRevenue(0.75in)'!$K$8)+('Sch 8.x Bill Count'!N13*($B17+50)/100*$K$9)</f>
        <v>2584.7249999999999</v>
      </c>
      <c r="O17" s="42"/>
      <c r="P17" s="42"/>
      <c r="Q17" s="42"/>
    </row>
    <row r="18" spans="1:17" x14ac:dyDescent="0.25">
      <c r="A18" s="42"/>
      <c r="B18">
        <f t="shared" ref="B18:B81" si="1">+B17+100</f>
        <v>300</v>
      </c>
      <c r="C18" s="13">
        <f>(+'Sch 8.x Bill Count'!C14*'S6.1b PRevenue(0.75in)'!$K$8)+('Sch 8.x Bill Count'!C14*($B18+50)/100*$K$9)</f>
        <v>6862.45</v>
      </c>
      <c r="D18" s="13">
        <f>(+'Sch 8.x Bill Count'!D14*'S6.1b PRevenue(0.75in)'!$K$8)+('Sch 8.x Bill Count'!D14*($B18+50)/100*$K$9)</f>
        <v>4621.6499999999996</v>
      </c>
      <c r="E18" s="13">
        <f>(+'Sch 8.x Bill Count'!E14*'S6.1b PRevenue(0.75in)'!$K$8)+('Sch 8.x Bill Count'!E14*($B18+50)/100*$K$9)</f>
        <v>7422.65</v>
      </c>
      <c r="F18" s="13">
        <f>(+'Sch 8.x Bill Count'!F14*'S6.1b PRevenue(0.75in)'!$K$8)+('Sch 8.x Bill Count'!F14*($B18+50)/100*$K$9)</f>
        <v>6162.2</v>
      </c>
      <c r="G18" s="13">
        <f>(+'Sch 8.x Bill Count'!G14*'S6.1b PRevenue(0.75in)'!$K$8)+('Sch 8.x Bill Count'!G14*($B18+50)/100*$K$9)</f>
        <v>5531.9749999999995</v>
      </c>
      <c r="H18" s="13">
        <f>(+'Sch 8.x Bill Count'!H14*'S6.1b PRevenue(0.75in)'!$K$8)+('Sch 8.x Bill Count'!H14*($B18+50)/100*$K$9)</f>
        <v>4201.5</v>
      </c>
      <c r="I18" s="13">
        <f>(+'Sch 8.x Bill Count'!I14*'S6.1b PRevenue(0.75in)'!$K$8)+('Sch 8.x Bill Count'!I14*($B18+50)/100*$K$9)</f>
        <v>5812.0749999999998</v>
      </c>
      <c r="J18" s="13">
        <f>(+'Sch 8.x Bill Count'!J14*'S6.1b PRevenue(0.75in)'!$K$8)+('Sch 8.x Bill Count'!J14*($B18+50)/100*$K$9)</f>
        <v>4201.5</v>
      </c>
      <c r="K18" s="13">
        <f>(+'Sch 8.x Bill Count'!K14*'S6.1b PRevenue(0.75in)'!$K$8)+('Sch 8.x Bill Count'!K14*($B18+50)/100*$K$9)</f>
        <v>6442.3</v>
      </c>
      <c r="L18" s="13">
        <f>(+'Sch 8.x Bill Count'!L14*'S6.1b PRevenue(0.75in)'!$K$8)+('Sch 8.x Bill Count'!L14*($B18+50)/100*$K$9)</f>
        <v>6372.2749999999996</v>
      </c>
      <c r="M18" s="13">
        <f>(+'Sch 8.x Bill Count'!M14*'S6.1b PRevenue(0.75in)'!$K$8)+('Sch 8.x Bill Count'!M14*($B18+50)/100*$K$9)</f>
        <v>5742.05</v>
      </c>
      <c r="N18" s="13">
        <f>(+'Sch 8.x Bill Count'!N14*'S6.1b PRevenue(0.75in)'!$K$8)+('Sch 8.x Bill Count'!N14*($B18+50)/100*$K$9)</f>
        <v>6442.3</v>
      </c>
      <c r="O18" s="42"/>
      <c r="P18" s="42"/>
      <c r="Q18" s="42"/>
    </row>
    <row r="19" spans="1:17" x14ac:dyDescent="0.25">
      <c r="A19" s="42"/>
      <c r="B19">
        <f t="shared" si="1"/>
        <v>400</v>
      </c>
      <c r="C19" s="13">
        <f>(+'Sch 8.x Bill Count'!C15*'S6.1b PRevenue(0.75in)'!$K$8)+('Sch 8.x Bill Count'!C15*($B19+50)/100*$K$9)</f>
        <v>6787.3</v>
      </c>
      <c r="D19" s="13">
        <f>(+'Sch 8.x Bill Count'!D15*'S6.1b PRevenue(0.75in)'!$K$8)+('Sch 8.x Bill Count'!D15*($B19+50)/100*$K$9)</f>
        <v>6270.875</v>
      </c>
      <c r="E19" s="13">
        <f>(+'Sch 8.x Bill Count'!E15*'S6.1b PRevenue(0.75in)'!$K$8)+('Sch 8.x Bill Count'!E15*($B19+50)/100*$K$9)</f>
        <v>6418.4250000000002</v>
      </c>
      <c r="F19" s="13">
        <f>(+'Sch 8.x Bill Count'!F15*'S6.1b PRevenue(0.75in)'!$K$8)+('Sch 8.x Bill Count'!F15*($B19+50)/100*$K$9)</f>
        <v>7156.1750000000002</v>
      </c>
      <c r="G19" s="13">
        <f>(+'Sch 8.x Bill Count'!G15*'S6.1b PRevenue(0.75in)'!$K$8)+('Sch 8.x Bill Count'!G15*($B19+50)/100*$K$9)</f>
        <v>5238.0249999999996</v>
      </c>
      <c r="H19" s="13">
        <f>(+'Sch 8.x Bill Count'!H15*'S6.1b PRevenue(0.75in)'!$K$8)+('Sch 8.x Bill Count'!H15*($B19+50)/100*$K$9)</f>
        <v>5902</v>
      </c>
      <c r="I19" s="13">
        <f>(+'Sch 8.x Bill Count'!I15*'S6.1b PRevenue(0.75in)'!$K$8)+('Sch 8.x Bill Count'!I15*($B19+50)/100*$K$9)</f>
        <v>5459.3499999999995</v>
      </c>
      <c r="J19" s="13">
        <f>(+'Sch 8.x Bill Count'!J15*'S6.1b PRevenue(0.75in)'!$K$8)+('Sch 8.x Bill Count'!J15*($B19+50)/100*$K$9)</f>
        <v>4942.9249999999993</v>
      </c>
      <c r="K19" s="13">
        <f>(+'Sch 8.x Bill Count'!K15*'S6.1b PRevenue(0.75in)'!$K$8)+('Sch 8.x Bill Count'!K15*($B19+50)/100*$K$9)</f>
        <v>6123.3249999999998</v>
      </c>
      <c r="L19" s="13">
        <f>(+'Sch 8.x Bill Count'!L15*'S6.1b PRevenue(0.75in)'!$K$8)+('Sch 8.x Bill Count'!L15*($B19+50)/100*$K$9)</f>
        <v>6492.2</v>
      </c>
      <c r="M19" s="13">
        <f>(+'Sch 8.x Bill Count'!M15*'S6.1b PRevenue(0.75in)'!$K$8)+('Sch 8.x Bill Count'!M15*($B19+50)/100*$K$9)</f>
        <v>5975.7749999999996</v>
      </c>
      <c r="N19" s="13">
        <f>(+'Sch 8.x Bill Count'!N15*'S6.1b PRevenue(0.75in)'!$K$8)+('Sch 8.x Bill Count'!N15*($B19+50)/100*$K$9)</f>
        <v>6270.875</v>
      </c>
      <c r="O19" s="42"/>
      <c r="P19" s="42"/>
      <c r="Q19" s="42"/>
    </row>
    <row r="20" spans="1:17" x14ac:dyDescent="0.25">
      <c r="A20" s="42"/>
      <c r="B20">
        <f t="shared" si="1"/>
        <v>500</v>
      </c>
      <c r="C20" s="13">
        <f>(+'Sch 8.x Bill Count'!C16*'S6.1b PRevenue(0.75in)'!$K$8)+('Sch 8.x Bill Count'!C16*($B20+50)/100*$K$9)</f>
        <v>5659.3249999999998</v>
      </c>
      <c r="D20" s="13">
        <f>(+'Sch 8.x Bill Count'!D16*'S6.1b PRevenue(0.75in)'!$K$8)+('Sch 8.x Bill Count'!D16*($B20+50)/100*$K$9)</f>
        <v>6279.5249999999996</v>
      </c>
      <c r="E20" s="13">
        <f>(+'Sch 8.x Bill Count'!E16*'S6.1b PRevenue(0.75in)'!$K$8)+('Sch 8.x Bill Count'!E16*($B20+50)/100*$K$9)</f>
        <v>7287.3499999999995</v>
      </c>
      <c r="F20" s="13">
        <f>(+'Sch 8.x Bill Count'!F16*'S6.1b PRevenue(0.75in)'!$K$8)+('Sch 8.x Bill Count'!F16*($B20+50)/100*$K$9)</f>
        <v>5891.9</v>
      </c>
      <c r="G20" s="13">
        <f>(+'Sch 8.x Bill Count'!G16*'S6.1b PRevenue(0.75in)'!$K$8)+('Sch 8.x Bill Count'!G16*($B20+50)/100*$K$9)</f>
        <v>4961.6000000000004</v>
      </c>
      <c r="H20" s="13">
        <f>(+'Sch 8.x Bill Count'!H16*'S6.1b PRevenue(0.75in)'!$K$8)+('Sch 8.x Bill Count'!H16*($B20+50)/100*$K$9)</f>
        <v>4806.5499999999993</v>
      </c>
      <c r="I20" s="13">
        <f>(+'Sch 8.x Bill Count'!I16*'S6.1b PRevenue(0.75in)'!$K$8)+('Sch 8.x Bill Count'!I16*($B20+50)/100*$K$9)</f>
        <v>4729.0249999999996</v>
      </c>
      <c r="J20" s="13">
        <f>(+'Sch 8.x Bill Count'!J16*'S6.1b PRevenue(0.75in)'!$K$8)+('Sch 8.x Bill Count'!J16*($B20+50)/100*$K$9)</f>
        <v>4729.0249999999996</v>
      </c>
      <c r="K20" s="13">
        <f>(+'Sch 8.x Bill Count'!K16*'S6.1b PRevenue(0.75in)'!$K$8)+('Sch 8.x Bill Count'!K16*($B20+50)/100*$K$9)</f>
        <v>7054.7749999999996</v>
      </c>
      <c r="L20" s="13">
        <f>(+'Sch 8.x Bill Count'!L16*'S6.1b PRevenue(0.75in)'!$K$8)+('Sch 8.x Bill Count'!L16*($B20+50)/100*$K$9)</f>
        <v>6512.0999999999995</v>
      </c>
      <c r="M20" s="13">
        <f>(+'Sch 8.x Bill Count'!M16*'S6.1b PRevenue(0.75in)'!$K$8)+('Sch 8.x Bill Count'!M16*($B20+50)/100*$K$9)</f>
        <v>6899.7249999999995</v>
      </c>
      <c r="N20" s="13">
        <f>(+'Sch 8.x Bill Count'!N16*'S6.1b PRevenue(0.75in)'!$K$8)+('Sch 8.x Bill Count'!N16*($B20+50)/100*$K$9)</f>
        <v>7364.875</v>
      </c>
      <c r="O20" s="42"/>
      <c r="P20" s="42"/>
      <c r="Q20" s="42"/>
    </row>
    <row r="21" spans="1:17" x14ac:dyDescent="0.25">
      <c r="A21" s="42"/>
      <c r="B21">
        <f t="shared" si="1"/>
        <v>600</v>
      </c>
      <c r="C21" s="13">
        <f>(+'Sch 8.x Bill Count'!C17*'S6.1b PRevenue(0.75in)'!$K$8)+('Sch 8.x Bill Count'!C17*($B21+50)/100*$K$10)-(0.64*5*'Sch 8.x Bill Count'!C17)</f>
        <v>4622.5999999999995</v>
      </c>
      <c r="D21" s="13">
        <f>(+'Sch 8.x Bill Count'!D17*'S6.1b PRevenue(0.75in)'!$K$8)+('Sch 8.x Bill Count'!D17*($B21+50)/100*$K$10)-(0.64*5*'Sch 8.x Bill Count'!D17)</f>
        <v>6455.7</v>
      </c>
      <c r="E21" s="13">
        <f>(+'Sch 8.x Bill Count'!E17*'S6.1b PRevenue(0.75in)'!$K$8)+('Sch 8.x Bill Count'!E17*($B21+50)/100*$K$10)-(0.64*5*'Sch 8.x Bill Count'!E17)</f>
        <v>5977.5</v>
      </c>
      <c r="F21" s="13">
        <f>(+'Sch 8.x Bill Count'!F17*'S6.1b PRevenue(0.75in)'!$K$8)+('Sch 8.x Bill Count'!F17*($B21+50)/100*$K$10)-(0.64*5*'Sch 8.x Bill Count'!F17)</f>
        <v>6774.5</v>
      </c>
      <c r="G21" s="13">
        <f>(+'Sch 8.x Bill Count'!G17*'S6.1b PRevenue(0.75in)'!$K$8)+('Sch 8.x Bill Count'!G17*($B21+50)/100*$K$10)-(0.64*5*'Sch 8.x Bill Count'!G17)</f>
        <v>5897.7999999999993</v>
      </c>
      <c r="H21" s="13">
        <f>(+'Sch 8.x Bill Count'!H17*'S6.1b PRevenue(0.75in)'!$K$8)+('Sch 8.x Bill Count'!H17*($B21+50)/100*$K$10)-(0.64*5*'Sch 8.x Bill Count'!H17)</f>
        <v>5021.0999999999995</v>
      </c>
      <c r="I21" s="13">
        <f>(+'Sch 8.x Bill Count'!I17*'S6.1b PRevenue(0.75in)'!$K$8)+('Sch 8.x Bill Count'!I17*($B21+50)/100*$K$10)-(0.64*5*'Sch 8.x Bill Count'!I17)</f>
        <v>5100.8</v>
      </c>
      <c r="J21" s="13">
        <f>(+'Sch 8.x Bill Count'!J17*'S6.1b PRevenue(0.75in)'!$K$8)+('Sch 8.x Bill Count'!J17*($B21+50)/100*$K$10)-(0.64*5*'Sch 8.x Bill Count'!J17)</f>
        <v>6057.2</v>
      </c>
      <c r="K21" s="13">
        <f>(+'Sch 8.x Bill Count'!K17*'S6.1b PRevenue(0.75in)'!$K$8)+('Sch 8.x Bill Count'!K17*($B21+50)/100*$K$10)-(0.64*5*'Sch 8.x Bill Count'!K17)</f>
        <v>5419.5999999999995</v>
      </c>
      <c r="L21" s="13">
        <f>(+'Sch 8.x Bill Count'!L17*'S6.1b PRevenue(0.75in)'!$K$8)+('Sch 8.x Bill Count'!L17*($B21+50)/100*$K$10)-(0.64*5*'Sch 8.x Bill Count'!L17)</f>
        <v>5260.2</v>
      </c>
      <c r="M21" s="13">
        <f>(+'Sch 8.x Bill Count'!M17*'S6.1b PRevenue(0.75in)'!$K$8)+('Sch 8.x Bill Count'!M17*($B21+50)/100*$K$10)-(0.64*5*'Sch 8.x Bill Count'!M17)</f>
        <v>4941.3999999999996</v>
      </c>
      <c r="N21" s="13">
        <f>(+'Sch 8.x Bill Count'!N17*'S6.1b PRevenue(0.75in)'!$K$8)+('Sch 8.x Bill Count'!N17*($B21+50)/100*$K$10)-(0.64*5*'Sch 8.x Bill Count'!N17)</f>
        <v>6376</v>
      </c>
      <c r="O21" s="42"/>
      <c r="P21" s="42"/>
      <c r="Q21" s="42"/>
    </row>
    <row r="22" spans="1:17" x14ac:dyDescent="0.25">
      <c r="A22" s="42"/>
      <c r="B22">
        <f t="shared" si="1"/>
        <v>700</v>
      </c>
      <c r="C22" s="13">
        <f>(+'Sch 8.x Bill Count'!C18*'S6.1b PRevenue(0.75in)'!$K$8)+('Sch 8.x Bill Count'!C18*($B22+50)/100*$K$10)-(0.64*5*'Sch 8.x Bill Count'!C18)</f>
        <v>3013.2000000000003</v>
      </c>
      <c r="D22" s="13">
        <f>(+'Sch 8.x Bill Count'!D18*'S6.1b PRevenue(0.75in)'!$K$8)+('Sch 8.x Bill Count'!D18*($B22+50)/100*$K$10)-(0.64*5*'Sch 8.x Bill Count'!D18)</f>
        <v>4436.0999999999995</v>
      </c>
      <c r="E22" s="13">
        <f>(+'Sch 8.x Bill Count'!E18*'S6.1b PRevenue(0.75in)'!$K$8)+('Sch 8.x Bill Count'!E18*($B22+50)/100*$K$10)-(0.64*5*'Sch 8.x Bill Count'!E18)</f>
        <v>4101.3</v>
      </c>
      <c r="F22" s="13">
        <f>(+'Sch 8.x Bill Count'!F18*'S6.1b PRevenue(0.75in)'!$K$8)+('Sch 8.x Bill Count'!F18*($B22+50)/100*$K$10)-(0.64*5*'Sch 8.x Bill Count'!F18)</f>
        <v>4436.0999999999995</v>
      </c>
      <c r="G22" s="13">
        <f>(+'Sch 8.x Bill Count'!G18*'S6.1b PRevenue(0.75in)'!$K$8)+('Sch 8.x Bill Count'!G18*($B22+50)/100*$K$10)-(0.64*5*'Sch 8.x Bill Count'!G18)</f>
        <v>5607.9</v>
      </c>
      <c r="H22" s="13">
        <f>(+'Sch 8.x Bill Count'!H18*'S6.1b PRevenue(0.75in)'!$K$8)+('Sch 8.x Bill Count'!H18*($B22+50)/100*$K$10)-(0.64*5*'Sch 8.x Bill Count'!H18)</f>
        <v>4436.0999999999995</v>
      </c>
      <c r="I22" s="13">
        <f>(+'Sch 8.x Bill Count'!I18*'S6.1b PRevenue(0.75in)'!$K$8)+('Sch 8.x Bill Count'!I18*($B22+50)/100*$K$10)-(0.64*5*'Sch 8.x Bill Count'!I18)</f>
        <v>4185</v>
      </c>
      <c r="J22" s="13">
        <f>(+'Sch 8.x Bill Count'!J18*'S6.1b PRevenue(0.75in)'!$K$8)+('Sch 8.x Bill Count'!J18*($B22+50)/100*$K$10)-(0.64*5*'Sch 8.x Bill Count'!J18)</f>
        <v>4519.8</v>
      </c>
      <c r="K22" s="13">
        <f>(+'Sch 8.x Bill Count'!K18*'S6.1b PRevenue(0.75in)'!$K$8)+('Sch 8.x Bill Count'!K18*($B22+50)/100*$K$10)-(0.64*5*'Sch 8.x Bill Count'!K18)</f>
        <v>4436.0999999999995</v>
      </c>
      <c r="L22" s="13">
        <f>(+'Sch 8.x Bill Count'!L18*'S6.1b PRevenue(0.75in)'!$K$8)+('Sch 8.x Bill Count'!L18*($B22+50)/100*$K$10)-(0.64*5*'Sch 8.x Bill Count'!L18)</f>
        <v>5356.8</v>
      </c>
      <c r="M22" s="13">
        <f>(+'Sch 8.x Bill Count'!M18*'S6.1b PRevenue(0.75in)'!$K$8)+('Sch 8.x Bill Count'!M18*($B22+50)/100*$K$10)-(0.64*5*'Sch 8.x Bill Count'!M18)</f>
        <v>6193.7999999999993</v>
      </c>
      <c r="N22" s="13">
        <f>(+'Sch 8.x Bill Count'!N18*'S6.1b PRevenue(0.75in)'!$K$8)+('Sch 8.x Bill Count'!N18*($B22+50)/100*$K$10)-(0.64*5*'Sch 8.x Bill Count'!N18)</f>
        <v>5440.5</v>
      </c>
      <c r="O22" s="42"/>
      <c r="P22" s="42"/>
      <c r="Q22" s="42"/>
    </row>
    <row r="23" spans="1:17" x14ac:dyDescent="0.25">
      <c r="A23" s="42"/>
      <c r="B23">
        <f t="shared" si="1"/>
        <v>800</v>
      </c>
      <c r="C23" s="13">
        <f>(+'Sch 8.x Bill Count'!C19*'S6.1b PRevenue(0.75in)'!$K$8)+('Sch 8.x Bill Count'!C19*($B23+50)/100*$K$10)-(0.64*5*'Sch 8.x Bill Count'!C19)</f>
        <v>2367.9</v>
      </c>
      <c r="D23" s="13">
        <f>(+'Sch 8.x Bill Count'!D19*'S6.1b PRevenue(0.75in)'!$K$8)+('Sch 8.x Bill Count'!D19*($B23+50)/100*$K$10)-(0.64*5*'Sch 8.x Bill Count'!D19)</f>
        <v>4911.2</v>
      </c>
      <c r="E23" s="13">
        <f>(+'Sch 8.x Bill Count'!E19*'S6.1b PRevenue(0.75in)'!$K$8)+('Sch 8.x Bill Count'!E19*($B23+50)/100*$K$10)-(0.64*5*'Sch 8.x Bill Count'!E19)</f>
        <v>3244.8999999999996</v>
      </c>
      <c r="F23" s="13">
        <f>(+'Sch 8.x Bill Count'!F19*'S6.1b PRevenue(0.75in)'!$K$8)+('Sch 8.x Bill Count'!F19*($B23+50)/100*$K$10)-(0.64*5*'Sch 8.x Bill Count'!F19)</f>
        <v>3332.6</v>
      </c>
      <c r="G23" s="13">
        <f>(+'Sch 8.x Bill Count'!G19*'S6.1b PRevenue(0.75in)'!$K$8)+('Sch 8.x Bill Count'!G19*($B23+50)/100*$K$10)-(0.64*5*'Sch 8.x Bill Count'!G19)</f>
        <v>3244.8999999999996</v>
      </c>
      <c r="H23" s="13">
        <f>(+'Sch 8.x Bill Count'!H19*'S6.1b PRevenue(0.75in)'!$K$8)+('Sch 8.x Bill Count'!H19*($B23+50)/100*$K$10)-(0.64*5*'Sch 8.x Bill Count'!H19)</f>
        <v>3946.5</v>
      </c>
      <c r="I23" s="13">
        <f>(+'Sch 8.x Bill Count'!I19*'S6.1b PRevenue(0.75in)'!$K$8)+('Sch 8.x Bill Count'!I19*($B23+50)/100*$K$10)-(0.64*5*'Sch 8.x Bill Count'!I19)</f>
        <v>3420.2999999999997</v>
      </c>
      <c r="J23" s="13">
        <f>(+'Sch 8.x Bill Count'!J19*'S6.1b PRevenue(0.75in)'!$K$8)+('Sch 8.x Bill Count'!J19*($B23+50)/100*$K$10)-(0.64*5*'Sch 8.x Bill Count'!J19)</f>
        <v>3771.1</v>
      </c>
      <c r="K23" s="13">
        <f>(+'Sch 8.x Bill Count'!K19*'S6.1b PRevenue(0.75in)'!$K$8)+('Sch 8.x Bill Count'!K19*($B23+50)/100*$K$10)-(0.64*5*'Sch 8.x Bill Count'!K19)</f>
        <v>3157.2000000000003</v>
      </c>
      <c r="L23" s="13">
        <f>(+'Sch 8.x Bill Count'!L19*'S6.1b PRevenue(0.75in)'!$K$8)+('Sch 8.x Bill Count'!L19*($B23+50)/100*$K$10)-(0.64*5*'Sch 8.x Bill Count'!L19)</f>
        <v>3771.1</v>
      </c>
      <c r="M23" s="13">
        <f>(+'Sch 8.x Bill Count'!M19*'S6.1b PRevenue(0.75in)'!$K$8)+('Sch 8.x Bill Count'!M19*($B23+50)/100*$K$10)-(0.64*5*'Sch 8.x Bill Count'!M19)</f>
        <v>3946.5</v>
      </c>
      <c r="N23" s="13">
        <f>(+'Sch 8.x Bill Count'!N19*'S6.1b PRevenue(0.75in)'!$K$8)+('Sch 8.x Bill Count'!N19*($B23+50)/100*$K$10)-(0.64*5*'Sch 8.x Bill Count'!N19)</f>
        <v>3771.1</v>
      </c>
      <c r="O23" s="42"/>
      <c r="P23" s="42"/>
      <c r="Q23" s="42"/>
    </row>
    <row r="24" spans="1:17" x14ac:dyDescent="0.25">
      <c r="A24" s="42"/>
      <c r="B24">
        <f t="shared" si="1"/>
        <v>900</v>
      </c>
      <c r="C24" s="13">
        <f>(+'Sch 8.x Bill Count'!C20*'S6.1b PRevenue(0.75in)'!$K$8)+('Sch 8.x Bill Count'!C20*($B24+50)/100*$K$10)-(0.64*5*'Sch 8.x Bill Count'!C20)</f>
        <v>1375.5</v>
      </c>
      <c r="D24" s="13">
        <f>(+'Sch 8.x Bill Count'!D20*'S6.1b PRevenue(0.75in)'!$K$8)+('Sch 8.x Bill Count'!D20*($B24+50)/100*$K$10)-(0.64*5*'Sch 8.x Bill Count'!D20)</f>
        <v>3301.2000000000003</v>
      </c>
      <c r="E24" s="13">
        <f>(+'Sch 8.x Bill Count'!E20*'S6.1b PRevenue(0.75in)'!$K$8)+('Sch 8.x Bill Count'!E20*($B24+50)/100*$K$10)-(0.64*5*'Sch 8.x Bill Count'!E20)</f>
        <v>1834</v>
      </c>
      <c r="F24" s="13">
        <f>(+'Sch 8.x Bill Count'!F20*'S6.1b PRevenue(0.75in)'!$K$8)+('Sch 8.x Bill Count'!F20*($B24+50)/100*$K$10)-(0.64*5*'Sch 8.x Bill Count'!F20)</f>
        <v>2109.1</v>
      </c>
      <c r="G24" s="13">
        <f>(+'Sch 8.x Bill Count'!G20*'S6.1b PRevenue(0.75in)'!$K$8)+('Sch 8.x Bill Count'!G20*($B24+50)/100*$K$10)-(0.64*5*'Sch 8.x Bill Count'!G20)</f>
        <v>3484.6</v>
      </c>
      <c r="H24" s="13">
        <f>(+'Sch 8.x Bill Count'!H20*'S6.1b PRevenue(0.75in)'!$K$8)+('Sch 8.x Bill Count'!H20*($B24+50)/100*$K$10)-(0.64*5*'Sch 8.x Bill Count'!H20)</f>
        <v>4768.3999999999996</v>
      </c>
      <c r="I24" s="13">
        <f>(+'Sch 8.x Bill Count'!I20*'S6.1b PRevenue(0.75in)'!$K$8)+('Sch 8.x Bill Count'!I20*($B24+50)/100*$K$10)-(0.64*5*'Sch 8.x Bill Count'!I20)</f>
        <v>3576.2999999999997</v>
      </c>
      <c r="J24" s="13">
        <f>(+'Sch 8.x Bill Count'!J20*'S6.1b PRevenue(0.75in)'!$K$8)+('Sch 8.x Bill Count'!J20*($B24+50)/100*$K$10)-(0.64*5*'Sch 8.x Bill Count'!J20)</f>
        <v>3668</v>
      </c>
      <c r="K24" s="13">
        <f>(+'Sch 8.x Bill Count'!K20*'S6.1b PRevenue(0.75in)'!$K$8)+('Sch 8.x Bill Count'!K20*($B24+50)/100*$K$10)-(0.64*5*'Sch 8.x Bill Count'!K20)</f>
        <v>2384.1999999999998</v>
      </c>
      <c r="L24" s="13">
        <f>(+'Sch 8.x Bill Count'!L20*'S6.1b PRevenue(0.75in)'!$K$8)+('Sch 8.x Bill Count'!L20*($B24+50)/100*$K$10)-(0.64*5*'Sch 8.x Bill Count'!L20)</f>
        <v>2842.7</v>
      </c>
      <c r="M24" s="13">
        <f>(+'Sch 8.x Bill Count'!M20*'S6.1b PRevenue(0.75in)'!$K$8)+('Sch 8.x Bill Count'!M20*($B24+50)/100*$K$10)-(0.64*5*'Sch 8.x Bill Count'!M20)</f>
        <v>3209.5</v>
      </c>
      <c r="N24" s="13">
        <f>(+'Sch 8.x Bill Count'!N20*'S6.1b PRevenue(0.75in)'!$K$8)+('Sch 8.x Bill Count'!N20*($B24+50)/100*$K$10)-(0.64*5*'Sch 8.x Bill Count'!N20)</f>
        <v>2292.5</v>
      </c>
      <c r="O24" s="42"/>
      <c r="P24" s="42"/>
      <c r="Q24" s="42"/>
    </row>
    <row r="25" spans="1:17" x14ac:dyDescent="0.25">
      <c r="A25" s="42"/>
      <c r="B25">
        <f t="shared" si="1"/>
        <v>1000</v>
      </c>
      <c r="C25" s="13">
        <f>(+'Sch 8.x Bill Count'!C21*'S6.1b PRevenue(0.75in)'!$K$8)+('Sch 8.x Bill Count'!C21*($B25+50)/100*$K$10)-(0.64*5*'Sch 8.x Bill Count'!C21)</f>
        <v>1531.2</v>
      </c>
      <c r="D25" s="13">
        <f>(+'Sch 8.x Bill Count'!D21*'S6.1b PRevenue(0.75in)'!$K$8)+('Sch 8.x Bill Count'!D21*($B25+50)/100*$K$10)-(0.64*5*'Sch 8.x Bill Count'!D21)</f>
        <v>1722.6000000000001</v>
      </c>
      <c r="E25" s="13">
        <f>(+'Sch 8.x Bill Count'!E21*'S6.1b PRevenue(0.75in)'!$K$8)+('Sch 8.x Bill Count'!E21*($B25+50)/100*$K$10)-(0.64*5*'Sch 8.x Bill Count'!E21)</f>
        <v>1244.0999999999999</v>
      </c>
      <c r="F25" s="13">
        <f>(+'Sch 8.x Bill Count'!F21*'S6.1b PRevenue(0.75in)'!$K$8)+('Sch 8.x Bill Count'!F21*($B25+50)/100*$K$10)-(0.64*5*'Sch 8.x Bill Count'!F21)</f>
        <v>1914</v>
      </c>
      <c r="G25" s="13">
        <f>(+'Sch 8.x Bill Count'!G21*'S6.1b PRevenue(0.75in)'!$K$8)+('Sch 8.x Bill Count'!G21*($B25+50)/100*$K$10)-(0.64*5*'Sch 8.x Bill Count'!G21)</f>
        <v>2105.4</v>
      </c>
      <c r="H25" s="13">
        <f>(+'Sch 8.x Bill Count'!H21*'S6.1b PRevenue(0.75in)'!$K$8)+('Sch 8.x Bill Count'!H21*($B25+50)/100*$K$10)-(0.64*5*'Sch 8.x Bill Count'!H21)</f>
        <v>2488.1999999999998</v>
      </c>
      <c r="I25" s="13">
        <f>(+'Sch 8.x Bill Count'!I21*'S6.1b PRevenue(0.75in)'!$K$8)+('Sch 8.x Bill Count'!I21*($B25+50)/100*$K$10)-(0.64*5*'Sch 8.x Bill Count'!I21)</f>
        <v>2392.5</v>
      </c>
      <c r="J25" s="13">
        <f>(+'Sch 8.x Bill Count'!J21*'S6.1b PRevenue(0.75in)'!$K$8)+('Sch 8.x Bill Count'!J21*($B25+50)/100*$K$10)-(0.64*5*'Sch 8.x Bill Count'!J21)</f>
        <v>2775.2999999999997</v>
      </c>
      <c r="K25" s="13">
        <f>(+'Sch 8.x Bill Count'!K21*'S6.1b PRevenue(0.75in)'!$K$8)+('Sch 8.x Bill Count'!K21*($B25+50)/100*$K$10)-(0.64*5*'Sch 8.x Bill Count'!K21)</f>
        <v>1244.0999999999999</v>
      </c>
      <c r="L25" s="13">
        <f>(+'Sch 8.x Bill Count'!L21*'S6.1b PRevenue(0.75in)'!$K$8)+('Sch 8.x Bill Count'!L21*($B25+50)/100*$K$10)-(0.64*5*'Sch 8.x Bill Count'!L21)</f>
        <v>2392.5</v>
      </c>
      <c r="M25" s="13">
        <f>(+'Sch 8.x Bill Count'!M21*'S6.1b PRevenue(0.75in)'!$K$8)+('Sch 8.x Bill Count'!M21*($B25+50)/100*$K$10)-(0.64*5*'Sch 8.x Bill Count'!M21)</f>
        <v>2392.5</v>
      </c>
      <c r="N25" s="13">
        <f>(+'Sch 8.x Bill Count'!N21*'S6.1b PRevenue(0.75in)'!$K$8)+('Sch 8.x Bill Count'!N21*($B25+50)/100*$K$10)-(0.64*5*'Sch 8.x Bill Count'!N21)</f>
        <v>1914</v>
      </c>
      <c r="O25" s="42"/>
      <c r="P25" s="42"/>
      <c r="Q25" s="42"/>
    </row>
    <row r="26" spans="1:17" x14ac:dyDescent="0.25">
      <c r="A26" s="42"/>
      <c r="B26">
        <f t="shared" si="1"/>
        <v>1100</v>
      </c>
      <c r="C26" s="13">
        <f>(+'Sch 8.x Bill Count'!C22*'S6.1b PRevenue(0.75in)'!$K$8)+('Sch 8.x Bill Count'!C22*($B26+50)/100*$K$10)-(0.64*5*'Sch 8.x Bill Count'!C22)</f>
        <v>299.09999999999997</v>
      </c>
      <c r="D26" s="13">
        <f>(+'Sch 8.x Bill Count'!D22*'S6.1b PRevenue(0.75in)'!$K$8)+('Sch 8.x Bill Count'!D22*($B26+50)/100*$K$10)-(0.64*5*'Sch 8.x Bill Count'!D22)</f>
        <v>1994</v>
      </c>
      <c r="E26" s="13">
        <f>(+'Sch 8.x Bill Count'!E22*'S6.1b PRevenue(0.75in)'!$K$8)+('Sch 8.x Bill Count'!E22*($B26+50)/100*$K$10)-(0.64*5*'Sch 8.x Bill Count'!E22)</f>
        <v>697.9</v>
      </c>
      <c r="F26" s="13">
        <f>(+'Sch 8.x Bill Count'!F22*'S6.1b PRevenue(0.75in)'!$K$8)+('Sch 8.x Bill Count'!F22*($B26+50)/100*$K$10)-(0.64*5*'Sch 8.x Bill Count'!F22)</f>
        <v>1495.5</v>
      </c>
      <c r="G26" s="13">
        <f>(+'Sch 8.x Bill Count'!G22*'S6.1b PRevenue(0.75in)'!$K$8)+('Sch 8.x Bill Count'!G22*($B26+50)/100*$K$10)-(0.64*5*'Sch 8.x Bill Count'!G22)</f>
        <v>1395.8</v>
      </c>
      <c r="H26" s="13">
        <f>(+'Sch 8.x Bill Count'!H22*'S6.1b PRevenue(0.75in)'!$K$8)+('Sch 8.x Bill Count'!H22*($B26+50)/100*$K$10)-(0.64*5*'Sch 8.x Bill Count'!H22)</f>
        <v>2093.6999999999998</v>
      </c>
      <c r="I26" s="13">
        <f>(+'Sch 8.x Bill Count'!I22*'S6.1b PRevenue(0.75in)'!$K$8)+('Sch 8.x Bill Count'!I22*($B26+50)/100*$K$10)-(0.64*5*'Sch 8.x Bill Count'!I22)</f>
        <v>2193.4</v>
      </c>
      <c r="J26" s="13">
        <f>(+'Sch 8.x Bill Count'!J22*'S6.1b PRevenue(0.75in)'!$K$8)+('Sch 8.x Bill Count'!J22*($B26+50)/100*$K$10)-(0.64*5*'Sch 8.x Bill Count'!J22)</f>
        <v>2991</v>
      </c>
      <c r="K26" s="13">
        <f>(+'Sch 8.x Bill Count'!K22*'S6.1b PRevenue(0.75in)'!$K$8)+('Sch 8.x Bill Count'!K22*($B26+50)/100*$K$10)-(0.64*5*'Sch 8.x Bill Count'!K22)</f>
        <v>1495.5</v>
      </c>
      <c r="L26" s="13">
        <f>(+'Sch 8.x Bill Count'!L22*'S6.1b PRevenue(0.75in)'!$K$8)+('Sch 8.x Bill Count'!L22*($B26+50)/100*$K$10)-(0.64*5*'Sch 8.x Bill Count'!L22)</f>
        <v>1096.7</v>
      </c>
      <c r="M26" s="13">
        <f>(+'Sch 8.x Bill Count'!M22*'S6.1b PRevenue(0.75in)'!$K$8)+('Sch 8.x Bill Count'!M22*($B26+50)/100*$K$10)-(0.64*5*'Sch 8.x Bill Count'!M22)</f>
        <v>1296.0999999999999</v>
      </c>
      <c r="N26" s="13">
        <f>(+'Sch 8.x Bill Count'!N22*'S6.1b PRevenue(0.75in)'!$K$8)+('Sch 8.x Bill Count'!N22*($B26+50)/100*$K$10)-(0.64*5*'Sch 8.x Bill Count'!N22)</f>
        <v>1196.3999999999999</v>
      </c>
      <c r="O26" s="42"/>
      <c r="P26" s="42"/>
      <c r="Q26" s="42"/>
    </row>
    <row r="27" spans="1:17" x14ac:dyDescent="0.25">
      <c r="A27" s="42"/>
      <c r="B27">
        <f t="shared" si="1"/>
        <v>1200</v>
      </c>
      <c r="C27" s="13">
        <f>(+'Sch 8.x Bill Count'!C23*'S6.1b PRevenue(0.75in)'!$K$8)+('Sch 8.x Bill Count'!C23*($B27+50)/100*$K$10)-(0.64*5*'Sch 8.x Bill Count'!C23)</f>
        <v>311.09999999999997</v>
      </c>
      <c r="D27" s="13">
        <f>(+'Sch 8.x Bill Count'!D23*'S6.1b PRevenue(0.75in)'!$K$8)+('Sch 8.x Bill Count'!D23*($B27+50)/100*$K$10)-(0.64*5*'Sch 8.x Bill Count'!D23)</f>
        <v>1555.5</v>
      </c>
      <c r="E27" s="13">
        <f>(+'Sch 8.x Bill Count'!E23*'S6.1b PRevenue(0.75in)'!$K$8)+('Sch 8.x Bill Count'!E23*($B27+50)/100*$K$10)-(0.64*5*'Sch 8.x Bill Count'!E23)</f>
        <v>725.9</v>
      </c>
      <c r="F27" s="13">
        <f>(+'Sch 8.x Bill Count'!F23*'S6.1b PRevenue(0.75in)'!$K$8)+('Sch 8.x Bill Count'!F23*($B27+50)/100*$K$10)-(0.64*5*'Sch 8.x Bill Count'!F23)</f>
        <v>829.6</v>
      </c>
      <c r="G27" s="13">
        <f>(+'Sch 8.x Bill Count'!G23*'S6.1b PRevenue(0.75in)'!$K$8)+('Sch 8.x Bill Count'!G23*($B27+50)/100*$K$10)-(0.64*5*'Sch 8.x Bill Count'!G23)</f>
        <v>1555.5</v>
      </c>
      <c r="H27" s="13">
        <f>(+'Sch 8.x Bill Count'!H23*'S6.1b PRevenue(0.75in)'!$K$8)+('Sch 8.x Bill Count'!H23*($B27+50)/100*$K$10)-(0.64*5*'Sch 8.x Bill Count'!H23)</f>
        <v>2592.5</v>
      </c>
      <c r="I27" s="13">
        <f>(+'Sch 8.x Bill Count'!I23*'S6.1b PRevenue(0.75in)'!$K$8)+('Sch 8.x Bill Count'!I23*($B27+50)/100*$K$10)-(0.64*5*'Sch 8.x Bill Count'!I23)</f>
        <v>1866.6000000000001</v>
      </c>
      <c r="J27" s="13">
        <f>(+'Sch 8.x Bill Count'!J23*'S6.1b PRevenue(0.75in)'!$K$8)+('Sch 8.x Bill Count'!J23*($B27+50)/100*$K$10)-(0.64*5*'Sch 8.x Bill Count'!J23)</f>
        <v>2281.4</v>
      </c>
      <c r="K27" s="13">
        <f>(+'Sch 8.x Bill Count'!K23*'S6.1b PRevenue(0.75in)'!$K$8)+('Sch 8.x Bill Count'!K23*($B27+50)/100*$K$10)-(0.64*5*'Sch 8.x Bill Count'!K23)</f>
        <v>829.6</v>
      </c>
      <c r="L27" s="13">
        <f>(+'Sch 8.x Bill Count'!L23*'S6.1b PRevenue(0.75in)'!$K$8)+('Sch 8.x Bill Count'!L23*($B27+50)/100*$K$10)-(0.64*5*'Sch 8.x Bill Count'!L23)</f>
        <v>622.19999999999993</v>
      </c>
      <c r="M27" s="13">
        <f>(+'Sch 8.x Bill Count'!M23*'S6.1b PRevenue(0.75in)'!$K$8)+('Sch 8.x Bill Count'!M23*($B27+50)/100*$K$10)-(0.64*5*'Sch 8.x Bill Count'!M23)</f>
        <v>933.30000000000007</v>
      </c>
      <c r="N27" s="13">
        <f>(+'Sch 8.x Bill Count'!N23*'S6.1b PRevenue(0.75in)'!$K$8)+('Sch 8.x Bill Count'!N23*($B27+50)/100*$K$10)-(0.64*5*'Sch 8.x Bill Count'!N23)</f>
        <v>1140.7</v>
      </c>
      <c r="O27" s="42"/>
      <c r="P27" s="42"/>
      <c r="Q27" s="42"/>
    </row>
    <row r="28" spans="1:17" x14ac:dyDescent="0.25">
      <c r="A28" s="42"/>
      <c r="B28">
        <f t="shared" si="1"/>
        <v>1300</v>
      </c>
      <c r="C28" s="13">
        <f>(+'Sch 8.x Bill Count'!C24*'S6.1b PRevenue(0.75in)'!$K$8)+('Sch 8.x Bill Count'!C24*($B28+50)/100*$K$10)-(0.64*5*'Sch 8.x Bill Count'!C24)</f>
        <v>0</v>
      </c>
      <c r="D28" s="13">
        <f>(+'Sch 8.x Bill Count'!D24*'S6.1b PRevenue(0.75in)'!$K$8)+('Sch 8.x Bill Count'!D24*($B28+50)/100*$K$10)-(0.64*5*'Sch 8.x Bill Count'!D24)</f>
        <v>753.9</v>
      </c>
      <c r="E28" s="13">
        <f>(+'Sch 8.x Bill Count'!E24*'S6.1b PRevenue(0.75in)'!$K$8)+('Sch 8.x Bill Count'!E24*($B28+50)/100*$K$10)-(0.64*5*'Sch 8.x Bill Count'!E24)</f>
        <v>861.6</v>
      </c>
      <c r="F28" s="13">
        <f>(+'Sch 8.x Bill Count'!F24*'S6.1b PRevenue(0.75in)'!$K$8)+('Sch 8.x Bill Count'!F24*($B28+50)/100*$K$10)-(0.64*5*'Sch 8.x Bill Count'!F24)</f>
        <v>753.9</v>
      </c>
      <c r="G28" s="13">
        <f>(+'Sch 8.x Bill Count'!G24*'S6.1b PRevenue(0.75in)'!$K$8)+('Sch 8.x Bill Count'!G24*($B28+50)/100*$K$10)-(0.64*5*'Sch 8.x Bill Count'!G24)</f>
        <v>1507.8</v>
      </c>
      <c r="H28" s="13">
        <f>(+'Sch 8.x Bill Count'!H24*'S6.1b PRevenue(0.75in)'!$K$8)+('Sch 8.x Bill Count'!H24*($B28+50)/100*$K$10)-(0.64*5*'Sch 8.x Bill Count'!H24)</f>
        <v>1938.6000000000001</v>
      </c>
      <c r="I28" s="13">
        <f>(+'Sch 8.x Bill Count'!I24*'S6.1b PRevenue(0.75in)'!$K$8)+('Sch 8.x Bill Count'!I24*($B28+50)/100*$K$10)-(0.64*5*'Sch 8.x Bill Count'!I24)</f>
        <v>1184.7</v>
      </c>
      <c r="J28" s="13">
        <f>(+'Sch 8.x Bill Count'!J24*'S6.1b PRevenue(0.75in)'!$K$8)+('Sch 8.x Bill Count'!J24*($B28+50)/100*$K$10)-(0.64*5*'Sch 8.x Bill Count'!J24)</f>
        <v>2154</v>
      </c>
      <c r="K28" s="13">
        <f>(+'Sch 8.x Bill Count'!K24*'S6.1b PRevenue(0.75in)'!$K$8)+('Sch 8.x Bill Count'!K24*($B28+50)/100*$K$10)-(0.64*5*'Sch 8.x Bill Count'!K24)</f>
        <v>753.9</v>
      </c>
      <c r="L28" s="13">
        <f>(+'Sch 8.x Bill Count'!L24*'S6.1b PRevenue(0.75in)'!$K$8)+('Sch 8.x Bill Count'!L24*($B28+50)/100*$K$10)-(0.64*5*'Sch 8.x Bill Count'!L24)</f>
        <v>753.9</v>
      </c>
      <c r="M28" s="13">
        <f>(+'Sch 8.x Bill Count'!M24*'S6.1b PRevenue(0.75in)'!$K$8)+('Sch 8.x Bill Count'!M24*($B28+50)/100*$K$10)-(0.64*5*'Sch 8.x Bill Count'!M24)</f>
        <v>646.19999999999993</v>
      </c>
      <c r="N28" s="13">
        <f>(+'Sch 8.x Bill Count'!N24*'S6.1b PRevenue(0.75in)'!$K$8)+('Sch 8.x Bill Count'!N24*($B28+50)/100*$K$10)-(0.64*5*'Sch 8.x Bill Count'!N24)</f>
        <v>646.19999999999993</v>
      </c>
      <c r="O28" s="42"/>
      <c r="P28" s="42"/>
      <c r="Q28" s="42"/>
    </row>
    <row r="29" spans="1:17" x14ac:dyDescent="0.25">
      <c r="A29" s="42"/>
      <c r="B29">
        <f t="shared" si="1"/>
        <v>1400</v>
      </c>
      <c r="C29" s="13">
        <f>(+'Sch 8.x Bill Count'!C25*'S6.1b PRevenue(0.75in)'!$K$8)+('Sch 8.x Bill Count'!C25*($B29+50)/100*$K$10)-(0.64*5*'Sch 8.x Bill Count'!C25)</f>
        <v>446.8</v>
      </c>
      <c r="D29" s="13">
        <f>(+'Sch 8.x Bill Count'!D25*'S6.1b PRevenue(0.75in)'!$K$8)+('Sch 8.x Bill Count'!D25*($B29+50)/100*$K$10)-(0.64*5*'Sch 8.x Bill Count'!D25)</f>
        <v>335.09999999999997</v>
      </c>
      <c r="E29" s="13">
        <f>(+'Sch 8.x Bill Count'!E25*'S6.1b PRevenue(0.75in)'!$K$8)+('Sch 8.x Bill Count'!E25*($B29+50)/100*$K$10)-(0.64*5*'Sch 8.x Bill Count'!E25)</f>
        <v>446.8</v>
      </c>
      <c r="F29" s="13">
        <f>(+'Sch 8.x Bill Count'!F25*'S6.1b PRevenue(0.75in)'!$K$8)+('Sch 8.x Bill Count'!F25*($B29+50)/100*$K$10)-(0.64*5*'Sch 8.x Bill Count'!F25)</f>
        <v>335.09999999999997</v>
      </c>
      <c r="G29" s="13">
        <f>(+'Sch 8.x Bill Count'!G25*'S6.1b PRevenue(0.75in)'!$K$8)+('Sch 8.x Bill Count'!G25*($B29+50)/100*$K$10)-(0.64*5*'Sch 8.x Bill Count'!G25)</f>
        <v>1563.8</v>
      </c>
      <c r="H29" s="13">
        <f>(+'Sch 8.x Bill Count'!H25*'S6.1b PRevenue(0.75in)'!$K$8)+('Sch 8.x Bill Count'!H25*($B29+50)/100*$K$10)-(0.64*5*'Sch 8.x Bill Count'!H25)</f>
        <v>1340.3999999999999</v>
      </c>
      <c r="I29" s="13">
        <f>(+'Sch 8.x Bill Count'!I25*'S6.1b PRevenue(0.75in)'!$K$8)+('Sch 8.x Bill Count'!I25*($B29+50)/100*$K$10)-(0.64*5*'Sch 8.x Bill Count'!I25)</f>
        <v>670.19999999999993</v>
      </c>
      <c r="J29" s="13">
        <f>(+'Sch 8.x Bill Count'!J25*'S6.1b PRevenue(0.75in)'!$K$8)+('Sch 8.x Bill Count'!J25*($B29+50)/100*$K$10)-(0.64*5*'Sch 8.x Bill Count'!J25)</f>
        <v>2457.4</v>
      </c>
      <c r="K29" s="13">
        <f>(+'Sch 8.x Bill Count'!K25*'S6.1b PRevenue(0.75in)'!$K$8)+('Sch 8.x Bill Count'!K25*($B29+50)/100*$K$10)-(0.64*5*'Sch 8.x Bill Count'!K25)</f>
        <v>558.5</v>
      </c>
      <c r="L29" s="13">
        <f>(+'Sch 8.x Bill Count'!L25*'S6.1b PRevenue(0.75in)'!$K$8)+('Sch 8.x Bill Count'!L25*($B29+50)/100*$K$10)-(0.64*5*'Sch 8.x Bill Count'!L25)</f>
        <v>670.19999999999993</v>
      </c>
      <c r="M29" s="13">
        <f>(+'Sch 8.x Bill Count'!M25*'S6.1b PRevenue(0.75in)'!$K$8)+('Sch 8.x Bill Count'!M25*($B29+50)/100*$K$10)-(0.64*5*'Sch 8.x Bill Count'!M25)</f>
        <v>781.9</v>
      </c>
      <c r="N29" s="13">
        <f>(+'Sch 8.x Bill Count'!N25*'S6.1b PRevenue(0.75in)'!$K$8)+('Sch 8.x Bill Count'!N25*($B29+50)/100*$K$10)-(0.64*5*'Sch 8.x Bill Count'!N25)</f>
        <v>335.09999999999997</v>
      </c>
      <c r="O29" s="42"/>
      <c r="P29" s="42"/>
      <c r="Q29" s="42"/>
    </row>
    <row r="30" spans="1:17" x14ac:dyDescent="0.25">
      <c r="A30" s="42"/>
      <c r="B30">
        <f t="shared" si="1"/>
        <v>1500</v>
      </c>
      <c r="C30" s="13">
        <f>(+'Sch 8.x Bill Count'!C26*'S6.1b PRevenue(0.75in)'!$K$8)+('Sch 8.x Bill Count'!C26*($B30+50)/100*$K$10)-(0.64*5*'Sch 8.x Bill Count'!C26)</f>
        <v>0</v>
      </c>
      <c r="D30" s="13">
        <f>(+'Sch 8.x Bill Count'!D26*'S6.1b PRevenue(0.75in)'!$K$8)+('Sch 8.x Bill Count'!D26*($B30+50)/100*$K$10)-(0.64*5*'Sch 8.x Bill Count'!D26)</f>
        <v>694.19999999999993</v>
      </c>
      <c r="E30" s="13">
        <f>(+'Sch 8.x Bill Count'!E26*'S6.1b PRevenue(0.75in)'!$K$8)+('Sch 8.x Bill Count'!E26*($B30+50)/100*$K$10)-(0.64*5*'Sch 8.x Bill Count'!E26)</f>
        <v>231.4</v>
      </c>
      <c r="F30" s="13">
        <f>(+'Sch 8.x Bill Count'!F26*'S6.1b PRevenue(0.75in)'!$K$8)+('Sch 8.x Bill Count'!F26*($B30+50)/100*$K$10)-(0.64*5*'Sch 8.x Bill Count'!F26)</f>
        <v>231.4</v>
      </c>
      <c r="G30" s="13">
        <f>(+'Sch 8.x Bill Count'!G26*'S6.1b PRevenue(0.75in)'!$K$8)+('Sch 8.x Bill Count'!G26*($B30+50)/100*$K$10)-(0.64*5*'Sch 8.x Bill Count'!G26)</f>
        <v>925.6</v>
      </c>
      <c r="H30" s="13">
        <f>(+'Sch 8.x Bill Count'!H26*'S6.1b PRevenue(0.75in)'!$K$8)+('Sch 8.x Bill Count'!H26*($B30+50)/100*$K$10)-(0.64*5*'Sch 8.x Bill Count'!H26)</f>
        <v>1272.7</v>
      </c>
      <c r="I30" s="13">
        <f>(+'Sch 8.x Bill Count'!I26*'S6.1b PRevenue(0.75in)'!$K$8)+('Sch 8.x Bill Count'!I26*($B30+50)/100*$K$10)-(0.64*5*'Sch 8.x Bill Count'!I26)</f>
        <v>694.19999999999993</v>
      </c>
      <c r="J30" s="13">
        <f>(+'Sch 8.x Bill Count'!J26*'S6.1b PRevenue(0.75in)'!$K$8)+('Sch 8.x Bill Count'!J26*($B30+50)/100*$K$10)-(0.64*5*'Sch 8.x Bill Count'!J26)</f>
        <v>925.6</v>
      </c>
      <c r="K30" s="13">
        <f>(+'Sch 8.x Bill Count'!K26*'S6.1b PRevenue(0.75in)'!$K$8)+('Sch 8.x Bill Count'!K26*($B30+50)/100*$K$10)-(0.64*5*'Sch 8.x Bill Count'!K26)</f>
        <v>231.4</v>
      </c>
      <c r="L30" s="13">
        <f>(+'Sch 8.x Bill Count'!L26*'S6.1b PRevenue(0.75in)'!$K$8)+('Sch 8.x Bill Count'!L26*($B30+50)/100*$K$10)-(0.64*5*'Sch 8.x Bill Count'!L26)</f>
        <v>347.09999999999997</v>
      </c>
      <c r="M30" s="13">
        <f>(+'Sch 8.x Bill Count'!M26*'S6.1b PRevenue(0.75in)'!$K$8)+('Sch 8.x Bill Count'!M26*($B30+50)/100*$K$10)-(0.64*5*'Sch 8.x Bill Count'!M26)</f>
        <v>462.8</v>
      </c>
      <c r="N30" s="13">
        <f>(+'Sch 8.x Bill Count'!N26*'S6.1b PRevenue(0.75in)'!$K$8)+('Sch 8.x Bill Count'!N26*($B30+50)/100*$K$10)-(0.64*5*'Sch 8.x Bill Count'!N26)</f>
        <v>578.5</v>
      </c>
      <c r="O30" s="42"/>
      <c r="P30" s="42"/>
      <c r="Q30" s="42"/>
    </row>
    <row r="31" spans="1:17" x14ac:dyDescent="0.25">
      <c r="A31" s="42"/>
      <c r="B31">
        <f t="shared" si="1"/>
        <v>1600</v>
      </c>
      <c r="C31" s="13">
        <f>(+'Sch 8.x Bill Count'!C27*'S6.1b PRevenue(0.75in)'!$K$8)+('Sch 8.x Bill Count'!C27*($B31+50)/100*$K$10)-(0.64*5*'Sch 8.x Bill Count'!C27)</f>
        <v>359.09999999999997</v>
      </c>
      <c r="D31" s="13">
        <f>(+'Sch 8.x Bill Count'!D27*'S6.1b PRevenue(0.75in)'!$K$8)+('Sch 8.x Bill Count'!D27*($B31+50)/100*$K$10)-(0.64*5*'Sch 8.x Bill Count'!D27)</f>
        <v>239.4</v>
      </c>
      <c r="E31" s="13">
        <f>(+'Sch 8.x Bill Count'!E27*'S6.1b PRevenue(0.75in)'!$K$8)+('Sch 8.x Bill Count'!E27*($B31+50)/100*$K$10)-(0.64*5*'Sch 8.x Bill Count'!E27)</f>
        <v>0</v>
      </c>
      <c r="F31" s="13">
        <f>(+'Sch 8.x Bill Count'!F27*'S6.1b PRevenue(0.75in)'!$K$8)+('Sch 8.x Bill Count'!F27*($B31+50)/100*$K$10)-(0.64*5*'Sch 8.x Bill Count'!F27)</f>
        <v>598.5</v>
      </c>
      <c r="G31" s="13">
        <f>(+'Sch 8.x Bill Count'!G27*'S6.1b PRevenue(0.75in)'!$K$8)+('Sch 8.x Bill Count'!G27*($B31+50)/100*$K$10)-(0.64*5*'Sch 8.x Bill Count'!G27)</f>
        <v>837.9</v>
      </c>
      <c r="H31" s="13">
        <f>(+'Sch 8.x Bill Count'!H27*'S6.1b PRevenue(0.75in)'!$K$8)+('Sch 8.x Bill Count'!H27*($B31+50)/100*$K$10)-(0.64*5*'Sch 8.x Bill Count'!H27)</f>
        <v>718.19999999999993</v>
      </c>
      <c r="I31" s="13">
        <f>(+'Sch 8.x Bill Count'!I27*'S6.1b PRevenue(0.75in)'!$K$8)+('Sch 8.x Bill Count'!I27*($B31+50)/100*$K$10)-(0.64*5*'Sch 8.x Bill Count'!I27)</f>
        <v>478.8</v>
      </c>
      <c r="J31" s="13">
        <f>(+'Sch 8.x Bill Count'!J27*'S6.1b PRevenue(0.75in)'!$K$8)+('Sch 8.x Bill Count'!J27*($B31+50)/100*$K$10)-(0.64*5*'Sch 8.x Bill Count'!J27)</f>
        <v>957.6</v>
      </c>
      <c r="K31" s="13">
        <f>(+'Sch 8.x Bill Count'!K27*'S6.1b PRevenue(0.75in)'!$K$8)+('Sch 8.x Bill Count'!K27*($B31+50)/100*$K$10)-(0.64*5*'Sch 8.x Bill Count'!K27)</f>
        <v>359.09999999999997</v>
      </c>
      <c r="L31" s="13">
        <f>(+'Sch 8.x Bill Count'!L27*'S6.1b PRevenue(0.75in)'!$K$8)+('Sch 8.x Bill Count'!L27*($B31+50)/100*$K$10)-(0.64*5*'Sch 8.x Bill Count'!L27)</f>
        <v>239.4</v>
      </c>
      <c r="M31" s="13">
        <f>(+'Sch 8.x Bill Count'!M27*'S6.1b PRevenue(0.75in)'!$K$8)+('Sch 8.x Bill Count'!M27*($B31+50)/100*$K$10)-(0.64*5*'Sch 8.x Bill Count'!M27)</f>
        <v>119.7</v>
      </c>
      <c r="N31" s="13">
        <f>(+'Sch 8.x Bill Count'!N27*'S6.1b PRevenue(0.75in)'!$K$8)+('Sch 8.x Bill Count'!N27*($B31+50)/100*$K$10)-(0.64*5*'Sch 8.x Bill Count'!N27)</f>
        <v>0</v>
      </c>
      <c r="O31" s="42"/>
      <c r="P31" s="42"/>
      <c r="Q31" s="42"/>
    </row>
    <row r="32" spans="1:17" x14ac:dyDescent="0.25">
      <c r="A32" s="42"/>
      <c r="B32">
        <f t="shared" si="1"/>
        <v>1700</v>
      </c>
      <c r="C32" s="13">
        <f>(+'Sch 8.x Bill Count'!C28*'S6.1b PRevenue(0.75in)'!$K$8)+('Sch 8.x Bill Count'!C28*($B32+50)/100*$K$10)-(0.64*5*'Sch 8.x Bill Count'!C28)</f>
        <v>123.7</v>
      </c>
      <c r="D32" s="13">
        <f>(+'Sch 8.x Bill Count'!D28*'S6.1b PRevenue(0.75in)'!$K$8)+('Sch 8.x Bill Count'!D28*($B32+50)/100*$K$10)-(0.64*5*'Sch 8.x Bill Count'!D28)</f>
        <v>618.5</v>
      </c>
      <c r="E32" s="13">
        <f>(+'Sch 8.x Bill Count'!E28*'S6.1b PRevenue(0.75in)'!$K$8)+('Sch 8.x Bill Count'!E28*($B32+50)/100*$K$10)-(0.64*5*'Sch 8.x Bill Count'!E28)</f>
        <v>247.4</v>
      </c>
      <c r="F32" s="13">
        <f>(+'Sch 8.x Bill Count'!F28*'S6.1b PRevenue(0.75in)'!$K$8)+('Sch 8.x Bill Count'!F28*($B32+50)/100*$K$10)-(0.64*5*'Sch 8.x Bill Count'!F28)</f>
        <v>494.8</v>
      </c>
      <c r="G32" s="13">
        <f>(+'Sch 8.x Bill Count'!G28*'S6.1b PRevenue(0.75in)'!$K$8)+('Sch 8.x Bill Count'!G28*($B32+50)/100*$K$10)-(0.64*5*'Sch 8.x Bill Count'!G28)</f>
        <v>494.8</v>
      </c>
      <c r="H32" s="13">
        <f>(+'Sch 8.x Bill Count'!H28*'S6.1b PRevenue(0.75in)'!$K$8)+('Sch 8.x Bill Count'!H28*($B32+50)/100*$K$10)-(0.64*5*'Sch 8.x Bill Count'!H28)</f>
        <v>371.09999999999997</v>
      </c>
      <c r="I32" s="13">
        <f>(+'Sch 8.x Bill Count'!I28*'S6.1b PRevenue(0.75in)'!$K$8)+('Sch 8.x Bill Count'!I28*($B32+50)/100*$K$10)-(0.64*5*'Sch 8.x Bill Count'!I28)</f>
        <v>1113.3</v>
      </c>
      <c r="J32" s="13">
        <f>(+'Sch 8.x Bill Count'!J28*'S6.1b PRevenue(0.75in)'!$K$8)+('Sch 8.x Bill Count'!J28*($B32+50)/100*$K$10)-(0.64*5*'Sch 8.x Bill Count'!J28)</f>
        <v>865.9</v>
      </c>
      <c r="K32" s="13">
        <f>(+'Sch 8.x Bill Count'!K28*'S6.1b PRevenue(0.75in)'!$K$8)+('Sch 8.x Bill Count'!K28*($B32+50)/100*$K$10)-(0.64*5*'Sch 8.x Bill Count'!K28)</f>
        <v>247.4</v>
      </c>
      <c r="L32" s="13">
        <f>(+'Sch 8.x Bill Count'!L28*'S6.1b PRevenue(0.75in)'!$K$8)+('Sch 8.x Bill Count'!L28*($B32+50)/100*$K$10)-(0.64*5*'Sch 8.x Bill Count'!L28)</f>
        <v>494.8</v>
      </c>
      <c r="M32" s="13">
        <f>(+'Sch 8.x Bill Count'!M28*'S6.1b PRevenue(0.75in)'!$K$8)+('Sch 8.x Bill Count'!M28*($B32+50)/100*$K$10)-(0.64*5*'Sch 8.x Bill Count'!M28)</f>
        <v>494.8</v>
      </c>
      <c r="N32" s="13">
        <f>(+'Sch 8.x Bill Count'!N28*'S6.1b PRevenue(0.75in)'!$K$8)+('Sch 8.x Bill Count'!N28*($B32+50)/100*$K$10)-(0.64*5*'Sch 8.x Bill Count'!N28)</f>
        <v>247.4</v>
      </c>
      <c r="O32" s="42"/>
      <c r="P32" s="42"/>
      <c r="Q32" s="42"/>
    </row>
    <row r="33" spans="1:17" x14ac:dyDescent="0.25">
      <c r="A33" s="42"/>
      <c r="B33">
        <f t="shared" si="1"/>
        <v>1800</v>
      </c>
      <c r="C33" s="13">
        <f>(+'Sch 8.x Bill Count'!C29*'S6.1b PRevenue(0.75in)'!$K$8)+('Sch 8.x Bill Count'!C29*($B33+50)/100*$K$10)-(0.64*5*'Sch 8.x Bill Count'!C29)</f>
        <v>0</v>
      </c>
      <c r="D33" s="13">
        <f>(+'Sch 8.x Bill Count'!D29*'S6.1b PRevenue(0.75in)'!$K$8)+('Sch 8.x Bill Count'!D29*($B33+50)/100*$K$10)-(0.64*5*'Sch 8.x Bill Count'!D29)</f>
        <v>255.4</v>
      </c>
      <c r="E33" s="13">
        <f>(+'Sch 8.x Bill Count'!E29*'S6.1b PRevenue(0.75in)'!$K$8)+('Sch 8.x Bill Count'!E29*($B33+50)/100*$K$10)-(0.64*5*'Sch 8.x Bill Count'!E29)</f>
        <v>127.7</v>
      </c>
      <c r="F33" s="13">
        <f>(+'Sch 8.x Bill Count'!F29*'S6.1b PRevenue(0.75in)'!$K$8)+('Sch 8.x Bill Count'!F29*($B33+50)/100*$K$10)-(0.64*5*'Sch 8.x Bill Count'!F29)</f>
        <v>383.09999999999997</v>
      </c>
      <c r="G33" s="13">
        <f>(+'Sch 8.x Bill Count'!G29*'S6.1b PRevenue(0.75in)'!$K$8)+('Sch 8.x Bill Count'!G29*($B33+50)/100*$K$10)-(0.64*5*'Sch 8.x Bill Count'!G29)</f>
        <v>255.4</v>
      </c>
      <c r="H33" s="13">
        <f>(+'Sch 8.x Bill Count'!H29*'S6.1b PRevenue(0.75in)'!$K$8)+('Sch 8.x Bill Count'!H29*($B33+50)/100*$K$10)-(0.64*5*'Sch 8.x Bill Count'!H29)</f>
        <v>255.4</v>
      </c>
      <c r="I33" s="13">
        <f>(+'Sch 8.x Bill Count'!I29*'S6.1b PRevenue(0.75in)'!$K$8)+('Sch 8.x Bill Count'!I29*($B33+50)/100*$K$10)-(0.64*5*'Sch 8.x Bill Count'!I29)</f>
        <v>383.09999999999997</v>
      </c>
      <c r="J33" s="13">
        <f>(+'Sch 8.x Bill Count'!J29*'S6.1b PRevenue(0.75in)'!$K$8)+('Sch 8.x Bill Count'!J29*($B33+50)/100*$K$10)-(0.64*5*'Sch 8.x Bill Count'!J29)</f>
        <v>255.4</v>
      </c>
      <c r="K33" s="13">
        <f>(+'Sch 8.x Bill Count'!K29*'S6.1b PRevenue(0.75in)'!$K$8)+('Sch 8.x Bill Count'!K29*($B33+50)/100*$K$10)-(0.64*5*'Sch 8.x Bill Count'!K29)</f>
        <v>383.09999999999997</v>
      </c>
      <c r="L33" s="13">
        <f>(+'Sch 8.x Bill Count'!L29*'S6.1b PRevenue(0.75in)'!$K$8)+('Sch 8.x Bill Count'!L29*($B33+50)/100*$K$10)-(0.64*5*'Sch 8.x Bill Count'!L29)</f>
        <v>510.8</v>
      </c>
      <c r="M33" s="13">
        <f>(+'Sch 8.x Bill Count'!M29*'S6.1b PRevenue(0.75in)'!$K$8)+('Sch 8.x Bill Count'!M29*($B33+50)/100*$K$10)-(0.64*5*'Sch 8.x Bill Count'!M29)</f>
        <v>127.7</v>
      </c>
      <c r="N33" s="13">
        <f>(+'Sch 8.x Bill Count'!N29*'S6.1b PRevenue(0.75in)'!$K$8)+('Sch 8.x Bill Count'!N29*($B33+50)/100*$K$10)-(0.64*5*'Sch 8.x Bill Count'!N29)</f>
        <v>255.4</v>
      </c>
      <c r="O33" s="42"/>
      <c r="P33" s="42"/>
      <c r="Q33" s="42"/>
    </row>
    <row r="34" spans="1:17" x14ac:dyDescent="0.25">
      <c r="A34" s="42"/>
      <c r="B34">
        <f t="shared" si="1"/>
        <v>1900</v>
      </c>
      <c r="C34" s="13">
        <f>(+'Sch 8.x Bill Count'!C30*'S6.1b PRevenue(0.75in)'!$K$8)+('Sch 8.x Bill Count'!C30*($B34+50)/100*$K$10)-(0.64*5*'Sch 8.x Bill Count'!C30)</f>
        <v>131.70000000000002</v>
      </c>
      <c r="D34" s="13">
        <f>(+'Sch 8.x Bill Count'!D30*'S6.1b PRevenue(0.75in)'!$K$8)+('Sch 8.x Bill Count'!D30*($B34+50)/100*$K$10)-(0.64*5*'Sch 8.x Bill Count'!D30)</f>
        <v>131.70000000000002</v>
      </c>
      <c r="E34" s="13">
        <f>(+'Sch 8.x Bill Count'!E30*'S6.1b PRevenue(0.75in)'!$K$8)+('Sch 8.x Bill Count'!E30*($B34+50)/100*$K$10)-(0.64*5*'Sch 8.x Bill Count'!E30)</f>
        <v>263.40000000000003</v>
      </c>
      <c r="F34" s="13">
        <f>(+'Sch 8.x Bill Count'!F30*'S6.1b PRevenue(0.75in)'!$K$8)+('Sch 8.x Bill Count'!F30*($B34+50)/100*$K$10)-(0.64*5*'Sch 8.x Bill Count'!F30)</f>
        <v>0</v>
      </c>
      <c r="G34" s="13">
        <f>(+'Sch 8.x Bill Count'!G30*'S6.1b PRevenue(0.75in)'!$K$8)+('Sch 8.x Bill Count'!G30*($B34+50)/100*$K$10)-(0.64*5*'Sch 8.x Bill Count'!G30)</f>
        <v>395.09999999999997</v>
      </c>
      <c r="H34" s="13">
        <f>(+'Sch 8.x Bill Count'!H30*'S6.1b PRevenue(0.75in)'!$K$8)+('Sch 8.x Bill Count'!H30*($B34+50)/100*$K$10)-(0.64*5*'Sch 8.x Bill Count'!H30)</f>
        <v>263.40000000000003</v>
      </c>
      <c r="I34" s="13">
        <f>(+'Sch 8.x Bill Count'!I30*'S6.1b PRevenue(0.75in)'!$K$8)+('Sch 8.x Bill Count'!I30*($B34+50)/100*$K$10)-(0.64*5*'Sch 8.x Bill Count'!I30)</f>
        <v>263.40000000000003</v>
      </c>
      <c r="J34" s="13">
        <f>(+'Sch 8.x Bill Count'!J30*'S6.1b PRevenue(0.75in)'!$K$8)+('Sch 8.x Bill Count'!J30*($B34+50)/100*$K$10)-(0.64*5*'Sch 8.x Bill Count'!J30)</f>
        <v>263.40000000000003</v>
      </c>
      <c r="K34" s="13">
        <f>(+'Sch 8.x Bill Count'!K30*'S6.1b PRevenue(0.75in)'!$K$8)+('Sch 8.x Bill Count'!K30*($B34+50)/100*$K$10)-(0.64*5*'Sch 8.x Bill Count'!K30)</f>
        <v>0</v>
      </c>
      <c r="L34" s="13">
        <f>(+'Sch 8.x Bill Count'!L30*'S6.1b PRevenue(0.75in)'!$K$8)+('Sch 8.x Bill Count'!L30*($B34+50)/100*$K$10)-(0.64*5*'Sch 8.x Bill Count'!L30)</f>
        <v>395.09999999999997</v>
      </c>
      <c r="M34" s="13">
        <f>(+'Sch 8.x Bill Count'!M30*'S6.1b PRevenue(0.75in)'!$K$8)+('Sch 8.x Bill Count'!M30*($B34+50)/100*$K$10)-(0.64*5*'Sch 8.x Bill Count'!M30)</f>
        <v>0</v>
      </c>
      <c r="N34" s="13">
        <f>(+'Sch 8.x Bill Count'!N30*'S6.1b PRevenue(0.75in)'!$K$8)+('Sch 8.x Bill Count'!N30*($B34+50)/100*$K$10)-(0.64*5*'Sch 8.x Bill Count'!N30)</f>
        <v>263.40000000000003</v>
      </c>
      <c r="O34" s="42"/>
      <c r="P34" s="42"/>
      <c r="Q34" s="42"/>
    </row>
    <row r="35" spans="1:17" x14ac:dyDescent="0.25">
      <c r="A35" s="42"/>
      <c r="B35">
        <f t="shared" si="1"/>
        <v>2000</v>
      </c>
      <c r="C35" s="13">
        <f>(+'Sch 8.x Bill Count'!C31*'S6.1b PRevenue(0.75in)'!$K$8)+('Sch 8.x Bill Count'!C31*($B35+50)/100*$K$10)-(0.64*5*'Sch 8.x Bill Count'!C31)</f>
        <v>0</v>
      </c>
      <c r="D35" s="13">
        <f>(+'Sch 8.x Bill Count'!D31*'S6.1b PRevenue(0.75in)'!$K$8)+('Sch 8.x Bill Count'!D31*($B35+50)/100*$K$10)-(0.64*5*'Sch 8.x Bill Count'!D31)</f>
        <v>135.70000000000002</v>
      </c>
      <c r="E35" s="13">
        <f>(+'Sch 8.x Bill Count'!E31*'S6.1b PRevenue(0.75in)'!$K$8)+('Sch 8.x Bill Count'!E31*($B35+50)/100*$K$10)-(0.64*5*'Sch 8.x Bill Count'!E31)</f>
        <v>0</v>
      </c>
      <c r="F35" s="13">
        <f>(+'Sch 8.x Bill Count'!F31*'S6.1b PRevenue(0.75in)'!$K$8)+('Sch 8.x Bill Count'!F31*($B35+50)/100*$K$10)-(0.64*5*'Sch 8.x Bill Count'!F31)</f>
        <v>135.70000000000002</v>
      </c>
      <c r="G35" s="13">
        <f>(+'Sch 8.x Bill Count'!G31*'S6.1b PRevenue(0.75in)'!$K$8)+('Sch 8.x Bill Count'!G31*($B35+50)/100*$K$10)-(0.64*5*'Sch 8.x Bill Count'!G31)</f>
        <v>407.09999999999997</v>
      </c>
      <c r="H35" s="13">
        <f>(+'Sch 8.x Bill Count'!H31*'S6.1b PRevenue(0.75in)'!$K$8)+('Sch 8.x Bill Count'!H31*($B35+50)/100*$K$10)-(0.64*5*'Sch 8.x Bill Count'!H31)</f>
        <v>271.40000000000003</v>
      </c>
      <c r="I35" s="13">
        <f>(+'Sch 8.x Bill Count'!I31*'S6.1b PRevenue(0.75in)'!$K$8)+('Sch 8.x Bill Count'!I31*($B35+50)/100*$K$10)-(0.64*5*'Sch 8.x Bill Count'!I31)</f>
        <v>0</v>
      </c>
      <c r="J35" s="13">
        <f>(+'Sch 8.x Bill Count'!J31*'S6.1b PRevenue(0.75in)'!$K$8)+('Sch 8.x Bill Count'!J31*($B35+50)/100*$K$10)-(0.64*5*'Sch 8.x Bill Count'!J31)</f>
        <v>542.80000000000007</v>
      </c>
      <c r="K35" s="13">
        <f>(+'Sch 8.x Bill Count'!K31*'S6.1b PRevenue(0.75in)'!$K$8)+('Sch 8.x Bill Count'!K31*($B35+50)/100*$K$10)-(0.64*5*'Sch 8.x Bill Count'!K31)</f>
        <v>271.40000000000003</v>
      </c>
      <c r="L35" s="13">
        <f>(+'Sch 8.x Bill Count'!L31*'S6.1b PRevenue(0.75in)'!$K$8)+('Sch 8.x Bill Count'!L31*($B35+50)/100*$K$10)-(0.64*5*'Sch 8.x Bill Count'!L31)</f>
        <v>135.70000000000002</v>
      </c>
      <c r="M35" s="13">
        <f>(+'Sch 8.x Bill Count'!M31*'S6.1b PRevenue(0.75in)'!$K$8)+('Sch 8.x Bill Count'!M31*($B35+50)/100*$K$10)-(0.64*5*'Sch 8.x Bill Count'!M31)</f>
        <v>271.40000000000003</v>
      </c>
      <c r="N35" s="13">
        <f>(+'Sch 8.x Bill Count'!N31*'S6.1b PRevenue(0.75in)'!$K$8)+('Sch 8.x Bill Count'!N31*($B35+50)/100*$K$10)-(0.64*5*'Sch 8.x Bill Count'!N31)</f>
        <v>407.09999999999997</v>
      </c>
      <c r="O35" s="42"/>
      <c r="P35" s="42"/>
      <c r="Q35" s="42"/>
    </row>
    <row r="36" spans="1:17" x14ac:dyDescent="0.25">
      <c r="A36" s="42"/>
      <c r="B36">
        <f t="shared" si="1"/>
        <v>2100</v>
      </c>
      <c r="C36" s="13">
        <f>(+'Sch 8.x Bill Count'!C32*'S6.1b PRevenue(0.75in)'!$K$8)+('Sch 8.x Bill Count'!C32*($B36+50)/100*$K$10)-(0.64*5*'Sch 8.x Bill Count'!C32)</f>
        <v>0</v>
      </c>
      <c r="D36" s="13">
        <f>(+'Sch 8.x Bill Count'!D32*'S6.1b PRevenue(0.75in)'!$K$8)+('Sch 8.x Bill Count'!D32*($B36+50)/100*$K$10)-(0.64*5*'Sch 8.x Bill Count'!D32)</f>
        <v>0</v>
      </c>
      <c r="E36" s="13">
        <f>(+'Sch 8.x Bill Count'!E32*'S6.1b PRevenue(0.75in)'!$K$8)+('Sch 8.x Bill Count'!E32*($B36+50)/100*$K$10)-(0.64*5*'Sch 8.x Bill Count'!E32)</f>
        <v>139.70000000000002</v>
      </c>
      <c r="F36" s="13">
        <f>(+'Sch 8.x Bill Count'!F32*'S6.1b PRevenue(0.75in)'!$K$8)+('Sch 8.x Bill Count'!F32*($B36+50)/100*$K$10)-(0.64*5*'Sch 8.x Bill Count'!F32)</f>
        <v>139.70000000000002</v>
      </c>
      <c r="G36" s="13">
        <f>(+'Sch 8.x Bill Count'!G32*'S6.1b PRevenue(0.75in)'!$K$8)+('Sch 8.x Bill Count'!G32*($B36+50)/100*$K$10)-(0.64*5*'Sch 8.x Bill Count'!G32)</f>
        <v>419.09999999999997</v>
      </c>
      <c r="H36" s="13">
        <f>(+'Sch 8.x Bill Count'!H32*'S6.1b PRevenue(0.75in)'!$K$8)+('Sch 8.x Bill Count'!H32*($B36+50)/100*$K$10)-(0.64*5*'Sch 8.x Bill Count'!H32)</f>
        <v>419.09999999999997</v>
      </c>
      <c r="I36" s="13">
        <f>(+'Sch 8.x Bill Count'!I32*'S6.1b PRevenue(0.75in)'!$K$8)+('Sch 8.x Bill Count'!I32*($B36+50)/100*$K$10)-(0.64*5*'Sch 8.x Bill Count'!I32)</f>
        <v>139.70000000000002</v>
      </c>
      <c r="J36" s="13">
        <f>(+'Sch 8.x Bill Count'!J32*'S6.1b PRevenue(0.75in)'!$K$8)+('Sch 8.x Bill Count'!J32*($B36+50)/100*$K$10)-(0.64*5*'Sch 8.x Bill Count'!J32)</f>
        <v>419.09999999999997</v>
      </c>
      <c r="K36" s="13">
        <f>(+'Sch 8.x Bill Count'!K32*'S6.1b PRevenue(0.75in)'!$K$8)+('Sch 8.x Bill Count'!K32*($B36+50)/100*$K$10)-(0.64*5*'Sch 8.x Bill Count'!K32)</f>
        <v>279.40000000000003</v>
      </c>
      <c r="L36" s="13">
        <f>(+'Sch 8.x Bill Count'!L32*'S6.1b PRevenue(0.75in)'!$K$8)+('Sch 8.x Bill Count'!L32*($B36+50)/100*$K$10)-(0.64*5*'Sch 8.x Bill Count'!L32)</f>
        <v>0</v>
      </c>
      <c r="M36" s="13">
        <f>(+'Sch 8.x Bill Count'!M32*'S6.1b PRevenue(0.75in)'!$K$8)+('Sch 8.x Bill Count'!M32*($B36+50)/100*$K$10)-(0.64*5*'Sch 8.x Bill Count'!M32)</f>
        <v>139.70000000000002</v>
      </c>
      <c r="N36" s="13">
        <f>(+'Sch 8.x Bill Count'!N32*'S6.1b PRevenue(0.75in)'!$K$8)+('Sch 8.x Bill Count'!N32*($B36+50)/100*$K$10)-(0.64*5*'Sch 8.x Bill Count'!N32)</f>
        <v>139.70000000000002</v>
      </c>
      <c r="O36" s="42"/>
      <c r="P36" s="42"/>
      <c r="Q36" s="42"/>
    </row>
    <row r="37" spans="1:17" x14ac:dyDescent="0.25">
      <c r="A37" s="42"/>
      <c r="B37">
        <f t="shared" si="1"/>
        <v>2200</v>
      </c>
      <c r="C37" s="13">
        <f>(+'Sch 8.x Bill Count'!C33*'S6.1b PRevenue(0.75in)'!$K$8)+('Sch 8.x Bill Count'!C33*($B37+50)/100*$K$10)-(0.64*5*'Sch 8.x Bill Count'!C33)</f>
        <v>0</v>
      </c>
      <c r="D37" s="13">
        <f>(+'Sch 8.x Bill Count'!D33*'S6.1b PRevenue(0.75in)'!$K$8)+('Sch 8.x Bill Count'!D33*($B37+50)/100*$K$10)-(0.64*5*'Sch 8.x Bill Count'!D33)</f>
        <v>0</v>
      </c>
      <c r="E37" s="13">
        <f>(+'Sch 8.x Bill Count'!E33*'S6.1b PRevenue(0.75in)'!$K$8)+('Sch 8.x Bill Count'!E33*($B37+50)/100*$K$10)-(0.64*5*'Sch 8.x Bill Count'!E33)</f>
        <v>143.70000000000002</v>
      </c>
      <c r="F37" s="13">
        <f>(+'Sch 8.x Bill Count'!F33*'S6.1b PRevenue(0.75in)'!$K$8)+('Sch 8.x Bill Count'!F33*($B37+50)/100*$K$10)-(0.64*5*'Sch 8.x Bill Count'!F33)</f>
        <v>0</v>
      </c>
      <c r="G37" s="13">
        <f>(+'Sch 8.x Bill Count'!G33*'S6.1b PRevenue(0.75in)'!$K$8)+('Sch 8.x Bill Count'!G33*($B37+50)/100*$K$10)-(0.64*5*'Sch 8.x Bill Count'!G33)</f>
        <v>287.40000000000003</v>
      </c>
      <c r="H37" s="13">
        <f>(+'Sch 8.x Bill Count'!H33*'S6.1b PRevenue(0.75in)'!$K$8)+('Sch 8.x Bill Count'!H33*($B37+50)/100*$K$10)-(0.64*5*'Sch 8.x Bill Count'!H33)</f>
        <v>143.70000000000002</v>
      </c>
      <c r="I37" s="13">
        <f>(+'Sch 8.x Bill Count'!I33*'S6.1b PRevenue(0.75in)'!$K$8)+('Sch 8.x Bill Count'!I33*($B37+50)/100*$K$10)-(0.64*5*'Sch 8.x Bill Count'!I33)</f>
        <v>718.5</v>
      </c>
      <c r="J37" s="13">
        <f>(+'Sch 8.x Bill Count'!J33*'S6.1b PRevenue(0.75in)'!$K$8)+('Sch 8.x Bill Count'!J33*($B37+50)/100*$K$10)-(0.64*5*'Sch 8.x Bill Count'!J33)</f>
        <v>431.09999999999997</v>
      </c>
      <c r="K37" s="13">
        <f>(+'Sch 8.x Bill Count'!K33*'S6.1b PRevenue(0.75in)'!$K$8)+('Sch 8.x Bill Count'!K33*($B37+50)/100*$K$10)-(0.64*5*'Sch 8.x Bill Count'!K33)</f>
        <v>143.70000000000002</v>
      </c>
      <c r="L37" s="13">
        <f>(+'Sch 8.x Bill Count'!L33*'S6.1b PRevenue(0.75in)'!$K$8)+('Sch 8.x Bill Count'!L33*($B37+50)/100*$K$10)-(0.64*5*'Sch 8.x Bill Count'!L33)</f>
        <v>0</v>
      </c>
      <c r="M37" s="13">
        <f>(+'Sch 8.x Bill Count'!M33*'S6.1b PRevenue(0.75in)'!$K$8)+('Sch 8.x Bill Count'!M33*($B37+50)/100*$K$10)-(0.64*5*'Sch 8.x Bill Count'!M33)</f>
        <v>287.40000000000003</v>
      </c>
      <c r="N37" s="13">
        <f>(+'Sch 8.x Bill Count'!N33*'S6.1b PRevenue(0.75in)'!$K$8)+('Sch 8.x Bill Count'!N33*($B37+50)/100*$K$10)-(0.64*5*'Sch 8.x Bill Count'!N33)</f>
        <v>143.70000000000002</v>
      </c>
      <c r="O37" s="42"/>
      <c r="P37" s="42"/>
      <c r="Q37" s="42"/>
    </row>
    <row r="38" spans="1:17" x14ac:dyDescent="0.25">
      <c r="A38" s="42"/>
      <c r="B38">
        <f t="shared" si="1"/>
        <v>2300</v>
      </c>
      <c r="C38" s="13">
        <f>(+'Sch 8.x Bill Count'!C34*'S6.1b PRevenue(0.75in)'!$K$8)+('Sch 8.x Bill Count'!C34*($B38+50)/100*$K$10)-(0.64*5*'Sch 8.x Bill Count'!C34)</f>
        <v>0</v>
      </c>
      <c r="D38" s="13">
        <f>(+'Sch 8.x Bill Count'!D34*'S6.1b PRevenue(0.75in)'!$K$8)+('Sch 8.x Bill Count'!D34*($B38+50)/100*$K$10)-(0.64*5*'Sch 8.x Bill Count'!D34)</f>
        <v>0</v>
      </c>
      <c r="E38" s="13">
        <f>(+'Sch 8.x Bill Count'!E34*'S6.1b PRevenue(0.75in)'!$K$8)+('Sch 8.x Bill Count'!E34*($B38+50)/100*$K$10)-(0.64*5*'Sch 8.x Bill Count'!E34)</f>
        <v>0</v>
      </c>
      <c r="F38" s="13">
        <f>(+'Sch 8.x Bill Count'!F34*'S6.1b PRevenue(0.75in)'!$K$8)+('Sch 8.x Bill Count'!F34*($B38+50)/100*$K$10)-(0.64*5*'Sch 8.x Bill Count'!F34)</f>
        <v>147.70000000000002</v>
      </c>
      <c r="G38" s="13">
        <f>(+'Sch 8.x Bill Count'!G34*'S6.1b PRevenue(0.75in)'!$K$8)+('Sch 8.x Bill Count'!G34*($B38+50)/100*$K$10)-(0.64*5*'Sch 8.x Bill Count'!G34)</f>
        <v>147.70000000000002</v>
      </c>
      <c r="H38" s="13">
        <f>(+'Sch 8.x Bill Count'!H34*'S6.1b PRevenue(0.75in)'!$K$8)+('Sch 8.x Bill Count'!H34*($B38+50)/100*$K$10)-(0.64*5*'Sch 8.x Bill Count'!H34)</f>
        <v>443.09999999999997</v>
      </c>
      <c r="I38" s="13">
        <f>(+'Sch 8.x Bill Count'!I34*'S6.1b PRevenue(0.75in)'!$K$8)+('Sch 8.x Bill Count'!I34*($B38+50)/100*$K$10)-(0.64*5*'Sch 8.x Bill Count'!I34)</f>
        <v>0</v>
      </c>
      <c r="J38" s="13">
        <f>(+'Sch 8.x Bill Count'!J34*'S6.1b PRevenue(0.75in)'!$K$8)+('Sch 8.x Bill Count'!J34*($B38+50)/100*$K$10)-(0.64*5*'Sch 8.x Bill Count'!J34)</f>
        <v>0</v>
      </c>
      <c r="K38" s="13">
        <f>(+'Sch 8.x Bill Count'!K34*'S6.1b PRevenue(0.75in)'!$K$8)+('Sch 8.x Bill Count'!K34*($B38+50)/100*$K$10)-(0.64*5*'Sch 8.x Bill Count'!K34)</f>
        <v>147.70000000000002</v>
      </c>
      <c r="L38" s="13">
        <f>(+'Sch 8.x Bill Count'!L34*'S6.1b PRevenue(0.75in)'!$K$8)+('Sch 8.x Bill Count'!L34*($B38+50)/100*$K$10)-(0.64*5*'Sch 8.x Bill Count'!L34)</f>
        <v>0</v>
      </c>
      <c r="M38" s="13">
        <f>(+'Sch 8.x Bill Count'!M34*'S6.1b PRevenue(0.75in)'!$K$8)+('Sch 8.x Bill Count'!M34*($B38+50)/100*$K$10)-(0.64*5*'Sch 8.x Bill Count'!M34)</f>
        <v>0</v>
      </c>
      <c r="N38" s="13">
        <f>(+'Sch 8.x Bill Count'!N34*'S6.1b PRevenue(0.75in)'!$K$8)+('Sch 8.x Bill Count'!N34*($B38+50)/100*$K$10)-(0.64*5*'Sch 8.x Bill Count'!N34)</f>
        <v>147.70000000000002</v>
      </c>
      <c r="O38" s="42"/>
      <c r="P38" s="42"/>
      <c r="Q38" s="42"/>
    </row>
    <row r="39" spans="1:17" x14ac:dyDescent="0.25">
      <c r="A39" s="42"/>
      <c r="B39">
        <f t="shared" si="1"/>
        <v>2400</v>
      </c>
      <c r="C39" s="13">
        <f>(+'Sch 8.x Bill Count'!C35*'S6.1b PRevenue(0.75in)'!$K$8)+('Sch 8.x Bill Count'!C35*($B39+50)/100*$K$10)-(0.64*5*'Sch 8.x Bill Count'!C35)</f>
        <v>0</v>
      </c>
      <c r="D39" s="13">
        <f>(+'Sch 8.x Bill Count'!D35*'S6.1b PRevenue(0.75in)'!$K$8)+('Sch 8.x Bill Count'!D35*($B39+50)/100*$K$10)-(0.64*5*'Sch 8.x Bill Count'!D35)</f>
        <v>0</v>
      </c>
      <c r="E39" s="13">
        <f>(+'Sch 8.x Bill Count'!E35*'S6.1b PRevenue(0.75in)'!$K$8)+('Sch 8.x Bill Count'!E35*($B39+50)/100*$K$10)-(0.64*5*'Sch 8.x Bill Count'!E35)</f>
        <v>0</v>
      </c>
      <c r="F39" s="13">
        <f>(+'Sch 8.x Bill Count'!F35*'S6.1b PRevenue(0.75in)'!$K$8)+('Sch 8.x Bill Count'!F35*($B39+50)/100*$K$10)-(0.64*5*'Sch 8.x Bill Count'!F35)</f>
        <v>0</v>
      </c>
      <c r="G39" s="13">
        <f>(+'Sch 8.x Bill Count'!G35*'S6.1b PRevenue(0.75in)'!$K$8)+('Sch 8.x Bill Count'!G35*($B39+50)/100*$K$10)-(0.64*5*'Sch 8.x Bill Count'!G35)</f>
        <v>303.40000000000003</v>
      </c>
      <c r="H39" s="13">
        <f>(+'Sch 8.x Bill Count'!H35*'S6.1b PRevenue(0.75in)'!$K$8)+('Sch 8.x Bill Count'!H35*($B39+50)/100*$K$10)-(0.64*5*'Sch 8.x Bill Count'!H35)</f>
        <v>151.70000000000002</v>
      </c>
      <c r="I39" s="13">
        <f>(+'Sch 8.x Bill Count'!I35*'S6.1b PRevenue(0.75in)'!$K$8)+('Sch 8.x Bill Count'!I35*($B39+50)/100*$K$10)-(0.64*5*'Sch 8.x Bill Count'!I35)</f>
        <v>303.40000000000003</v>
      </c>
      <c r="J39" s="13">
        <f>(+'Sch 8.x Bill Count'!J35*'S6.1b PRevenue(0.75in)'!$K$8)+('Sch 8.x Bill Count'!J35*($B39+50)/100*$K$10)-(0.64*5*'Sch 8.x Bill Count'!J35)</f>
        <v>455.09999999999997</v>
      </c>
      <c r="K39" s="13">
        <f>(+'Sch 8.x Bill Count'!K35*'S6.1b PRevenue(0.75in)'!$K$8)+('Sch 8.x Bill Count'!K35*($B39+50)/100*$K$10)-(0.64*5*'Sch 8.x Bill Count'!K35)</f>
        <v>151.70000000000002</v>
      </c>
      <c r="L39" s="13">
        <f>(+'Sch 8.x Bill Count'!L35*'S6.1b PRevenue(0.75in)'!$K$8)+('Sch 8.x Bill Count'!L35*($B39+50)/100*$K$10)-(0.64*5*'Sch 8.x Bill Count'!L35)</f>
        <v>303.40000000000003</v>
      </c>
      <c r="M39" s="13">
        <f>(+'Sch 8.x Bill Count'!M35*'S6.1b PRevenue(0.75in)'!$K$8)+('Sch 8.x Bill Count'!M35*($B39+50)/100*$K$10)-(0.64*5*'Sch 8.x Bill Count'!M35)</f>
        <v>0</v>
      </c>
      <c r="N39" s="13">
        <f>(+'Sch 8.x Bill Count'!N35*'S6.1b PRevenue(0.75in)'!$K$8)+('Sch 8.x Bill Count'!N35*($B39+50)/100*$K$10)-(0.64*5*'Sch 8.x Bill Count'!N35)</f>
        <v>0</v>
      </c>
      <c r="O39" s="42"/>
      <c r="P39" s="42"/>
      <c r="Q39" s="42"/>
    </row>
    <row r="40" spans="1:17" x14ac:dyDescent="0.25">
      <c r="A40" s="42"/>
      <c r="B40">
        <f t="shared" si="1"/>
        <v>2500</v>
      </c>
      <c r="C40" s="13">
        <f>(+'Sch 8.x Bill Count'!C36*'S6.1b PRevenue(0.75in)'!$K$8)+('Sch 8.x Bill Count'!C36*($B40+50)/100*$K$10)-(0.64*5*'Sch 8.x Bill Count'!C36)</f>
        <v>0</v>
      </c>
      <c r="D40" s="13">
        <f>(+'Sch 8.x Bill Count'!D36*'S6.1b PRevenue(0.75in)'!$K$8)+('Sch 8.x Bill Count'!D36*($B40+50)/100*$K$10)-(0.64*5*'Sch 8.x Bill Count'!D36)</f>
        <v>0</v>
      </c>
      <c r="E40" s="13">
        <f>(+'Sch 8.x Bill Count'!E36*'S6.1b PRevenue(0.75in)'!$K$8)+('Sch 8.x Bill Count'!E36*($B40+50)/100*$K$10)-(0.64*5*'Sch 8.x Bill Count'!E36)</f>
        <v>0</v>
      </c>
      <c r="F40" s="13">
        <f>(+'Sch 8.x Bill Count'!F36*'S6.1b PRevenue(0.75in)'!$K$8)+('Sch 8.x Bill Count'!F36*($B40+50)/100*$K$10)-(0.64*5*'Sch 8.x Bill Count'!F36)</f>
        <v>0</v>
      </c>
      <c r="G40" s="13">
        <f>(+'Sch 8.x Bill Count'!G36*'S6.1b PRevenue(0.75in)'!$K$8)+('Sch 8.x Bill Count'!G36*($B40+50)/100*$K$10)-(0.64*5*'Sch 8.x Bill Count'!G36)</f>
        <v>155.70000000000002</v>
      </c>
      <c r="H40" s="13">
        <f>(+'Sch 8.x Bill Count'!H36*'S6.1b PRevenue(0.75in)'!$K$8)+('Sch 8.x Bill Count'!H36*($B40+50)/100*$K$10)-(0.64*5*'Sch 8.x Bill Count'!H36)</f>
        <v>0</v>
      </c>
      <c r="I40" s="13">
        <f>(+'Sch 8.x Bill Count'!I36*'S6.1b PRevenue(0.75in)'!$K$8)+('Sch 8.x Bill Count'!I36*($B40+50)/100*$K$10)-(0.64*5*'Sch 8.x Bill Count'!I36)</f>
        <v>311.40000000000003</v>
      </c>
      <c r="J40" s="13">
        <f>(+'Sch 8.x Bill Count'!J36*'S6.1b PRevenue(0.75in)'!$K$8)+('Sch 8.x Bill Count'!J36*($B40+50)/100*$K$10)-(0.64*5*'Sch 8.x Bill Count'!J36)</f>
        <v>0</v>
      </c>
      <c r="K40" s="13">
        <f>(+'Sch 8.x Bill Count'!K36*'S6.1b PRevenue(0.75in)'!$K$8)+('Sch 8.x Bill Count'!K36*($B40+50)/100*$K$10)-(0.64*5*'Sch 8.x Bill Count'!K36)</f>
        <v>155.70000000000002</v>
      </c>
      <c r="L40" s="13">
        <f>(+'Sch 8.x Bill Count'!L36*'S6.1b PRevenue(0.75in)'!$K$8)+('Sch 8.x Bill Count'!L36*($B40+50)/100*$K$10)-(0.64*5*'Sch 8.x Bill Count'!L36)</f>
        <v>0</v>
      </c>
      <c r="M40" s="13">
        <f>(+'Sch 8.x Bill Count'!M36*'S6.1b PRevenue(0.75in)'!$K$8)+('Sch 8.x Bill Count'!M36*($B40+50)/100*$K$10)-(0.64*5*'Sch 8.x Bill Count'!M36)</f>
        <v>0</v>
      </c>
      <c r="N40" s="13">
        <f>(+'Sch 8.x Bill Count'!N36*'S6.1b PRevenue(0.75in)'!$K$8)+('Sch 8.x Bill Count'!N36*($B40+50)/100*$K$10)-(0.64*5*'Sch 8.x Bill Count'!N36)</f>
        <v>0</v>
      </c>
      <c r="O40" s="42"/>
      <c r="P40" s="42"/>
      <c r="Q40" s="42"/>
    </row>
    <row r="41" spans="1:17" x14ac:dyDescent="0.25">
      <c r="A41" s="42"/>
      <c r="B41">
        <f t="shared" si="1"/>
        <v>2600</v>
      </c>
      <c r="C41" s="13">
        <f>(+'Sch 8.x Bill Count'!C37*'S6.1b PRevenue(0.75in)'!$K$8)+('Sch 8.x Bill Count'!C37*($B41+50)/100*$K$10)-(0.64*5*'Sch 8.x Bill Count'!C37)</f>
        <v>159.70000000000002</v>
      </c>
      <c r="D41" s="13">
        <f>(+'Sch 8.x Bill Count'!D37*'S6.1b PRevenue(0.75in)'!$K$8)+('Sch 8.x Bill Count'!D37*($B41+50)/100*$K$10)-(0.64*5*'Sch 8.x Bill Count'!D37)</f>
        <v>0</v>
      </c>
      <c r="E41" s="13">
        <f>(+'Sch 8.x Bill Count'!E37*'S6.1b PRevenue(0.75in)'!$K$8)+('Sch 8.x Bill Count'!E37*($B41+50)/100*$K$10)-(0.64*5*'Sch 8.x Bill Count'!E37)</f>
        <v>0</v>
      </c>
      <c r="F41" s="13">
        <f>(+'Sch 8.x Bill Count'!F37*'S6.1b PRevenue(0.75in)'!$K$8)+('Sch 8.x Bill Count'!F37*($B41+50)/100*$K$10)-(0.64*5*'Sch 8.x Bill Count'!F37)</f>
        <v>0</v>
      </c>
      <c r="G41" s="13">
        <f>(+'Sch 8.x Bill Count'!G37*'S6.1b PRevenue(0.75in)'!$K$8)+('Sch 8.x Bill Count'!G37*($B41+50)/100*$K$10)-(0.64*5*'Sch 8.x Bill Count'!G37)</f>
        <v>159.70000000000002</v>
      </c>
      <c r="H41" s="13">
        <f>(+'Sch 8.x Bill Count'!H37*'S6.1b PRevenue(0.75in)'!$K$8)+('Sch 8.x Bill Count'!H37*($B41+50)/100*$K$10)-(0.64*5*'Sch 8.x Bill Count'!H37)</f>
        <v>159.70000000000002</v>
      </c>
      <c r="I41" s="13">
        <f>(+'Sch 8.x Bill Count'!I37*'S6.1b PRevenue(0.75in)'!$K$8)+('Sch 8.x Bill Count'!I37*($B41+50)/100*$K$10)-(0.64*5*'Sch 8.x Bill Count'!I37)</f>
        <v>0</v>
      </c>
      <c r="J41" s="13">
        <f>(+'Sch 8.x Bill Count'!J37*'S6.1b PRevenue(0.75in)'!$K$8)+('Sch 8.x Bill Count'!J37*($B41+50)/100*$K$10)-(0.64*5*'Sch 8.x Bill Count'!J37)</f>
        <v>319.40000000000003</v>
      </c>
      <c r="K41" s="13">
        <f>(+'Sch 8.x Bill Count'!K37*'S6.1b PRevenue(0.75in)'!$K$8)+('Sch 8.x Bill Count'!K37*($B41+50)/100*$K$10)-(0.64*5*'Sch 8.x Bill Count'!K37)</f>
        <v>0</v>
      </c>
      <c r="L41" s="13">
        <f>(+'Sch 8.x Bill Count'!L37*'S6.1b PRevenue(0.75in)'!$K$8)+('Sch 8.x Bill Count'!L37*($B41+50)/100*$K$10)-(0.64*5*'Sch 8.x Bill Count'!L37)</f>
        <v>0</v>
      </c>
      <c r="M41" s="13">
        <f>(+'Sch 8.x Bill Count'!M37*'S6.1b PRevenue(0.75in)'!$K$8)+('Sch 8.x Bill Count'!M37*($B41+50)/100*$K$10)-(0.64*5*'Sch 8.x Bill Count'!M37)</f>
        <v>0</v>
      </c>
      <c r="N41" s="13">
        <f>(+'Sch 8.x Bill Count'!N37*'S6.1b PRevenue(0.75in)'!$K$8)+('Sch 8.x Bill Count'!N37*($B41+50)/100*$K$10)-(0.64*5*'Sch 8.x Bill Count'!N37)</f>
        <v>0</v>
      </c>
      <c r="O41" s="42"/>
      <c r="P41" s="42"/>
      <c r="Q41" s="42"/>
    </row>
    <row r="42" spans="1:17" x14ac:dyDescent="0.25">
      <c r="A42" s="42"/>
      <c r="B42">
        <f t="shared" si="1"/>
        <v>2700</v>
      </c>
      <c r="C42" s="13">
        <f>(+'Sch 8.x Bill Count'!C38*'S6.1b PRevenue(0.75in)'!$K$8)+('Sch 8.x Bill Count'!C38*($B42+50)/100*$K$10)-(0.64*5*'Sch 8.x Bill Count'!C38)</f>
        <v>163.70000000000002</v>
      </c>
      <c r="D42" s="13">
        <f>(+'Sch 8.x Bill Count'!D38*'S6.1b PRevenue(0.75in)'!$K$8)+('Sch 8.x Bill Count'!D38*($B42+50)/100*$K$10)-(0.64*5*'Sch 8.x Bill Count'!D38)</f>
        <v>0</v>
      </c>
      <c r="E42" s="13">
        <f>(+'Sch 8.x Bill Count'!E38*'S6.1b PRevenue(0.75in)'!$K$8)+('Sch 8.x Bill Count'!E38*($B42+50)/100*$K$10)-(0.64*5*'Sch 8.x Bill Count'!E38)</f>
        <v>0</v>
      </c>
      <c r="F42" s="13">
        <f>(+'Sch 8.x Bill Count'!F38*'S6.1b PRevenue(0.75in)'!$K$8)+('Sch 8.x Bill Count'!F38*($B42+50)/100*$K$10)-(0.64*5*'Sch 8.x Bill Count'!F38)</f>
        <v>163.70000000000002</v>
      </c>
      <c r="G42" s="13">
        <f>(+'Sch 8.x Bill Count'!G38*'S6.1b PRevenue(0.75in)'!$K$8)+('Sch 8.x Bill Count'!G38*($B42+50)/100*$K$10)-(0.64*5*'Sch 8.x Bill Count'!G38)</f>
        <v>163.70000000000002</v>
      </c>
      <c r="H42" s="13">
        <f>(+'Sch 8.x Bill Count'!H38*'S6.1b PRevenue(0.75in)'!$K$8)+('Sch 8.x Bill Count'!H38*($B42+50)/100*$K$10)-(0.64*5*'Sch 8.x Bill Count'!H38)</f>
        <v>0</v>
      </c>
      <c r="I42" s="13">
        <f>(+'Sch 8.x Bill Count'!I38*'S6.1b PRevenue(0.75in)'!$K$8)+('Sch 8.x Bill Count'!I38*($B42+50)/100*$K$10)-(0.64*5*'Sch 8.x Bill Count'!I38)</f>
        <v>491.09999999999997</v>
      </c>
      <c r="J42" s="13">
        <f>(+'Sch 8.x Bill Count'!J38*'S6.1b PRevenue(0.75in)'!$K$8)+('Sch 8.x Bill Count'!J38*($B42+50)/100*$K$10)-(0.64*5*'Sch 8.x Bill Count'!J38)</f>
        <v>0</v>
      </c>
      <c r="K42" s="13">
        <f>(+'Sch 8.x Bill Count'!K38*'S6.1b PRevenue(0.75in)'!$K$8)+('Sch 8.x Bill Count'!K38*($B42+50)/100*$K$10)-(0.64*5*'Sch 8.x Bill Count'!K38)</f>
        <v>0</v>
      </c>
      <c r="L42" s="13">
        <f>(+'Sch 8.x Bill Count'!L38*'S6.1b PRevenue(0.75in)'!$K$8)+('Sch 8.x Bill Count'!L38*($B42+50)/100*$K$10)-(0.64*5*'Sch 8.x Bill Count'!L38)</f>
        <v>0</v>
      </c>
      <c r="M42" s="13">
        <f>(+'Sch 8.x Bill Count'!M38*'S6.1b PRevenue(0.75in)'!$K$8)+('Sch 8.x Bill Count'!M38*($B42+50)/100*$K$10)-(0.64*5*'Sch 8.x Bill Count'!M38)</f>
        <v>163.70000000000002</v>
      </c>
      <c r="N42" s="13">
        <f>(+'Sch 8.x Bill Count'!N38*'S6.1b PRevenue(0.75in)'!$K$8)+('Sch 8.x Bill Count'!N38*($B42+50)/100*$K$10)-(0.64*5*'Sch 8.x Bill Count'!N38)</f>
        <v>0</v>
      </c>
      <c r="O42" s="42"/>
      <c r="P42" s="42"/>
      <c r="Q42" s="42"/>
    </row>
    <row r="43" spans="1:17" x14ac:dyDescent="0.25">
      <c r="A43" s="42"/>
      <c r="B43">
        <f t="shared" si="1"/>
        <v>2800</v>
      </c>
      <c r="C43" s="13">
        <f>(+'Sch 8.x Bill Count'!C39*'S6.1b PRevenue(0.75in)'!$K$8)+('Sch 8.x Bill Count'!C39*($B43+50)/100*$K$10)-(0.64*5*'Sch 8.x Bill Count'!C39)</f>
        <v>0</v>
      </c>
      <c r="D43" s="13">
        <f>(+'Sch 8.x Bill Count'!D39*'S6.1b PRevenue(0.75in)'!$K$8)+('Sch 8.x Bill Count'!D39*($B43+50)/100*$K$10)-(0.64*5*'Sch 8.x Bill Count'!D39)</f>
        <v>0</v>
      </c>
      <c r="E43" s="13">
        <f>(+'Sch 8.x Bill Count'!E39*'S6.1b PRevenue(0.75in)'!$K$8)+('Sch 8.x Bill Count'!E39*($B43+50)/100*$K$10)-(0.64*5*'Sch 8.x Bill Count'!E39)</f>
        <v>0</v>
      </c>
      <c r="F43" s="13">
        <f>(+'Sch 8.x Bill Count'!F39*'S6.1b PRevenue(0.75in)'!$K$8)+('Sch 8.x Bill Count'!F39*($B43+50)/100*$K$10)-(0.64*5*'Sch 8.x Bill Count'!F39)</f>
        <v>0</v>
      </c>
      <c r="G43" s="13">
        <f>(+'Sch 8.x Bill Count'!G39*'S6.1b PRevenue(0.75in)'!$K$8)+('Sch 8.x Bill Count'!G39*($B43+50)/100*$K$10)-(0.64*5*'Sch 8.x Bill Count'!G39)</f>
        <v>167.70000000000002</v>
      </c>
      <c r="H43" s="13">
        <f>(+'Sch 8.x Bill Count'!H39*'S6.1b PRevenue(0.75in)'!$K$8)+('Sch 8.x Bill Count'!H39*($B43+50)/100*$K$10)-(0.64*5*'Sch 8.x Bill Count'!H39)</f>
        <v>335.40000000000003</v>
      </c>
      <c r="I43" s="13">
        <f>(+'Sch 8.x Bill Count'!I39*'S6.1b PRevenue(0.75in)'!$K$8)+('Sch 8.x Bill Count'!I39*($B43+50)/100*$K$10)-(0.64*5*'Sch 8.x Bill Count'!I39)</f>
        <v>167.70000000000002</v>
      </c>
      <c r="J43" s="13">
        <f>(+'Sch 8.x Bill Count'!J39*'S6.1b PRevenue(0.75in)'!$K$8)+('Sch 8.x Bill Count'!J39*($B43+50)/100*$K$10)-(0.64*5*'Sch 8.x Bill Count'!J39)</f>
        <v>167.70000000000002</v>
      </c>
      <c r="K43" s="13">
        <f>(+'Sch 8.x Bill Count'!K39*'S6.1b PRevenue(0.75in)'!$K$8)+('Sch 8.x Bill Count'!K39*($B43+50)/100*$K$10)-(0.64*5*'Sch 8.x Bill Count'!K39)</f>
        <v>167.70000000000002</v>
      </c>
      <c r="L43" s="13">
        <f>(+'Sch 8.x Bill Count'!L39*'S6.1b PRevenue(0.75in)'!$K$8)+('Sch 8.x Bill Count'!L39*($B43+50)/100*$K$10)-(0.64*5*'Sch 8.x Bill Count'!L39)</f>
        <v>0</v>
      </c>
      <c r="M43" s="13">
        <f>(+'Sch 8.x Bill Count'!M39*'S6.1b PRevenue(0.75in)'!$K$8)+('Sch 8.x Bill Count'!M39*($B43+50)/100*$K$10)-(0.64*5*'Sch 8.x Bill Count'!M39)</f>
        <v>0</v>
      </c>
      <c r="N43" s="13">
        <f>(+'Sch 8.x Bill Count'!N39*'S6.1b PRevenue(0.75in)'!$K$8)+('Sch 8.x Bill Count'!N39*($B43+50)/100*$K$10)-(0.64*5*'Sch 8.x Bill Count'!N39)</f>
        <v>0</v>
      </c>
      <c r="O43" s="42"/>
      <c r="P43" s="42"/>
      <c r="Q43" s="42"/>
    </row>
    <row r="44" spans="1:17" x14ac:dyDescent="0.25">
      <c r="A44" s="42"/>
      <c r="B44">
        <f t="shared" si="1"/>
        <v>2900</v>
      </c>
      <c r="C44" s="13">
        <f>(+'Sch 8.x Bill Count'!C40*'S6.1b PRevenue(0.75in)'!$K$8)+('Sch 8.x Bill Count'!C40*($B44+50)/100*$K$10)-(0.64*5*'Sch 8.x Bill Count'!C40)</f>
        <v>0</v>
      </c>
      <c r="D44" s="13">
        <f>(+'Sch 8.x Bill Count'!D40*'S6.1b PRevenue(0.75in)'!$K$8)+('Sch 8.x Bill Count'!D40*($B44+50)/100*$K$10)-(0.64*5*'Sch 8.x Bill Count'!D40)</f>
        <v>0</v>
      </c>
      <c r="E44" s="13">
        <f>(+'Sch 8.x Bill Count'!E40*'S6.1b PRevenue(0.75in)'!$K$8)+('Sch 8.x Bill Count'!E40*($B44+50)/100*$K$10)-(0.64*5*'Sch 8.x Bill Count'!E40)</f>
        <v>0</v>
      </c>
      <c r="F44" s="13">
        <f>(+'Sch 8.x Bill Count'!F40*'S6.1b PRevenue(0.75in)'!$K$8)+('Sch 8.x Bill Count'!F40*($B44+50)/100*$K$10)-(0.64*5*'Sch 8.x Bill Count'!F40)</f>
        <v>0</v>
      </c>
      <c r="G44" s="13">
        <f>(+'Sch 8.x Bill Count'!G40*'S6.1b PRevenue(0.75in)'!$K$8)+('Sch 8.x Bill Count'!G40*($B44+50)/100*$K$10)-(0.64*5*'Sch 8.x Bill Count'!G40)</f>
        <v>171.70000000000002</v>
      </c>
      <c r="H44" s="13">
        <f>(+'Sch 8.x Bill Count'!H40*'S6.1b PRevenue(0.75in)'!$K$8)+('Sch 8.x Bill Count'!H40*($B44+50)/100*$K$10)-(0.64*5*'Sch 8.x Bill Count'!H40)</f>
        <v>343.40000000000003</v>
      </c>
      <c r="I44" s="13">
        <f>(+'Sch 8.x Bill Count'!I40*'S6.1b PRevenue(0.75in)'!$K$8)+('Sch 8.x Bill Count'!I40*($B44+50)/100*$K$10)-(0.64*5*'Sch 8.x Bill Count'!I40)</f>
        <v>0</v>
      </c>
      <c r="J44" s="13">
        <f>(+'Sch 8.x Bill Count'!J40*'S6.1b PRevenue(0.75in)'!$K$8)+('Sch 8.x Bill Count'!J40*($B44+50)/100*$K$10)-(0.64*5*'Sch 8.x Bill Count'!J40)</f>
        <v>0</v>
      </c>
      <c r="K44" s="13">
        <f>(+'Sch 8.x Bill Count'!K40*'S6.1b PRevenue(0.75in)'!$K$8)+('Sch 8.x Bill Count'!K40*($B44+50)/100*$K$10)-(0.64*5*'Sch 8.x Bill Count'!K40)</f>
        <v>171.70000000000002</v>
      </c>
      <c r="L44" s="13">
        <f>(+'Sch 8.x Bill Count'!L40*'S6.1b PRevenue(0.75in)'!$K$8)+('Sch 8.x Bill Count'!L40*($B44+50)/100*$K$10)-(0.64*5*'Sch 8.x Bill Count'!L40)</f>
        <v>0</v>
      </c>
      <c r="M44" s="13">
        <f>(+'Sch 8.x Bill Count'!M40*'S6.1b PRevenue(0.75in)'!$K$8)+('Sch 8.x Bill Count'!M40*($B44+50)/100*$K$10)-(0.64*5*'Sch 8.x Bill Count'!M40)</f>
        <v>171.70000000000002</v>
      </c>
      <c r="N44" s="13">
        <f>(+'Sch 8.x Bill Count'!N40*'S6.1b PRevenue(0.75in)'!$K$8)+('Sch 8.x Bill Count'!N40*($B44+50)/100*$K$10)-(0.64*5*'Sch 8.x Bill Count'!N40)</f>
        <v>171.70000000000002</v>
      </c>
      <c r="O44" s="42"/>
      <c r="P44" s="42"/>
      <c r="Q44" s="42"/>
    </row>
    <row r="45" spans="1:17" x14ac:dyDescent="0.25">
      <c r="A45" s="42"/>
      <c r="B45">
        <f t="shared" si="1"/>
        <v>3000</v>
      </c>
      <c r="C45" s="13">
        <f>(+'Sch 8.x Bill Count'!C41*'S6.1b PRevenue(0.75in)'!$K$8)+('Sch 8.x Bill Count'!C41*($B45+50)/100*$K$10)-(0.64*5*'Sch 8.x Bill Count'!C41)</f>
        <v>0</v>
      </c>
      <c r="D45" s="13">
        <f>(+'Sch 8.x Bill Count'!D41*'S6.1b PRevenue(0.75in)'!$K$8)+('Sch 8.x Bill Count'!D41*($B45+50)/100*$K$10)-(0.64*5*'Sch 8.x Bill Count'!D41)</f>
        <v>175.70000000000002</v>
      </c>
      <c r="E45" s="13">
        <f>(+'Sch 8.x Bill Count'!E41*'S6.1b PRevenue(0.75in)'!$K$8)+('Sch 8.x Bill Count'!E41*($B45+50)/100*$K$10)-(0.64*5*'Sch 8.x Bill Count'!E41)</f>
        <v>0</v>
      </c>
      <c r="F45" s="13">
        <f>(+'Sch 8.x Bill Count'!F41*'S6.1b PRevenue(0.75in)'!$K$8)+('Sch 8.x Bill Count'!F41*($B45+50)/100*$K$10)-(0.64*5*'Sch 8.x Bill Count'!F41)</f>
        <v>0</v>
      </c>
      <c r="G45" s="13">
        <f>(+'Sch 8.x Bill Count'!G41*'S6.1b PRevenue(0.75in)'!$K$8)+('Sch 8.x Bill Count'!G41*($B45+50)/100*$K$10)-(0.64*5*'Sch 8.x Bill Count'!G41)</f>
        <v>0</v>
      </c>
      <c r="H45" s="13">
        <f>(+'Sch 8.x Bill Count'!H41*'S6.1b PRevenue(0.75in)'!$K$8)+('Sch 8.x Bill Count'!H41*($B45+50)/100*$K$10)-(0.64*5*'Sch 8.x Bill Count'!H41)</f>
        <v>351.40000000000003</v>
      </c>
      <c r="I45" s="13">
        <f>(+'Sch 8.x Bill Count'!I41*'S6.1b PRevenue(0.75in)'!$K$8)+('Sch 8.x Bill Count'!I41*($B45+50)/100*$K$10)-(0.64*5*'Sch 8.x Bill Count'!I41)</f>
        <v>0</v>
      </c>
      <c r="J45" s="13">
        <f>(+'Sch 8.x Bill Count'!J41*'S6.1b PRevenue(0.75in)'!$K$8)+('Sch 8.x Bill Count'!J41*($B45+50)/100*$K$10)-(0.64*5*'Sch 8.x Bill Count'!J41)</f>
        <v>0</v>
      </c>
      <c r="K45" s="13">
        <f>(+'Sch 8.x Bill Count'!K41*'S6.1b PRevenue(0.75in)'!$K$8)+('Sch 8.x Bill Count'!K41*($B45+50)/100*$K$10)-(0.64*5*'Sch 8.x Bill Count'!K41)</f>
        <v>175.70000000000002</v>
      </c>
      <c r="L45" s="13">
        <f>(+'Sch 8.x Bill Count'!L41*'S6.1b PRevenue(0.75in)'!$K$8)+('Sch 8.x Bill Count'!L41*($B45+50)/100*$K$10)-(0.64*5*'Sch 8.x Bill Count'!L41)</f>
        <v>175.70000000000002</v>
      </c>
      <c r="M45" s="13">
        <f>(+'Sch 8.x Bill Count'!M41*'S6.1b PRevenue(0.75in)'!$K$8)+('Sch 8.x Bill Count'!M41*($B45+50)/100*$K$10)-(0.64*5*'Sch 8.x Bill Count'!M41)</f>
        <v>0</v>
      </c>
      <c r="N45" s="13">
        <f>(+'Sch 8.x Bill Count'!N41*'S6.1b PRevenue(0.75in)'!$K$8)+('Sch 8.x Bill Count'!N41*($B45+50)/100*$K$10)-(0.64*5*'Sch 8.x Bill Count'!N41)</f>
        <v>0</v>
      </c>
      <c r="O45" s="42"/>
      <c r="P45" s="42"/>
      <c r="Q45" s="42"/>
    </row>
    <row r="46" spans="1:17" x14ac:dyDescent="0.25">
      <c r="A46" s="42"/>
      <c r="B46">
        <f t="shared" si="1"/>
        <v>3100</v>
      </c>
      <c r="C46" s="13">
        <f>(+'Sch 8.x Bill Count'!C42*'S6.1b PRevenue(0.75in)'!$K$8)+('Sch 8.x Bill Count'!C42*($B46+50)/100*$K$10)-(0.64*5*'Sch 8.x Bill Count'!C42)</f>
        <v>0</v>
      </c>
      <c r="D46" s="13">
        <f>(+'Sch 8.x Bill Count'!D42*'S6.1b PRevenue(0.75in)'!$K$8)+('Sch 8.x Bill Count'!D42*($B46+50)/100*$K$10)-(0.64*5*'Sch 8.x Bill Count'!D42)</f>
        <v>0</v>
      </c>
      <c r="E46" s="13">
        <f>(+'Sch 8.x Bill Count'!E42*'S6.1b PRevenue(0.75in)'!$K$8)+('Sch 8.x Bill Count'!E42*($B46+50)/100*$K$10)-(0.64*5*'Sch 8.x Bill Count'!E42)</f>
        <v>0</v>
      </c>
      <c r="F46" s="13">
        <f>(+'Sch 8.x Bill Count'!F42*'S6.1b PRevenue(0.75in)'!$K$8)+('Sch 8.x Bill Count'!F42*($B46+50)/100*$K$10)-(0.64*5*'Sch 8.x Bill Count'!F42)</f>
        <v>0</v>
      </c>
      <c r="G46" s="13">
        <f>(+'Sch 8.x Bill Count'!G42*'S6.1b PRevenue(0.75in)'!$K$8)+('Sch 8.x Bill Count'!G42*($B46+50)/100*$K$10)-(0.64*5*'Sch 8.x Bill Count'!G42)</f>
        <v>0</v>
      </c>
      <c r="H46" s="13">
        <f>(+'Sch 8.x Bill Count'!H42*'S6.1b PRevenue(0.75in)'!$K$8)+('Sch 8.x Bill Count'!H42*($B46+50)/100*$K$10)-(0.64*5*'Sch 8.x Bill Count'!H42)</f>
        <v>0</v>
      </c>
      <c r="I46" s="13">
        <f>(+'Sch 8.x Bill Count'!I42*'S6.1b PRevenue(0.75in)'!$K$8)+('Sch 8.x Bill Count'!I42*($B46+50)/100*$K$10)-(0.64*5*'Sch 8.x Bill Count'!I42)</f>
        <v>179.70000000000002</v>
      </c>
      <c r="J46" s="13">
        <f>(+'Sch 8.x Bill Count'!J42*'S6.1b PRevenue(0.75in)'!$K$8)+('Sch 8.x Bill Count'!J42*($B46+50)/100*$K$10)-(0.64*5*'Sch 8.x Bill Count'!J42)</f>
        <v>179.70000000000002</v>
      </c>
      <c r="K46" s="13">
        <f>(+'Sch 8.x Bill Count'!K42*'S6.1b PRevenue(0.75in)'!$K$8)+('Sch 8.x Bill Count'!K42*($B46+50)/100*$K$10)-(0.64*5*'Sch 8.x Bill Count'!K42)</f>
        <v>0</v>
      </c>
      <c r="L46" s="13">
        <f>(+'Sch 8.x Bill Count'!L42*'S6.1b PRevenue(0.75in)'!$K$8)+('Sch 8.x Bill Count'!L42*($B46+50)/100*$K$10)-(0.64*5*'Sch 8.x Bill Count'!L42)</f>
        <v>0</v>
      </c>
      <c r="M46" s="13">
        <f>(+'Sch 8.x Bill Count'!M42*'S6.1b PRevenue(0.75in)'!$K$8)+('Sch 8.x Bill Count'!M42*($B46+50)/100*$K$10)-(0.64*5*'Sch 8.x Bill Count'!M42)</f>
        <v>0</v>
      </c>
      <c r="N46" s="13">
        <f>(+'Sch 8.x Bill Count'!N42*'S6.1b PRevenue(0.75in)'!$K$8)+('Sch 8.x Bill Count'!N42*($B46+50)/100*$K$10)-(0.64*5*'Sch 8.x Bill Count'!N42)</f>
        <v>179.70000000000002</v>
      </c>
      <c r="O46" s="42"/>
      <c r="P46" s="42"/>
      <c r="Q46" s="42"/>
    </row>
    <row r="47" spans="1:17" x14ac:dyDescent="0.25">
      <c r="A47" s="42"/>
      <c r="B47">
        <f t="shared" si="1"/>
        <v>3200</v>
      </c>
      <c r="C47" s="13">
        <f>(+'Sch 8.x Bill Count'!C43*'S6.1b PRevenue(0.75in)'!$K$8)+('Sch 8.x Bill Count'!C43*($B47+50)/100*$K$10)-(0.64*5*'Sch 8.x Bill Count'!C43)</f>
        <v>0</v>
      </c>
      <c r="D47" s="13">
        <f>(+'Sch 8.x Bill Count'!D43*'S6.1b PRevenue(0.75in)'!$K$8)+('Sch 8.x Bill Count'!D43*($B47+50)/100*$K$10)-(0.64*5*'Sch 8.x Bill Count'!D43)</f>
        <v>0</v>
      </c>
      <c r="E47" s="13">
        <f>(+'Sch 8.x Bill Count'!E43*'S6.1b PRevenue(0.75in)'!$K$8)+('Sch 8.x Bill Count'!E43*($B47+50)/100*$K$10)-(0.64*5*'Sch 8.x Bill Count'!E43)</f>
        <v>0</v>
      </c>
      <c r="F47" s="13">
        <f>(+'Sch 8.x Bill Count'!F43*'S6.1b PRevenue(0.75in)'!$K$8)+('Sch 8.x Bill Count'!F43*($B47+50)/100*$K$10)-(0.64*5*'Sch 8.x Bill Count'!F43)</f>
        <v>0</v>
      </c>
      <c r="G47" s="13">
        <f>(+'Sch 8.x Bill Count'!G43*'S6.1b PRevenue(0.75in)'!$K$8)+('Sch 8.x Bill Count'!G43*($B47+50)/100*$K$10)-(0.64*5*'Sch 8.x Bill Count'!G43)</f>
        <v>0</v>
      </c>
      <c r="H47" s="13">
        <f>(+'Sch 8.x Bill Count'!H43*'S6.1b PRevenue(0.75in)'!$K$8)+('Sch 8.x Bill Count'!H43*($B47+50)/100*$K$10)-(0.64*5*'Sch 8.x Bill Count'!H43)</f>
        <v>183.70000000000002</v>
      </c>
      <c r="I47" s="13">
        <f>(+'Sch 8.x Bill Count'!I43*'S6.1b PRevenue(0.75in)'!$K$8)+('Sch 8.x Bill Count'!I43*($B47+50)/100*$K$10)-(0.64*5*'Sch 8.x Bill Count'!I43)</f>
        <v>183.70000000000002</v>
      </c>
      <c r="J47" s="13">
        <f>(+'Sch 8.x Bill Count'!J43*'S6.1b PRevenue(0.75in)'!$K$8)+('Sch 8.x Bill Count'!J43*($B47+50)/100*$K$10)-(0.64*5*'Sch 8.x Bill Count'!J43)</f>
        <v>183.70000000000002</v>
      </c>
      <c r="K47" s="13">
        <f>(+'Sch 8.x Bill Count'!K43*'S6.1b PRevenue(0.75in)'!$K$8)+('Sch 8.x Bill Count'!K43*($B47+50)/100*$K$10)-(0.64*5*'Sch 8.x Bill Count'!K43)</f>
        <v>0</v>
      </c>
      <c r="L47" s="13">
        <f>(+'Sch 8.x Bill Count'!L43*'S6.1b PRevenue(0.75in)'!$K$8)+('Sch 8.x Bill Count'!L43*($B47+50)/100*$K$10)-(0.64*5*'Sch 8.x Bill Count'!L43)</f>
        <v>0</v>
      </c>
      <c r="M47" s="13">
        <f>(+'Sch 8.x Bill Count'!M43*'S6.1b PRevenue(0.75in)'!$K$8)+('Sch 8.x Bill Count'!M43*($B47+50)/100*$K$10)-(0.64*5*'Sch 8.x Bill Count'!M43)</f>
        <v>0</v>
      </c>
      <c r="N47" s="13">
        <f>(+'Sch 8.x Bill Count'!N43*'S6.1b PRevenue(0.75in)'!$K$8)+('Sch 8.x Bill Count'!N43*($B47+50)/100*$K$10)-(0.64*5*'Sch 8.x Bill Count'!N43)</f>
        <v>0</v>
      </c>
      <c r="O47" s="42"/>
      <c r="P47" s="42"/>
      <c r="Q47" s="42"/>
    </row>
    <row r="48" spans="1:17" x14ac:dyDescent="0.25">
      <c r="A48" s="42"/>
      <c r="B48">
        <f t="shared" si="1"/>
        <v>3300</v>
      </c>
      <c r="C48" s="13">
        <f>(+'Sch 8.x Bill Count'!C44*'S6.1b PRevenue(0.75in)'!$K$8)+('Sch 8.x Bill Count'!C44*($B48+50)/100*$K$10)-(0.64*5*'Sch 8.x Bill Count'!C44)</f>
        <v>0</v>
      </c>
      <c r="D48" s="13">
        <f>(+'Sch 8.x Bill Count'!D44*'S6.1b PRevenue(0.75in)'!$K$8)+('Sch 8.x Bill Count'!D44*($B48+50)/100*$K$10)-(0.64*5*'Sch 8.x Bill Count'!D44)</f>
        <v>0</v>
      </c>
      <c r="E48" s="13">
        <f>(+'Sch 8.x Bill Count'!E44*'S6.1b PRevenue(0.75in)'!$K$8)+('Sch 8.x Bill Count'!E44*($B48+50)/100*$K$10)-(0.64*5*'Sch 8.x Bill Count'!E44)</f>
        <v>0</v>
      </c>
      <c r="F48" s="13">
        <f>(+'Sch 8.x Bill Count'!F44*'S6.1b PRevenue(0.75in)'!$K$8)+('Sch 8.x Bill Count'!F44*($B48+50)/100*$K$10)-(0.64*5*'Sch 8.x Bill Count'!F44)</f>
        <v>0</v>
      </c>
      <c r="G48" s="13">
        <f>(+'Sch 8.x Bill Count'!G44*'S6.1b PRevenue(0.75in)'!$K$8)+('Sch 8.x Bill Count'!G44*($B48+50)/100*$K$10)-(0.64*5*'Sch 8.x Bill Count'!G44)</f>
        <v>0</v>
      </c>
      <c r="H48" s="13">
        <f>(+'Sch 8.x Bill Count'!H44*'S6.1b PRevenue(0.75in)'!$K$8)+('Sch 8.x Bill Count'!H44*($B48+50)/100*$K$10)-(0.64*5*'Sch 8.x Bill Count'!H44)</f>
        <v>187.70000000000002</v>
      </c>
      <c r="I48" s="13">
        <f>(+'Sch 8.x Bill Count'!I44*'S6.1b PRevenue(0.75in)'!$K$8)+('Sch 8.x Bill Count'!I44*($B48+50)/100*$K$10)-(0.64*5*'Sch 8.x Bill Count'!I44)</f>
        <v>375.40000000000003</v>
      </c>
      <c r="J48" s="13">
        <f>(+'Sch 8.x Bill Count'!J44*'S6.1b PRevenue(0.75in)'!$K$8)+('Sch 8.x Bill Count'!J44*($B48+50)/100*$K$10)-(0.64*5*'Sch 8.x Bill Count'!J44)</f>
        <v>0</v>
      </c>
      <c r="K48" s="13">
        <f>(+'Sch 8.x Bill Count'!K44*'S6.1b PRevenue(0.75in)'!$K$8)+('Sch 8.x Bill Count'!K44*($B48+50)/100*$K$10)-(0.64*5*'Sch 8.x Bill Count'!K44)</f>
        <v>0</v>
      </c>
      <c r="L48" s="13">
        <f>(+'Sch 8.x Bill Count'!L44*'S6.1b PRevenue(0.75in)'!$K$8)+('Sch 8.x Bill Count'!L44*($B48+50)/100*$K$10)-(0.64*5*'Sch 8.x Bill Count'!L44)</f>
        <v>0</v>
      </c>
      <c r="M48" s="13">
        <f>(+'Sch 8.x Bill Count'!M44*'S6.1b PRevenue(0.75in)'!$K$8)+('Sch 8.x Bill Count'!M44*($B48+50)/100*$K$10)-(0.64*5*'Sch 8.x Bill Count'!M44)</f>
        <v>0</v>
      </c>
      <c r="N48" s="13">
        <f>(+'Sch 8.x Bill Count'!N44*'S6.1b PRevenue(0.75in)'!$K$8)+('Sch 8.x Bill Count'!N44*($B48+50)/100*$K$10)-(0.64*5*'Sch 8.x Bill Count'!N44)</f>
        <v>0</v>
      </c>
      <c r="O48" s="42"/>
      <c r="P48" s="42"/>
      <c r="Q48" s="42"/>
    </row>
    <row r="49" spans="1:17" x14ac:dyDescent="0.25">
      <c r="A49" s="42"/>
      <c r="B49">
        <f t="shared" si="1"/>
        <v>3400</v>
      </c>
      <c r="C49" s="13">
        <f>(+'Sch 8.x Bill Count'!C45*'S6.1b PRevenue(0.75in)'!$K$8)+('Sch 8.x Bill Count'!C45*($B49+50)/100*$K$10)-(0.64*5*'Sch 8.x Bill Count'!C45)</f>
        <v>191.70000000000002</v>
      </c>
      <c r="D49" s="13">
        <f>(+'Sch 8.x Bill Count'!D45*'S6.1b PRevenue(0.75in)'!$K$8)+('Sch 8.x Bill Count'!D45*($B49+50)/100*$K$10)-(0.64*5*'Sch 8.x Bill Count'!D45)</f>
        <v>0</v>
      </c>
      <c r="E49" s="13">
        <f>(+'Sch 8.x Bill Count'!E45*'S6.1b PRevenue(0.75in)'!$K$8)+('Sch 8.x Bill Count'!E45*($B49+50)/100*$K$10)-(0.64*5*'Sch 8.x Bill Count'!E45)</f>
        <v>0</v>
      </c>
      <c r="F49" s="13">
        <f>(+'Sch 8.x Bill Count'!F45*'S6.1b PRevenue(0.75in)'!$K$8)+('Sch 8.x Bill Count'!F45*($B49+50)/100*$K$10)-(0.64*5*'Sch 8.x Bill Count'!F45)</f>
        <v>0</v>
      </c>
      <c r="G49" s="13">
        <f>(+'Sch 8.x Bill Count'!G45*'S6.1b PRevenue(0.75in)'!$K$8)+('Sch 8.x Bill Count'!G45*($B49+50)/100*$K$10)-(0.64*5*'Sch 8.x Bill Count'!G45)</f>
        <v>191.70000000000002</v>
      </c>
      <c r="H49" s="13">
        <f>(+'Sch 8.x Bill Count'!H45*'S6.1b PRevenue(0.75in)'!$K$8)+('Sch 8.x Bill Count'!H45*($B49+50)/100*$K$10)-(0.64*5*'Sch 8.x Bill Count'!H45)</f>
        <v>191.70000000000002</v>
      </c>
      <c r="I49" s="13">
        <f>(+'Sch 8.x Bill Count'!I45*'S6.1b PRevenue(0.75in)'!$K$8)+('Sch 8.x Bill Count'!I45*($B49+50)/100*$K$10)-(0.64*5*'Sch 8.x Bill Count'!I45)</f>
        <v>0</v>
      </c>
      <c r="J49" s="13">
        <f>(+'Sch 8.x Bill Count'!J45*'S6.1b PRevenue(0.75in)'!$K$8)+('Sch 8.x Bill Count'!J45*($B49+50)/100*$K$10)-(0.64*5*'Sch 8.x Bill Count'!J45)</f>
        <v>191.70000000000002</v>
      </c>
      <c r="K49" s="13">
        <f>(+'Sch 8.x Bill Count'!K45*'S6.1b PRevenue(0.75in)'!$K$8)+('Sch 8.x Bill Count'!K45*($B49+50)/100*$K$10)-(0.64*5*'Sch 8.x Bill Count'!K45)</f>
        <v>0</v>
      </c>
      <c r="L49" s="13">
        <f>(+'Sch 8.x Bill Count'!L45*'S6.1b PRevenue(0.75in)'!$K$8)+('Sch 8.x Bill Count'!L45*($B49+50)/100*$K$10)-(0.64*5*'Sch 8.x Bill Count'!L45)</f>
        <v>0</v>
      </c>
      <c r="M49" s="13">
        <f>(+'Sch 8.x Bill Count'!M45*'S6.1b PRevenue(0.75in)'!$K$8)+('Sch 8.x Bill Count'!M45*($B49+50)/100*$K$10)-(0.64*5*'Sch 8.x Bill Count'!M45)</f>
        <v>0</v>
      </c>
      <c r="N49" s="13">
        <f>(+'Sch 8.x Bill Count'!N45*'S6.1b PRevenue(0.75in)'!$K$8)+('Sch 8.x Bill Count'!N45*($B49+50)/100*$K$10)-(0.64*5*'Sch 8.x Bill Count'!N45)</f>
        <v>0</v>
      </c>
      <c r="O49" s="42"/>
      <c r="P49" s="42"/>
      <c r="Q49" s="42"/>
    </row>
    <row r="50" spans="1:17" x14ac:dyDescent="0.25">
      <c r="A50" s="42"/>
      <c r="B50">
        <f t="shared" si="1"/>
        <v>3500</v>
      </c>
      <c r="C50" s="13">
        <f>(+'Sch 8.x Bill Count'!C46*'S6.1b PRevenue(0.75in)'!$K$8)+('Sch 8.x Bill Count'!C46*($B50+50)/100*$K$10)-(0.64*5*'Sch 8.x Bill Count'!C46)</f>
        <v>0</v>
      </c>
      <c r="D50" s="13">
        <f>(+'Sch 8.x Bill Count'!D46*'S6.1b PRevenue(0.75in)'!$K$8)+('Sch 8.x Bill Count'!D46*($B50+50)/100*$K$10)-(0.64*5*'Sch 8.x Bill Count'!D46)</f>
        <v>0</v>
      </c>
      <c r="E50" s="13">
        <f>(+'Sch 8.x Bill Count'!E46*'S6.1b PRevenue(0.75in)'!$K$8)+('Sch 8.x Bill Count'!E46*($B50+50)/100*$K$10)-(0.64*5*'Sch 8.x Bill Count'!E46)</f>
        <v>195.70000000000002</v>
      </c>
      <c r="F50" s="13">
        <f>(+'Sch 8.x Bill Count'!F46*'S6.1b PRevenue(0.75in)'!$K$8)+('Sch 8.x Bill Count'!F46*($B50+50)/100*$K$10)-(0.64*5*'Sch 8.x Bill Count'!F46)</f>
        <v>0</v>
      </c>
      <c r="G50" s="13">
        <f>(+'Sch 8.x Bill Count'!G46*'S6.1b PRevenue(0.75in)'!$K$8)+('Sch 8.x Bill Count'!G46*($B50+50)/100*$K$10)-(0.64*5*'Sch 8.x Bill Count'!G46)</f>
        <v>195.70000000000002</v>
      </c>
      <c r="H50" s="13">
        <f>(+'Sch 8.x Bill Count'!H46*'S6.1b PRevenue(0.75in)'!$K$8)+('Sch 8.x Bill Count'!H46*($B50+50)/100*$K$10)-(0.64*5*'Sch 8.x Bill Count'!H46)</f>
        <v>0</v>
      </c>
      <c r="I50" s="13">
        <f>(+'Sch 8.x Bill Count'!I46*'S6.1b PRevenue(0.75in)'!$K$8)+('Sch 8.x Bill Count'!I46*($B50+50)/100*$K$10)-(0.64*5*'Sch 8.x Bill Count'!I46)</f>
        <v>195.70000000000002</v>
      </c>
      <c r="J50" s="13">
        <f>(+'Sch 8.x Bill Count'!J46*'S6.1b PRevenue(0.75in)'!$K$8)+('Sch 8.x Bill Count'!J46*($B50+50)/100*$K$10)-(0.64*5*'Sch 8.x Bill Count'!J46)</f>
        <v>195.70000000000002</v>
      </c>
      <c r="K50" s="13">
        <f>(+'Sch 8.x Bill Count'!K46*'S6.1b PRevenue(0.75in)'!$K$8)+('Sch 8.x Bill Count'!K46*($B50+50)/100*$K$10)-(0.64*5*'Sch 8.x Bill Count'!K46)</f>
        <v>0</v>
      </c>
      <c r="L50" s="13">
        <f>(+'Sch 8.x Bill Count'!L46*'S6.1b PRevenue(0.75in)'!$K$8)+('Sch 8.x Bill Count'!L46*($B50+50)/100*$K$10)-(0.64*5*'Sch 8.x Bill Count'!L46)</f>
        <v>195.70000000000002</v>
      </c>
      <c r="M50" s="13">
        <f>(+'Sch 8.x Bill Count'!M46*'S6.1b PRevenue(0.75in)'!$K$8)+('Sch 8.x Bill Count'!M46*($B50+50)/100*$K$10)-(0.64*5*'Sch 8.x Bill Count'!M46)</f>
        <v>0</v>
      </c>
      <c r="N50" s="13">
        <f>(+'Sch 8.x Bill Count'!N46*'S6.1b PRevenue(0.75in)'!$K$8)+('Sch 8.x Bill Count'!N46*($B50+50)/100*$K$10)-(0.64*5*'Sch 8.x Bill Count'!N46)</f>
        <v>0</v>
      </c>
      <c r="O50" s="42"/>
      <c r="P50" s="42"/>
      <c r="Q50" s="42"/>
    </row>
    <row r="51" spans="1:17" x14ac:dyDescent="0.25">
      <c r="A51" s="42"/>
      <c r="B51">
        <f t="shared" si="1"/>
        <v>3600</v>
      </c>
      <c r="C51" s="13">
        <f>(+'Sch 8.x Bill Count'!C47*'S6.1b PRevenue(0.75in)'!$K$8)+('Sch 8.x Bill Count'!C47*($B51+50)/100*$K$10)-(0.64*5*'Sch 8.x Bill Count'!C47)</f>
        <v>199.70000000000002</v>
      </c>
      <c r="D51" s="13">
        <f>(+'Sch 8.x Bill Count'!D47*'S6.1b PRevenue(0.75in)'!$K$8)+('Sch 8.x Bill Count'!D47*($B51+50)/100*$K$10)-(0.64*5*'Sch 8.x Bill Count'!D47)</f>
        <v>0</v>
      </c>
      <c r="E51" s="13">
        <f>(+'Sch 8.x Bill Count'!E47*'S6.1b PRevenue(0.75in)'!$K$8)+('Sch 8.x Bill Count'!E47*($B51+50)/100*$K$10)-(0.64*5*'Sch 8.x Bill Count'!E47)</f>
        <v>0</v>
      </c>
      <c r="F51" s="13">
        <f>(+'Sch 8.x Bill Count'!F47*'S6.1b PRevenue(0.75in)'!$K$8)+('Sch 8.x Bill Count'!F47*($B51+50)/100*$K$10)-(0.64*5*'Sch 8.x Bill Count'!F47)</f>
        <v>199.70000000000002</v>
      </c>
      <c r="G51" s="13">
        <f>(+'Sch 8.x Bill Count'!G47*'S6.1b PRevenue(0.75in)'!$K$8)+('Sch 8.x Bill Count'!G47*($B51+50)/100*$K$10)-(0.64*5*'Sch 8.x Bill Count'!G47)</f>
        <v>199.70000000000002</v>
      </c>
      <c r="H51" s="13">
        <f>(+'Sch 8.x Bill Count'!H47*'S6.1b PRevenue(0.75in)'!$K$8)+('Sch 8.x Bill Count'!H47*($B51+50)/100*$K$10)-(0.64*5*'Sch 8.x Bill Count'!H47)</f>
        <v>199.70000000000002</v>
      </c>
      <c r="I51" s="13">
        <f>(+'Sch 8.x Bill Count'!I47*'S6.1b PRevenue(0.75in)'!$K$8)+('Sch 8.x Bill Count'!I47*($B51+50)/100*$K$10)-(0.64*5*'Sch 8.x Bill Count'!I47)</f>
        <v>0</v>
      </c>
      <c r="J51" s="13">
        <f>(+'Sch 8.x Bill Count'!J47*'S6.1b PRevenue(0.75in)'!$K$8)+('Sch 8.x Bill Count'!J47*($B51+50)/100*$K$10)-(0.64*5*'Sch 8.x Bill Count'!J47)</f>
        <v>199.70000000000002</v>
      </c>
      <c r="K51" s="13">
        <f>(+'Sch 8.x Bill Count'!K47*'S6.1b PRevenue(0.75in)'!$K$8)+('Sch 8.x Bill Count'!K47*($B51+50)/100*$K$10)-(0.64*5*'Sch 8.x Bill Count'!K47)</f>
        <v>199.70000000000002</v>
      </c>
      <c r="L51" s="13">
        <f>(+'Sch 8.x Bill Count'!L47*'S6.1b PRevenue(0.75in)'!$K$8)+('Sch 8.x Bill Count'!L47*($B51+50)/100*$K$10)-(0.64*5*'Sch 8.x Bill Count'!L47)</f>
        <v>0</v>
      </c>
      <c r="M51" s="13">
        <f>(+'Sch 8.x Bill Count'!M47*'S6.1b PRevenue(0.75in)'!$K$8)+('Sch 8.x Bill Count'!M47*($B51+50)/100*$K$10)-(0.64*5*'Sch 8.x Bill Count'!M47)</f>
        <v>0</v>
      </c>
      <c r="N51" s="13">
        <f>(+'Sch 8.x Bill Count'!N47*'S6.1b PRevenue(0.75in)'!$K$8)+('Sch 8.x Bill Count'!N47*($B51+50)/100*$K$10)-(0.64*5*'Sch 8.x Bill Count'!N47)</f>
        <v>0</v>
      </c>
      <c r="O51" s="42"/>
      <c r="P51" s="42"/>
      <c r="Q51" s="42"/>
    </row>
    <row r="52" spans="1:17" x14ac:dyDescent="0.25">
      <c r="A52" s="42"/>
      <c r="B52">
        <f t="shared" si="1"/>
        <v>3700</v>
      </c>
      <c r="C52" s="13">
        <f>(+'Sch 8.x Bill Count'!C48*'S6.1b PRevenue(0.75in)'!$K$8)+('Sch 8.x Bill Count'!C48*($B52+50)/100*$K$10)-(0.64*5*'Sch 8.x Bill Count'!C48)</f>
        <v>0</v>
      </c>
      <c r="D52" s="13">
        <f>(+'Sch 8.x Bill Count'!D48*'S6.1b PRevenue(0.75in)'!$K$8)+('Sch 8.x Bill Count'!D48*($B52+50)/100*$K$10)-(0.64*5*'Sch 8.x Bill Count'!D48)</f>
        <v>0</v>
      </c>
      <c r="E52" s="13">
        <f>(+'Sch 8.x Bill Count'!E48*'S6.1b PRevenue(0.75in)'!$K$8)+('Sch 8.x Bill Count'!E48*($B52+50)/100*$K$10)-(0.64*5*'Sch 8.x Bill Count'!E48)</f>
        <v>0</v>
      </c>
      <c r="F52" s="13">
        <f>(+'Sch 8.x Bill Count'!F48*'S6.1b PRevenue(0.75in)'!$K$8)+('Sch 8.x Bill Count'!F48*($B52+50)/100*$K$10)-(0.64*5*'Sch 8.x Bill Count'!F48)</f>
        <v>0</v>
      </c>
      <c r="G52" s="13">
        <f>(+'Sch 8.x Bill Count'!G48*'S6.1b PRevenue(0.75in)'!$K$8)+('Sch 8.x Bill Count'!G48*($B52+50)/100*$K$10)-(0.64*5*'Sch 8.x Bill Count'!G48)</f>
        <v>203.70000000000002</v>
      </c>
      <c r="H52" s="13">
        <f>(+'Sch 8.x Bill Count'!H48*'S6.1b PRevenue(0.75in)'!$K$8)+('Sch 8.x Bill Count'!H48*($B52+50)/100*$K$10)-(0.64*5*'Sch 8.x Bill Count'!H48)</f>
        <v>203.70000000000002</v>
      </c>
      <c r="I52" s="13">
        <f>(+'Sch 8.x Bill Count'!I48*'S6.1b PRevenue(0.75in)'!$K$8)+('Sch 8.x Bill Count'!I48*($B52+50)/100*$K$10)-(0.64*5*'Sch 8.x Bill Count'!I48)</f>
        <v>203.70000000000002</v>
      </c>
      <c r="J52" s="13">
        <f>(+'Sch 8.x Bill Count'!J48*'S6.1b PRevenue(0.75in)'!$K$8)+('Sch 8.x Bill Count'!J48*($B52+50)/100*$K$10)-(0.64*5*'Sch 8.x Bill Count'!J48)</f>
        <v>0</v>
      </c>
      <c r="K52" s="13">
        <f>(+'Sch 8.x Bill Count'!K48*'S6.1b PRevenue(0.75in)'!$K$8)+('Sch 8.x Bill Count'!K48*($B52+50)/100*$K$10)-(0.64*5*'Sch 8.x Bill Count'!K48)</f>
        <v>203.70000000000002</v>
      </c>
      <c r="L52" s="13">
        <f>(+'Sch 8.x Bill Count'!L48*'S6.1b PRevenue(0.75in)'!$K$8)+('Sch 8.x Bill Count'!L48*($B52+50)/100*$K$10)-(0.64*5*'Sch 8.x Bill Count'!L48)</f>
        <v>203.70000000000002</v>
      </c>
      <c r="M52" s="13">
        <f>(+'Sch 8.x Bill Count'!M48*'S6.1b PRevenue(0.75in)'!$K$8)+('Sch 8.x Bill Count'!M48*($B52+50)/100*$K$10)-(0.64*5*'Sch 8.x Bill Count'!M48)</f>
        <v>0</v>
      </c>
      <c r="N52" s="13">
        <f>(+'Sch 8.x Bill Count'!N48*'S6.1b PRevenue(0.75in)'!$K$8)+('Sch 8.x Bill Count'!N48*($B52+50)/100*$K$10)-(0.64*5*'Sch 8.x Bill Count'!N48)</f>
        <v>0</v>
      </c>
      <c r="O52" s="42"/>
      <c r="P52" s="42"/>
      <c r="Q52" s="42"/>
    </row>
    <row r="53" spans="1:17" x14ac:dyDescent="0.25">
      <c r="A53" s="42"/>
      <c r="B53">
        <f t="shared" si="1"/>
        <v>3800</v>
      </c>
      <c r="C53" s="13">
        <f>(+'Sch 8.x Bill Count'!C49*'S6.1b PRevenue(0.75in)'!$K$8)+('Sch 8.x Bill Count'!C49*($B53+50)/100*$K$10)-(0.64*5*'Sch 8.x Bill Count'!C49)</f>
        <v>0</v>
      </c>
      <c r="D53" s="13">
        <f>(+'Sch 8.x Bill Count'!D49*'S6.1b PRevenue(0.75in)'!$K$8)+('Sch 8.x Bill Count'!D49*($B53+50)/100*$K$10)-(0.64*5*'Sch 8.x Bill Count'!D49)</f>
        <v>0</v>
      </c>
      <c r="E53" s="13">
        <f>(+'Sch 8.x Bill Count'!E49*'S6.1b PRevenue(0.75in)'!$K$8)+('Sch 8.x Bill Count'!E49*($B53+50)/100*$K$10)-(0.64*5*'Sch 8.x Bill Count'!E49)</f>
        <v>0</v>
      </c>
      <c r="F53" s="13">
        <f>(+'Sch 8.x Bill Count'!F49*'S6.1b PRevenue(0.75in)'!$K$8)+('Sch 8.x Bill Count'!F49*($B53+50)/100*$K$10)-(0.64*5*'Sch 8.x Bill Count'!F49)</f>
        <v>207.70000000000002</v>
      </c>
      <c r="G53" s="13">
        <f>(+'Sch 8.x Bill Count'!G49*'S6.1b PRevenue(0.75in)'!$K$8)+('Sch 8.x Bill Count'!G49*($B53+50)/100*$K$10)-(0.64*5*'Sch 8.x Bill Count'!G49)</f>
        <v>0</v>
      </c>
      <c r="H53" s="13">
        <f>(+'Sch 8.x Bill Count'!H49*'S6.1b PRevenue(0.75in)'!$K$8)+('Sch 8.x Bill Count'!H49*($B53+50)/100*$K$10)-(0.64*5*'Sch 8.x Bill Count'!H49)</f>
        <v>0</v>
      </c>
      <c r="I53" s="13">
        <f>(+'Sch 8.x Bill Count'!I49*'S6.1b PRevenue(0.75in)'!$K$8)+('Sch 8.x Bill Count'!I49*($B53+50)/100*$K$10)-(0.64*5*'Sch 8.x Bill Count'!I49)</f>
        <v>0</v>
      </c>
      <c r="J53" s="13">
        <f>(+'Sch 8.x Bill Count'!J49*'S6.1b PRevenue(0.75in)'!$K$8)+('Sch 8.x Bill Count'!J49*($B53+50)/100*$K$10)-(0.64*5*'Sch 8.x Bill Count'!J49)</f>
        <v>207.70000000000002</v>
      </c>
      <c r="K53" s="13">
        <f>(+'Sch 8.x Bill Count'!K49*'S6.1b PRevenue(0.75in)'!$K$8)+('Sch 8.x Bill Count'!K49*($B53+50)/100*$K$10)-(0.64*5*'Sch 8.x Bill Count'!K49)</f>
        <v>0</v>
      </c>
      <c r="L53" s="13">
        <f>(+'Sch 8.x Bill Count'!L49*'S6.1b PRevenue(0.75in)'!$K$8)+('Sch 8.x Bill Count'!L49*($B53+50)/100*$K$10)-(0.64*5*'Sch 8.x Bill Count'!L49)</f>
        <v>0</v>
      </c>
      <c r="M53" s="13">
        <f>(+'Sch 8.x Bill Count'!M49*'S6.1b PRevenue(0.75in)'!$K$8)+('Sch 8.x Bill Count'!M49*($B53+50)/100*$K$10)-(0.64*5*'Sch 8.x Bill Count'!M49)</f>
        <v>207.70000000000002</v>
      </c>
      <c r="N53" s="13">
        <f>(+'Sch 8.x Bill Count'!N49*'S6.1b PRevenue(0.75in)'!$K$8)+('Sch 8.x Bill Count'!N49*($B53+50)/100*$K$10)-(0.64*5*'Sch 8.x Bill Count'!N49)</f>
        <v>0</v>
      </c>
      <c r="O53" s="42"/>
      <c r="P53" s="42"/>
      <c r="Q53" s="42"/>
    </row>
    <row r="54" spans="1:17" x14ac:dyDescent="0.25">
      <c r="A54" s="42"/>
      <c r="B54">
        <f t="shared" si="1"/>
        <v>3900</v>
      </c>
      <c r="C54" s="13">
        <f>(+'Sch 8.x Bill Count'!C50*'S6.1b PRevenue(0.75in)'!$K$8)+('Sch 8.x Bill Count'!C50*($B54+50)/100*$K$10)-(0.64*5*'Sch 8.x Bill Count'!C50)</f>
        <v>0</v>
      </c>
      <c r="D54" s="13">
        <f>(+'Sch 8.x Bill Count'!D50*'S6.1b PRevenue(0.75in)'!$K$8)+('Sch 8.x Bill Count'!D50*($B54+50)/100*$K$10)-(0.64*5*'Sch 8.x Bill Count'!D50)</f>
        <v>0</v>
      </c>
      <c r="E54" s="13">
        <f>(+'Sch 8.x Bill Count'!E50*'S6.1b PRevenue(0.75in)'!$K$8)+('Sch 8.x Bill Count'!E50*($B54+50)/100*$K$10)-(0.64*5*'Sch 8.x Bill Count'!E50)</f>
        <v>0</v>
      </c>
      <c r="F54" s="13">
        <f>(+'Sch 8.x Bill Count'!F50*'S6.1b PRevenue(0.75in)'!$K$8)+('Sch 8.x Bill Count'!F50*($B54+50)/100*$K$10)-(0.64*5*'Sch 8.x Bill Count'!F50)</f>
        <v>0</v>
      </c>
      <c r="G54" s="13">
        <f>(+'Sch 8.x Bill Count'!G50*'S6.1b PRevenue(0.75in)'!$K$8)+('Sch 8.x Bill Count'!G50*($B54+50)/100*$K$10)-(0.64*5*'Sch 8.x Bill Count'!G50)</f>
        <v>423.40000000000003</v>
      </c>
      <c r="H54" s="13">
        <f>(+'Sch 8.x Bill Count'!H50*'S6.1b PRevenue(0.75in)'!$K$8)+('Sch 8.x Bill Count'!H50*($B54+50)/100*$K$10)-(0.64*5*'Sch 8.x Bill Count'!H50)</f>
        <v>0</v>
      </c>
      <c r="I54" s="13">
        <f>(+'Sch 8.x Bill Count'!I50*'S6.1b PRevenue(0.75in)'!$K$8)+('Sch 8.x Bill Count'!I50*($B54+50)/100*$K$10)-(0.64*5*'Sch 8.x Bill Count'!I50)</f>
        <v>0</v>
      </c>
      <c r="J54" s="13">
        <f>(+'Sch 8.x Bill Count'!J50*'S6.1b PRevenue(0.75in)'!$K$8)+('Sch 8.x Bill Count'!J50*($B54+50)/100*$K$10)-(0.64*5*'Sch 8.x Bill Count'!J50)</f>
        <v>0</v>
      </c>
      <c r="K54" s="13">
        <f>(+'Sch 8.x Bill Count'!K50*'S6.1b PRevenue(0.75in)'!$K$8)+('Sch 8.x Bill Count'!K50*($B54+50)/100*$K$10)-(0.64*5*'Sch 8.x Bill Count'!K50)</f>
        <v>0</v>
      </c>
      <c r="L54" s="13">
        <f>(+'Sch 8.x Bill Count'!L50*'S6.1b PRevenue(0.75in)'!$K$8)+('Sch 8.x Bill Count'!L50*($B54+50)/100*$K$10)-(0.64*5*'Sch 8.x Bill Count'!L50)</f>
        <v>211.70000000000002</v>
      </c>
      <c r="M54" s="13">
        <f>(+'Sch 8.x Bill Count'!M50*'S6.1b PRevenue(0.75in)'!$K$8)+('Sch 8.x Bill Count'!M50*($B54+50)/100*$K$10)-(0.64*5*'Sch 8.x Bill Count'!M50)</f>
        <v>0</v>
      </c>
      <c r="N54" s="13">
        <f>(+'Sch 8.x Bill Count'!N50*'S6.1b PRevenue(0.75in)'!$K$8)+('Sch 8.x Bill Count'!N50*($B54+50)/100*$K$10)-(0.64*5*'Sch 8.x Bill Count'!N50)</f>
        <v>0</v>
      </c>
      <c r="O54" s="42"/>
      <c r="P54" s="42"/>
      <c r="Q54" s="42"/>
    </row>
    <row r="55" spans="1:17" x14ac:dyDescent="0.25">
      <c r="A55" s="42"/>
      <c r="B55">
        <f t="shared" si="1"/>
        <v>4000</v>
      </c>
      <c r="C55" s="13">
        <f>(+'Sch 8.x Bill Count'!C51*'S6.1b PRevenue(0.75in)'!$K$8)+('Sch 8.x Bill Count'!C51*($B55+50)/100*$K$10)-(0.64*5*'Sch 8.x Bill Count'!C51)</f>
        <v>0</v>
      </c>
      <c r="D55" s="13">
        <f>(+'Sch 8.x Bill Count'!D51*'S6.1b PRevenue(0.75in)'!$K$8)+('Sch 8.x Bill Count'!D51*($B55+50)/100*$K$10)-(0.64*5*'Sch 8.x Bill Count'!D51)</f>
        <v>0</v>
      </c>
      <c r="E55" s="13">
        <f>(+'Sch 8.x Bill Count'!E51*'S6.1b PRevenue(0.75in)'!$K$8)+('Sch 8.x Bill Count'!E51*($B55+50)/100*$K$10)-(0.64*5*'Sch 8.x Bill Count'!E51)</f>
        <v>0</v>
      </c>
      <c r="F55" s="13">
        <f>(+'Sch 8.x Bill Count'!F51*'S6.1b PRevenue(0.75in)'!$K$8)+('Sch 8.x Bill Count'!F51*($B55+50)/100*$K$10)-(0.64*5*'Sch 8.x Bill Count'!F51)</f>
        <v>0</v>
      </c>
      <c r="G55" s="13">
        <f>(+'Sch 8.x Bill Count'!G51*'S6.1b PRevenue(0.75in)'!$K$8)+('Sch 8.x Bill Count'!G51*($B55+50)/100*$K$10)-(0.64*5*'Sch 8.x Bill Count'!G51)</f>
        <v>0</v>
      </c>
      <c r="H55" s="13">
        <f>(+'Sch 8.x Bill Count'!H51*'S6.1b PRevenue(0.75in)'!$K$8)+('Sch 8.x Bill Count'!H51*($B55+50)/100*$K$10)-(0.64*5*'Sch 8.x Bill Count'!H51)</f>
        <v>215.70000000000002</v>
      </c>
      <c r="I55" s="13">
        <f>(+'Sch 8.x Bill Count'!I51*'S6.1b PRevenue(0.75in)'!$K$8)+('Sch 8.x Bill Count'!I51*($B55+50)/100*$K$10)-(0.64*5*'Sch 8.x Bill Count'!I51)</f>
        <v>0</v>
      </c>
      <c r="J55" s="13">
        <f>(+'Sch 8.x Bill Count'!J51*'S6.1b PRevenue(0.75in)'!$K$8)+('Sch 8.x Bill Count'!J51*($B55+50)/100*$K$10)-(0.64*5*'Sch 8.x Bill Count'!J51)</f>
        <v>0</v>
      </c>
      <c r="K55" s="13">
        <f>(+'Sch 8.x Bill Count'!K51*'S6.1b PRevenue(0.75in)'!$K$8)+('Sch 8.x Bill Count'!K51*($B55+50)/100*$K$10)-(0.64*5*'Sch 8.x Bill Count'!K51)</f>
        <v>0</v>
      </c>
      <c r="L55" s="13">
        <f>(+'Sch 8.x Bill Count'!L51*'S6.1b PRevenue(0.75in)'!$K$8)+('Sch 8.x Bill Count'!L51*($B55+50)/100*$K$10)-(0.64*5*'Sch 8.x Bill Count'!L51)</f>
        <v>0</v>
      </c>
      <c r="M55" s="13">
        <f>(+'Sch 8.x Bill Count'!M51*'S6.1b PRevenue(0.75in)'!$K$8)+('Sch 8.x Bill Count'!M51*($B55+50)/100*$K$10)-(0.64*5*'Sch 8.x Bill Count'!M51)</f>
        <v>0</v>
      </c>
      <c r="N55" s="13">
        <f>(+'Sch 8.x Bill Count'!N51*'S6.1b PRevenue(0.75in)'!$K$8)+('Sch 8.x Bill Count'!N51*($B55+50)/100*$K$10)-(0.64*5*'Sch 8.x Bill Count'!N51)</f>
        <v>0</v>
      </c>
      <c r="O55" s="42"/>
      <c r="P55" s="42"/>
      <c r="Q55" s="42"/>
    </row>
    <row r="56" spans="1:17" x14ac:dyDescent="0.25">
      <c r="A56" s="42"/>
      <c r="B56">
        <f t="shared" si="1"/>
        <v>4100</v>
      </c>
      <c r="C56" s="13">
        <f>(+'Sch 8.x Bill Count'!C52*'S6.1b PRevenue(0.75in)'!$K$8)+('Sch 8.x Bill Count'!C52*($B56+50)/100*$K$10)-(0.64*5*'Sch 8.x Bill Count'!C52)</f>
        <v>0</v>
      </c>
      <c r="D56" s="13">
        <f>(+'Sch 8.x Bill Count'!D52*'S6.1b PRevenue(0.75in)'!$K$8)+('Sch 8.x Bill Count'!D52*($B56+50)/100*$K$10)-(0.64*5*'Sch 8.x Bill Count'!D52)</f>
        <v>0</v>
      </c>
      <c r="E56" s="13">
        <f>(+'Sch 8.x Bill Count'!E52*'S6.1b PRevenue(0.75in)'!$K$8)+('Sch 8.x Bill Count'!E52*($B56+50)/100*$K$10)-(0.64*5*'Sch 8.x Bill Count'!E52)</f>
        <v>0</v>
      </c>
      <c r="F56" s="13">
        <f>(+'Sch 8.x Bill Count'!F52*'S6.1b PRevenue(0.75in)'!$K$8)+('Sch 8.x Bill Count'!F52*($B56+50)/100*$K$10)-(0.64*5*'Sch 8.x Bill Count'!F52)</f>
        <v>0</v>
      </c>
      <c r="G56" s="13">
        <f>(+'Sch 8.x Bill Count'!G52*'S6.1b PRevenue(0.75in)'!$K$8)+('Sch 8.x Bill Count'!G52*($B56+50)/100*$K$10)-(0.64*5*'Sch 8.x Bill Count'!G52)</f>
        <v>219.70000000000002</v>
      </c>
      <c r="H56" s="13">
        <f>(+'Sch 8.x Bill Count'!H52*'S6.1b PRevenue(0.75in)'!$K$8)+('Sch 8.x Bill Count'!H52*($B56+50)/100*$K$10)-(0.64*5*'Sch 8.x Bill Count'!H52)</f>
        <v>0</v>
      </c>
      <c r="I56" s="13">
        <f>(+'Sch 8.x Bill Count'!I52*'S6.1b PRevenue(0.75in)'!$K$8)+('Sch 8.x Bill Count'!I52*($B56+50)/100*$K$10)-(0.64*5*'Sch 8.x Bill Count'!I52)</f>
        <v>0</v>
      </c>
      <c r="J56" s="13">
        <f>(+'Sch 8.x Bill Count'!J52*'S6.1b PRevenue(0.75in)'!$K$8)+('Sch 8.x Bill Count'!J52*($B56+50)/100*$K$10)-(0.64*5*'Sch 8.x Bill Count'!J52)</f>
        <v>0</v>
      </c>
      <c r="K56" s="13">
        <f>(+'Sch 8.x Bill Count'!K52*'S6.1b PRevenue(0.75in)'!$K$8)+('Sch 8.x Bill Count'!K52*($B56+50)/100*$K$10)-(0.64*5*'Sch 8.x Bill Count'!K52)</f>
        <v>0</v>
      </c>
      <c r="L56" s="13">
        <f>(+'Sch 8.x Bill Count'!L52*'S6.1b PRevenue(0.75in)'!$K$8)+('Sch 8.x Bill Count'!L52*($B56+50)/100*$K$10)-(0.64*5*'Sch 8.x Bill Count'!L52)</f>
        <v>0</v>
      </c>
      <c r="M56" s="13">
        <f>(+'Sch 8.x Bill Count'!M52*'S6.1b PRevenue(0.75in)'!$K$8)+('Sch 8.x Bill Count'!M52*($B56+50)/100*$K$10)-(0.64*5*'Sch 8.x Bill Count'!M52)</f>
        <v>0</v>
      </c>
      <c r="N56" s="13">
        <f>(+'Sch 8.x Bill Count'!N52*'S6.1b PRevenue(0.75in)'!$K$8)+('Sch 8.x Bill Count'!N52*($B56+50)/100*$K$10)-(0.64*5*'Sch 8.x Bill Count'!N52)</f>
        <v>0</v>
      </c>
      <c r="O56" s="42"/>
      <c r="P56" s="42"/>
      <c r="Q56" s="42"/>
    </row>
    <row r="57" spans="1:17" x14ac:dyDescent="0.25">
      <c r="A57" s="42"/>
      <c r="B57">
        <f t="shared" si="1"/>
        <v>4200</v>
      </c>
      <c r="C57" s="13">
        <f>(+'Sch 8.x Bill Count'!C53*'S6.1b PRevenue(0.75in)'!$K$8)+('Sch 8.x Bill Count'!C53*($B57+50)/100*$K$10)-(0.64*5*'Sch 8.x Bill Count'!C53)</f>
        <v>223.70000000000002</v>
      </c>
      <c r="D57" s="13">
        <f>(+'Sch 8.x Bill Count'!D53*'S6.1b PRevenue(0.75in)'!$K$8)+('Sch 8.x Bill Count'!D53*($B57+50)/100*$K$10)-(0.64*5*'Sch 8.x Bill Count'!D53)</f>
        <v>0</v>
      </c>
      <c r="E57" s="13">
        <f>(+'Sch 8.x Bill Count'!E53*'S6.1b PRevenue(0.75in)'!$K$8)+('Sch 8.x Bill Count'!E53*($B57+50)/100*$K$10)-(0.64*5*'Sch 8.x Bill Count'!E53)</f>
        <v>0</v>
      </c>
      <c r="F57" s="13">
        <f>(+'Sch 8.x Bill Count'!F53*'S6.1b PRevenue(0.75in)'!$K$8)+('Sch 8.x Bill Count'!F53*($B57+50)/100*$K$10)-(0.64*5*'Sch 8.x Bill Count'!F53)</f>
        <v>0</v>
      </c>
      <c r="G57" s="13">
        <f>(+'Sch 8.x Bill Count'!G53*'S6.1b PRevenue(0.75in)'!$K$8)+('Sch 8.x Bill Count'!G53*($B57+50)/100*$K$10)-(0.64*5*'Sch 8.x Bill Count'!G53)</f>
        <v>0</v>
      </c>
      <c r="H57" s="13">
        <f>(+'Sch 8.x Bill Count'!H53*'S6.1b PRevenue(0.75in)'!$K$8)+('Sch 8.x Bill Count'!H53*($B57+50)/100*$K$10)-(0.64*5*'Sch 8.x Bill Count'!H53)</f>
        <v>0</v>
      </c>
      <c r="I57" s="13">
        <f>(+'Sch 8.x Bill Count'!I53*'S6.1b PRevenue(0.75in)'!$K$8)+('Sch 8.x Bill Count'!I53*($B57+50)/100*$K$10)-(0.64*5*'Sch 8.x Bill Count'!I53)</f>
        <v>223.70000000000002</v>
      </c>
      <c r="J57" s="13">
        <f>(+'Sch 8.x Bill Count'!J53*'S6.1b PRevenue(0.75in)'!$K$8)+('Sch 8.x Bill Count'!J53*($B57+50)/100*$K$10)-(0.64*5*'Sch 8.x Bill Count'!J53)</f>
        <v>223.70000000000002</v>
      </c>
      <c r="K57" s="13">
        <f>(+'Sch 8.x Bill Count'!K53*'S6.1b PRevenue(0.75in)'!$K$8)+('Sch 8.x Bill Count'!K53*($B57+50)/100*$K$10)-(0.64*5*'Sch 8.x Bill Count'!K53)</f>
        <v>0</v>
      </c>
      <c r="L57" s="13">
        <f>(+'Sch 8.x Bill Count'!L53*'S6.1b PRevenue(0.75in)'!$K$8)+('Sch 8.x Bill Count'!L53*($B57+50)/100*$K$10)-(0.64*5*'Sch 8.x Bill Count'!L53)</f>
        <v>0</v>
      </c>
      <c r="M57" s="13">
        <f>(+'Sch 8.x Bill Count'!M53*'S6.1b PRevenue(0.75in)'!$K$8)+('Sch 8.x Bill Count'!M53*($B57+50)/100*$K$10)-(0.64*5*'Sch 8.x Bill Count'!M53)</f>
        <v>0</v>
      </c>
      <c r="N57" s="13">
        <f>(+'Sch 8.x Bill Count'!N53*'S6.1b PRevenue(0.75in)'!$K$8)+('Sch 8.x Bill Count'!N53*($B57+50)/100*$K$10)-(0.64*5*'Sch 8.x Bill Count'!N53)</f>
        <v>0</v>
      </c>
      <c r="O57" s="42"/>
      <c r="P57" s="42"/>
      <c r="Q57" s="42"/>
    </row>
    <row r="58" spans="1:17" x14ac:dyDescent="0.25">
      <c r="A58" s="42"/>
      <c r="B58">
        <f t="shared" si="1"/>
        <v>4300</v>
      </c>
      <c r="C58" s="13">
        <f>(+'Sch 8.x Bill Count'!C54*'S6.1b PRevenue(0.75in)'!$K$8)+('Sch 8.x Bill Count'!C54*($B58+50)/100*$K$10)-(0.64*5*'Sch 8.x Bill Count'!C54)</f>
        <v>0</v>
      </c>
      <c r="D58" s="13">
        <f>(+'Sch 8.x Bill Count'!D54*'S6.1b PRevenue(0.75in)'!$K$8)+('Sch 8.x Bill Count'!D54*($B58+50)/100*$K$10)-(0.64*5*'Sch 8.x Bill Count'!D54)</f>
        <v>0</v>
      </c>
      <c r="E58" s="13">
        <f>(+'Sch 8.x Bill Count'!E54*'S6.1b PRevenue(0.75in)'!$K$8)+('Sch 8.x Bill Count'!E54*($B58+50)/100*$K$10)-(0.64*5*'Sch 8.x Bill Count'!E54)</f>
        <v>0</v>
      </c>
      <c r="F58" s="13">
        <f>(+'Sch 8.x Bill Count'!F54*'S6.1b PRevenue(0.75in)'!$K$8)+('Sch 8.x Bill Count'!F54*($B58+50)/100*$K$10)-(0.64*5*'Sch 8.x Bill Count'!F54)</f>
        <v>0</v>
      </c>
      <c r="G58" s="13">
        <f>(+'Sch 8.x Bill Count'!G54*'S6.1b PRevenue(0.75in)'!$K$8)+('Sch 8.x Bill Count'!G54*($B58+50)/100*$K$10)-(0.64*5*'Sch 8.x Bill Count'!G54)</f>
        <v>0</v>
      </c>
      <c r="H58" s="13">
        <f>(+'Sch 8.x Bill Count'!H54*'S6.1b PRevenue(0.75in)'!$K$8)+('Sch 8.x Bill Count'!H54*($B58+50)/100*$K$10)-(0.64*5*'Sch 8.x Bill Count'!H54)</f>
        <v>227.70000000000002</v>
      </c>
      <c r="I58" s="13">
        <f>(+'Sch 8.x Bill Count'!I54*'S6.1b PRevenue(0.75in)'!$K$8)+('Sch 8.x Bill Count'!I54*($B58+50)/100*$K$10)-(0.64*5*'Sch 8.x Bill Count'!I54)</f>
        <v>0</v>
      </c>
      <c r="J58" s="13">
        <f>(+'Sch 8.x Bill Count'!J54*'S6.1b PRevenue(0.75in)'!$K$8)+('Sch 8.x Bill Count'!J54*($B58+50)/100*$K$10)-(0.64*5*'Sch 8.x Bill Count'!J54)</f>
        <v>0</v>
      </c>
      <c r="K58" s="13">
        <f>(+'Sch 8.x Bill Count'!K54*'S6.1b PRevenue(0.75in)'!$K$8)+('Sch 8.x Bill Count'!K54*($B58+50)/100*$K$10)-(0.64*5*'Sch 8.x Bill Count'!K54)</f>
        <v>0</v>
      </c>
      <c r="L58" s="13">
        <f>(+'Sch 8.x Bill Count'!L54*'S6.1b PRevenue(0.75in)'!$K$8)+('Sch 8.x Bill Count'!L54*($B58+50)/100*$K$10)-(0.64*5*'Sch 8.x Bill Count'!L54)</f>
        <v>227.70000000000002</v>
      </c>
      <c r="M58" s="13">
        <f>(+'Sch 8.x Bill Count'!M54*'S6.1b PRevenue(0.75in)'!$K$8)+('Sch 8.x Bill Count'!M54*($B58+50)/100*$K$10)-(0.64*5*'Sch 8.x Bill Count'!M54)</f>
        <v>0</v>
      </c>
      <c r="N58" s="13">
        <f>(+'Sch 8.x Bill Count'!N54*'S6.1b PRevenue(0.75in)'!$K$8)+('Sch 8.x Bill Count'!N54*($B58+50)/100*$K$10)-(0.64*5*'Sch 8.x Bill Count'!N54)</f>
        <v>0</v>
      </c>
      <c r="O58" s="42"/>
      <c r="P58" s="42"/>
      <c r="Q58" s="42"/>
    </row>
    <row r="59" spans="1:17" x14ac:dyDescent="0.25">
      <c r="A59" s="42"/>
      <c r="B59">
        <f t="shared" si="1"/>
        <v>4400</v>
      </c>
      <c r="C59" s="13">
        <f>(+'Sch 8.x Bill Count'!C55*'S6.1b PRevenue(0.75in)'!$K$8)+('Sch 8.x Bill Count'!C55*($B59+50)/100*$K$10)-(0.64*5*'Sch 8.x Bill Count'!C55)</f>
        <v>0</v>
      </c>
      <c r="D59" s="13">
        <f>(+'Sch 8.x Bill Count'!D55*'S6.1b PRevenue(0.75in)'!$K$8)+('Sch 8.x Bill Count'!D55*($B59+50)/100*$K$10)-(0.64*5*'Sch 8.x Bill Count'!D55)</f>
        <v>231.70000000000002</v>
      </c>
      <c r="E59" s="13">
        <f>(+'Sch 8.x Bill Count'!E55*'S6.1b PRevenue(0.75in)'!$K$8)+('Sch 8.x Bill Count'!E55*($B59+50)/100*$K$10)-(0.64*5*'Sch 8.x Bill Count'!E55)</f>
        <v>0</v>
      </c>
      <c r="F59" s="13">
        <f>(+'Sch 8.x Bill Count'!F55*'S6.1b PRevenue(0.75in)'!$K$8)+('Sch 8.x Bill Count'!F55*($B59+50)/100*$K$10)-(0.64*5*'Sch 8.x Bill Count'!F55)</f>
        <v>0</v>
      </c>
      <c r="G59" s="13">
        <f>(+'Sch 8.x Bill Count'!G55*'S6.1b PRevenue(0.75in)'!$K$8)+('Sch 8.x Bill Count'!G55*($B59+50)/100*$K$10)-(0.64*5*'Sch 8.x Bill Count'!G55)</f>
        <v>0</v>
      </c>
      <c r="H59" s="13">
        <f>(+'Sch 8.x Bill Count'!H55*'S6.1b PRevenue(0.75in)'!$K$8)+('Sch 8.x Bill Count'!H55*($B59+50)/100*$K$10)-(0.64*5*'Sch 8.x Bill Count'!H55)</f>
        <v>231.70000000000002</v>
      </c>
      <c r="I59" s="13">
        <f>(+'Sch 8.x Bill Count'!I55*'S6.1b PRevenue(0.75in)'!$K$8)+('Sch 8.x Bill Count'!I55*($B59+50)/100*$K$10)-(0.64*5*'Sch 8.x Bill Count'!I55)</f>
        <v>0</v>
      </c>
      <c r="J59" s="13">
        <f>(+'Sch 8.x Bill Count'!J55*'S6.1b PRevenue(0.75in)'!$K$8)+('Sch 8.x Bill Count'!J55*($B59+50)/100*$K$10)-(0.64*5*'Sch 8.x Bill Count'!J55)</f>
        <v>231.70000000000002</v>
      </c>
      <c r="K59" s="13">
        <f>(+'Sch 8.x Bill Count'!K55*'S6.1b PRevenue(0.75in)'!$K$8)+('Sch 8.x Bill Count'!K55*($B59+50)/100*$K$10)-(0.64*5*'Sch 8.x Bill Count'!K55)</f>
        <v>0</v>
      </c>
      <c r="L59" s="13">
        <f>(+'Sch 8.x Bill Count'!L55*'S6.1b PRevenue(0.75in)'!$K$8)+('Sch 8.x Bill Count'!L55*($B59+50)/100*$K$10)-(0.64*5*'Sch 8.x Bill Count'!L55)</f>
        <v>0</v>
      </c>
      <c r="M59" s="13">
        <f>(+'Sch 8.x Bill Count'!M55*'S6.1b PRevenue(0.75in)'!$K$8)+('Sch 8.x Bill Count'!M55*($B59+50)/100*$K$10)-(0.64*5*'Sch 8.x Bill Count'!M55)</f>
        <v>0</v>
      </c>
      <c r="N59" s="13">
        <f>(+'Sch 8.x Bill Count'!N55*'S6.1b PRevenue(0.75in)'!$K$8)+('Sch 8.x Bill Count'!N55*($B59+50)/100*$K$10)-(0.64*5*'Sch 8.x Bill Count'!N55)</f>
        <v>231.70000000000002</v>
      </c>
      <c r="O59" s="42"/>
      <c r="P59" s="42"/>
      <c r="Q59" s="42"/>
    </row>
    <row r="60" spans="1:17" x14ac:dyDescent="0.25">
      <c r="A60" s="42"/>
      <c r="B60">
        <f t="shared" si="1"/>
        <v>4500</v>
      </c>
      <c r="C60" s="13">
        <f>(+'Sch 8.x Bill Count'!C56*'S6.1b PRevenue(0.75in)'!$K$8)+('Sch 8.x Bill Count'!C56*($B60+50)/100*$K$10)-(0.64*5*'Sch 8.x Bill Count'!C56)</f>
        <v>0</v>
      </c>
      <c r="D60" s="13">
        <f>(+'Sch 8.x Bill Count'!D56*'S6.1b PRevenue(0.75in)'!$K$8)+('Sch 8.x Bill Count'!D56*($B60+50)/100*$K$10)-(0.64*5*'Sch 8.x Bill Count'!D56)</f>
        <v>0</v>
      </c>
      <c r="E60" s="13">
        <f>(+'Sch 8.x Bill Count'!E56*'S6.1b PRevenue(0.75in)'!$K$8)+('Sch 8.x Bill Count'!E56*($B60+50)/100*$K$10)-(0.64*5*'Sch 8.x Bill Count'!E56)</f>
        <v>0</v>
      </c>
      <c r="F60" s="13">
        <f>(+'Sch 8.x Bill Count'!F56*'S6.1b PRevenue(0.75in)'!$K$8)+('Sch 8.x Bill Count'!F56*($B60+50)/100*$K$10)-(0.64*5*'Sch 8.x Bill Count'!F56)</f>
        <v>0</v>
      </c>
      <c r="G60" s="13">
        <f>(+'Sch 8.x Bill Count'!G56*'S6.1b PRevenue(0.75in)'!$K$8)+('Sch 8.x Bill Count'!G56*($B60+50)/100*$K$10)-(0.64*5*'Sch 8.x Bill Count'!G56)</f>
        <v>0</v>
      </c>
      <c r="H60" s="13">
        <f>(+'Sch 8.x Bill Count'!H56*'S6.1b PRevenue(0.75in)'!$K$8)+('Sch 8.x Bill Count'!H56*($B60+50)/100*$K$10)-(0.64*5*'Sch 8.x Bill Count'!H56)</f>
        <v>0</v>
      </c>
      <c r="I60" s="13">
        <f>(+'Sch 8.x Bill Count'!I56*'S6.1b PRevenue(0.75in)'!$K$8)+('Sch 8.x Bill Count'!I56*($B60+50)/100*$K$10)-(0.64*5*'Sch 8.x Bill Count'!I56)</f>
        <v>0</v>
      </c>
      <c r="J60" s="13">
        <f>(+'Sch 8.x Bill Count'!J56*'S6.1b PRevenue(0.75in)'!$K$8)+('Sch 8.x Bill Count'!J56*($B60+50)/100*$K$10)-(0.64*5*'Sch 8.x Bill Count'!J56)</f>
        <v>235.70000000000002</v>
      </c>
      <c r="K60" s="13">
        <f>(+'Sch 8.x Bill Count'!K56*'S6.1b PRevenue(0.75in)'!$K$8)+('Sch 8.x Bill Count'!K56*($B60+50)/100*$K$10)-(0.64*5*'Sch 8.x Bill Count'!K56)</f>
        <v>0</v>
      </c>
      <c r="L60" s="13">
        <f>(+'Sch 8.x Bill Count'!L56*'S6.1b PRevenue(0.75in)'!$K$8)+('Sch 8.x Bill Count'!L56*($B60+50)/100*$K$10)-(0.64*5*'Sch 8.x Bill Count'!L56)</f>
        <v>0</v>
      </c>
      <c r="M60" s="13">
        <f>(+'Sch 8.x Bill Count'!M56*'S6.1b PRevenue(0.75in)'!$K$8)+('Sch 8.x Bill Count'!M56*($B60+50)/100*$K$10)-(0.64*5*'Sch 8.x Bill Count'!M56)</f>
        <v>0</v>
      </c>
      <c r="N60" s="13">
        <f>(+'Sch 8.x Bill Count'!N56*'S6.1b PRevenue(0.75in)'!$K$8)+('Sch 8.x Bill Count'!N56*($B60+50)/100*$K$10)-(0.64*5*'Sch 8.x Bill Count'!N56)</f>
        <v>0</v>
      </c>
      <c r="O60" s="42"/>
      <c r="P60" s="42"/>
      <c r="Q60" s="42"/>
    </row>
    <row r="61" spans="1:17" x14ac:dyDescent="0.25">
      <c r="A61" s="42"/>
      <c r="B61">
        <f t="shared" si="1"/>
        <v>4600</v>
      </c>
      <c r="C61" s="13">
        <f>(+'Sch 8.x Bill Count'!C57*'S6.1b PRevenue(0.75in)'!$K$8)+('Sch 8.x Bill Count'!C57*($B61+50)/100*$K$10)-(0.64*5*'Sch 8.x Bill Count'!C57)</f>
        <v>0</v>
      </c>
      <c r="D61" s="13">
        <f>(+'Sch 8.x Bill Count'!D57*'S6.1b PRevenue(0.75in)'!$K$8)+('Sch 8.x Bill Count'!D57*($B61+50)/100*$K$10)-(0.64*5*'Sch 8.x Bill Count'!D57)</f>
        <v>0</v>
      </c>
      <c r="E61" s="13">
        <f>(+'Sch 8.x Bill Count'!E57*'S6.1b PRevenue(0.75in)'!$K$8)+('Sch 8.x Bill Count'!E57*($B61+50)/100*$K$10)-(0.64*5*'Sch 8.x Bill Count'!E57)</f>
        <v>239.70000000000002</v>
      </c>
      <c r="F61" s="13">
        <f>(+'Sch 8.x Bill Count'!F57*'S6.1b PRevenue(0.75in)'!$K$8)+('Sch 8.x Bill Count'!F57*($B61+50)/100*$K$10)-(0.64*5*'Sch 8.x Bill Count'!F57)</f>
        <v>0</v>
      </c>
      <c r="G61" s="13">
        <f>(+'Sch 8.x Bill Count'!G57*'S6.1b PRevenue(0.75in)'!$K$8)+('Sch 8.x Bill Count'!G57*($B61+50)/100*$K$10)-(0.64*5*'Sch 8.x Bill Count'!G57)</f>
        <v>0</v>
      </c>
      <c r="H61" s="13">
        <f>(+'Sch 8.x Bill Count'!H57*'S6.1b PRevenue(0.75in)'!$K$8)+('Sch 8.x Bill Count'!H57*($B61+50)/100*$K$10)-(0.64*5*'Sch 8.x Bill Count'!H57)</f>
        <v>0</v>
      </c>
      <c r="I61" s="13">
        <f>(+'Sch 8.x Bill Count'!I57*'S6.1b PRevenue(0.75in)'!$K$8)+('Sch 8.x Bill Count'!I57*($B61+50)/100*$K$10)-(0.64*5*'Sch 8.x Bill Count'!I57)</f>
        <v>239.70000000000002</v>
      </c>
      <c r="J61" s="13">
        <f>(+'Sch 8.x Bill Count'!J57*'S6.1b PRevenue(0.75in)'!$K$8)+('Sch 8.x Bill Count'!J57*($B61+50)/100*$K$10)-(0.64*5*'Sch 8.x Bill Count'!J57)</f>
        <v>0</v>
      </c>
      <c r="K61" s="13">
        <f>(+'Sch 8.x Bill Count'!K57*'S6.1b PRevenue(0.75in)'!$K$8)+('Sch 8.x Bill Count'!K57*($B61+50)/100*$K$10)-(0.64*5*'Sch 8.x Bill Count'!K57)</f>
        <v>0</v>
      </c>
      <c r="L61" s="13">
        <f>(+'Sch 8.x Bill Count'!L57*'S6.1b PRevenue(0.75in)'!$K$8)+('Sch 8.x Bill Count'!L57*($B61+50)/100*$K$10)-(0.64*5*'Sch 8.x Bill Count'!L57)</f>
        <v>0</v>
      </c>
      <c r="M61" s="13">
        <f>(+'Sch 8.x Bill Count'!M57*'S6.1b PRevenue(0.75in)'!$K$8)+('Sch 8.x Bill Count'!M57*($B61+50)/100*$K$10)-(0.64*5*'Sch 8.x Bill Count'!M57)</f>
        <v>0</v>
      </c>
      <c r="N61" s="13">
        <f>(+'Sch 8.x Bill Count'!N57*'S6.1b PRevenue(0.75in)'!$K$8)+('Sch 8.x Bill Count'!N57*($B61+50)/100*$K$10)-(0.64*5*'Sch 8.x Bill Count'!N57)</f>
        <v>0</v>
      </c>
      <c r="O61" s="42"/>
      <c r="P61" s="42"/>
      <c r="Q61" s="42"/>
    </row>
    <row r="62" spans="1:17" x14ac:dyDescent="0.25">
      <c r="A62" s="42"/>
      <c r="B62">
        <f t="shared" si="1"/>
        <v>4700</v>
      </c>
      <c r="C62" s="13">
        <f>(+'Sch 8.x Bill Count'!C58*'S6.1b PRevenue(0.75in)'!$K$8)+('Sch 8.x Bill Count'!C58*($B62+50)/100*$K$10)-(0.64*5*'Sch 8.x Bill Count'!C58)</f>
        <v>0</v>
      </c>
      <c r="D62" s="13">
        <f>(+'Sch 8.x Bill Count'!D58*'S6.1b PRevenue(0.75in)'!$K$8)+('Sch 8.x Bill Count'!D58*($B62+50)/100*$K$10)-(0.64*5*'Sch 8.x Bill Count'!D58)</f>
        <v>0</v>
      </c>
      <c r="E62" s="13">
        <f>(+'Sch 8.x Bill Count'!E58*'S6.1b PRevenue(0.75in)'!$K$8)+('Sch 8.x Bill Count'!E58*($B62+50)/100*$K$10)-(0.64*5*'Sch 8.x Bill Count'!E58)</f>
        <v>0</v>
      </c>
      <c r="F62" s="13">
        <f>(+'Sch 8.x Bill Count'!F58*'S6.1b PRevenue(0.75in)'!$K$8)+('Sch 8.x Bill Count'!F58*($B62+50)/100*$K$10)-(0.64*5*'Sch 8.x Bill Count'!F58)</f>
        <v>243.70000000000002</v>
      </c>
      <c r="G62" s="13">
        <f>(+'Sch 8.x Bill Count'!G58*'S6.1b PRevenue(0.75in)'!$K$8)+('Sch 8.x Bill Count'!G58*($B62+50)/100*$K$10)-(0.64*5*'Sch 8.x Bill Count'!G58)</f>
        <v>0</v>
      </c>
      <c r="H62" s="13">
        <f>(+'Sch 8.x Bill Count'!H58*'S6.1b PRevenue(0.75in)'!$K$8)+('Sch 8.x Bill Count'!H58*($B62+50)/100*$K$10)-(0.64*5*'Sch 8.x Bill Count'!H58)</f>
        <v>0</v>
      </c>
      <c r="I62" s="13">
        <f>(+'Sch 8.x Bill Count'!I58*'S6.1b PRevenue(0.75in)'!$K$8)+('Sch 8.x Bill Count'!I58*($B62+50)/100*$K$10)-(0.64*5*'Sch 8.x Bill Count'!I58)</f>
        <v>0</v>
      </c>
      <c r="J62" s="13">
        <f>(+'Sch 8.x Bill Count'!J58*'S6.1b PRevenue(0.75in)'!$K$8)+('Sch 8.x Bill Count'!J58*($B62+50)/100*$K$10)-(0.64*5*'Sch 8.x Bill Count'!J58)</f>
        <v>0</v>
      </c>
      <c r="K62" s="13">
        <f>(+'Sch 8.x Bill Count'!K58*'S6.1b PRevenue(0.75in)'!$K$8)+('Sch 8.x Bill Count'!K58*($B62+50)/100*$K$10)-(0.64*5*'Sch 8.x Bill Count'!K58)</f>
        <v>0</v>
      </c>
      <c r="L62" s="13">
        <f>(+'Sch 8.x Bill Count'!L58*'S6.1b PRevenue(0.75in)'!$K$8)+('Sch 8.x Bill Count'!L58*($B62+50)/100*$K$10)-(0.64*5*'Sch 8.x Bill Count'!L58)</f>
        <v>0</v>
      </c>
      <c r="M62" s="13">
        <f>(+'Sch 8.x Bill Count'!M58*'S6.1b PRevenue(0.75in)'!$K$8)+('Sch 8.x Bill Count'!M58*($B62+50)/100*$K$10)-(0.64*5*'Sch 8.x Bill Count'!M58)</f>
        <v>0</v>
      </c>
      <c r="N62" s="13">
        <f>(+'Sch 8.x Bill Count'!N58*'S6.1b PRevenue(0.75in)'!$K$8)+('Sch 8.x Bill Count'!N58*($B62+50)/100*$K$10)-(0.64*5*'Sch 8.x Bill Count'!N58)</f>
        <v>0</v>
      </c>
      <c r="O62" s="42"/>
      <c r="P62" s="42"/>
      <c r="Q62" s="42"/>
    </row>
    <row r="63" spans="1:17" x14ac:dyDescent="0.25">
      <c r="A63" s="42"/>
      <c r="B63">
        <f t="shared" si="1"/>
        <v>4800</v>
      </c>
      <c r="C63" s="13">
        <f>(+'Sch 8.x Bill Count'!C59*'S6.1b PRevenue(0.75in)'!$K$8)+('Sch 8.x Bill Count'!C59*($B63+50)/100*$K$10)-(0.64*5*'Sch 8.x Bill Count'!C59)</f>
        <v>0</v>
      </c>
      <c r="D63" s="13">
        <f>(+'Sch 8.x Bill Count'!D59*'S6.1b PRevenue(0.75in)'!$K$8)+('Sch 8.x Bill Count'!D59*($B63+50)/100*$K$10)-(0.64*5*'Sch 8.x Bill Count'!D59)</f>
        <v>0</v>
      </c>
      <c r="E63" s="13">
        <f>(+'Sch 8.x Bill Count'!E59*'S6.1b PRevenue(0.75in)'!$K$8)+('Sch 8.x Bill Count'!E59*($B63+50)/100*$K$10)-(0.64*5*'Sch 8.x Bill Count'!E59)</f>
        <v>0</v>
      </c>
      <c r="F63" s="13">
        <f>(+'Sch 8.x Bill Count'!F59*'S6.1b PRevenue(0.75in)'!$K$8)+('Sch 8.x Bill Count'!F59*($B63+50)/100*$K$10)-(0.64*5*'Sch 8.x Bill Count'!F59)</f>
        <v>0</v>
      </c>
      <c r="G63" s="13">
        <f>(+'Sch 8.x Bill Count'!G59*'S6.1b PRevenue(0.75in)'!$K$8)+('Sch 8.x Bill Count'!G59*($B63+50)/100*$K$10)-(0.64*5*'Sch 8.x Bill Count'!G59)</f>
        <v>0</v>
      </c>
      <c r="H63" s="13">
        <f>(+'Sch 8.x Bill Count'!H59*'S6.1b PRevenue(0.75in)'!$K$8)+('Sch 8.x Bill Count'!H59*($B63+50)/100*$K$10)-(0.64*5*'Sch 8.x Bill Count'!H59)</f>
        <v>247.70000000000002</v>
      </c>
      <c r="I63" s="13">
        <f>(+'Sch 8.x Bill Count'!I59*'S6.1b PRevenue(0.75in)'!$K$8)+('Sch 8.x Bill Count'!I59*($B63+50)/100*$K$10)-(0.64*5*'Sch 8.x Bill Count'!I59)</f>
        <v>0</v>
      </c>
      <c r="J63" s="13">
        <f>(+'Sch 8.x Bill Count'!J59*'S6.1b PRevenue(0.75in)'!$K$8)+('Sch 8.x Bill Count'!J59*($B63+50)/100*$K$10)-(0.64*5*'Sch 8.x Bill Count'!J59)</f>
        <v>0</v>
      </c>
      <c r="K63" s="13">
        <f>(+'Sch 8.x Bill Count'!K59*'S6.1b PRevenue(0.75in)'!$K$8)+('Sch 8.x Bill Count'!K59*($B63+50)/100*$K$10)-(0.64*5*'Sch 8.x Bill Count'!K59)</f>
        <v>0</v>
      </c>
      <c r="L63" s="13">
        <f>(+'Sch 8.x Bill Count'!L59*'S6.1b PRevenue(0.75in)'!$K$8)+('Sch 8.x Bill Count'!L59*($B63+50)/100*$K$10)-(0.64*5*'Sch 8.x Bill Count'!L59)</f>
        <v>0</v>
      </c>
      <c r="M63" s="13">
        <f>(+'Sch 8.x Bill Count'!M59*'S6.1b PRevenue(0.75in)'!$K$8)+('Sch 8.x Bill Count'!M59*($B63+50)/100*$K$10)-(0.64*5*'Sch 8.x Bill Count'!M59)</f>
        <v>0</v>
      </c>
      <c r="N63" s="13">
        <f>(+'Sch 8.x Bill Count'!N59*'S6.1b PRevenue(0.75in)'!$K$8)+('Sch 8.x Bill Count'!N59*($B63+50)/100*$K$10)-(0.64*5*'Sch 8.x Bill Count'!N59)</f>
        <v>0</v>
      </c>
      <c r="O63" s="42"/>
      <c r="P63" s="42"/>
      <c r="Q63" s="42"/>
    </row>
    <row r="64" spans="1:17" x14ac:dyDescent="0.25">
      <c r="A64" s="42"/>
      <c r="B64">
        <f t="shared" si="1"/>
        <v>4900</v>
      </c>
      <c r="C64" s="13">
        <f>(+'Sch 8.x Bill Count'!C60*'S6.1b PRevenue(0.75in)'!$K$8)+('Sch 8.x Bill Count'!C60*($B64+50)/100*$K$10)-(0.64*5*'Sch 8.x Bill Count'!C60)</f>
        <v>251.70000000000002</v>
      </c>
      <c r="D64" s="13">
        <f>(+'Sch 8.x Bill Count'!D60*'S6.1b PRevenue(0.75in)'!$K$8)+('Sch 8.x Bill Count'!D60*($B64+50)/100*$K$10)-(0.64*5*'Sch 8.x Bill Count'!D60)</f>
        <v>0</v>
      </c>
      <c r="E64" s="13">
        <f>(+'Sch 8.x Bill Count'!E60*'S6.1b PRevenue(0.75in)'!$K$8)+('Sch 8.x Bill Count'!E60*($B64+50)/100*$K$10)-(0.64*5*'Sch 8.x Bill Count'!E60)</f>
        <v>0</v>
      </c>
      <c r="F64" s="13">
        <f>(+'Sch 8.x Bill Count'!F60*'S6.1b PRevenue(0.75in)'!$K$8)+('Sch 8.x Bill Count'!F60*($B64+50)/100*$K$10)-(0.64*5*'Sch 8.x Bill Count'!F60)</f>
        <v>0</v>
      </c>
      <c r="G64" s="13">
        <f>(+'Sch 8.x Bill Count'!G60*'S6.1b PRevenue(0.75in)'!$K$8)+('Sch 8.x Bill Count'!G60*($B64+50)/100*$K$10)-(0.64*5*'Sch 8.x Bill Count'!G60)</f>
        <v>0</v>
      </c>
      <c r="H64" s="13">
        <f>(+'Sch 8.x Bill Count'!H60*'S6.1b PRevenue(0.75in)'!$K$8)+('Sch 8.x Bill Count'!H60*($B64+50)/100*$K$10)-(0.64*5*'Sch 8.x Bill Count'!H60)</f>
        <v>0</v>
      </c>
      <c r="I64" s="13">
        <f>(+'Sch 8.x Bill Count'!I60*'S6.1b PRevenue(0.75in)'!$K$8)+('Sch 8.x Bill Count'!I60*($B64+50)/100*$K$10)-(0.64*5*'Sch 8.x Bill Count'!I60)</f>
        <v>0</v>
      </c>
      <c r="J64" s="13">
        <f>(+'Sch 8.x Bill Count'!J60*'S6.1b PRevenue(0.75in)'!$K$8)+('Sch 8.x Bill Count'!J60*($B64+50)/100*$K$10)-(0.64*5*'Sch 8.x Bill Count'!J60)</f>
        <v>0</v>
      </c>
      <c r="K64" s="13">
        <f>(+'Sch 8.x Bill Count'!K60*'S6.1b PRevenue(0.75in)'!$K$8)+('Sch 8.x Bill Count'!K60*($B64+50)/100*$K$10)-(0.64*5*'Sch 8.x Bill Count'!K60)</f>
        <v>0</v>
      </c>
      <c r="L64" s="13">
        <f>(+'Sch 8.x Bill Count'!L60*'S6.1b PRevenue(0.75in)'!$K$8)+('Sch 8.x Bill Count'!L60*($B64+50)/100*$K$10)-(0.64*5*'Sch 8.x Bill Count'!L60)</f>
        <v>0</v>
      </c>
      <c r="M64" s="13">
        <f>(+'Sch 8.x Bill Count'!M60*'S6.1b PRevenue(0.75in)'!$K$8)+('Sch 8.x Bill Count'!M60*($B64+50)/100*$K$10)-(0.64*5*'Sch 8.x Bill Count'!M60)</f>
        <v>251.70000000000002</v>
      </c>
      <c r="N64" s="13">
        <f>(+'Sch 8.x Bill Count'!N60*'S6.1b PRevenue(0.75in)'!$K$8)+('Sch 8.x Bill Count'!N60*($B64+50)/100*$K$10)-(0.64*5*'Sch 8.x Bill Count'!N60)</f>
        <v>0</v>
      </c>
      <c r="O64" s="42"/>
      <c r="P64" s="42"/>
      <c r="Q64" s="42"/>
    </row>
    <row r="65" spans="1:17" x14ac:dyDescent="0.25">
      <c r="A65" s="42"/>
      <c r="B65">
        <f t="shared" si="1"/>
        <v>5000</v>
      </c>
      <c r="C65" s="13">
        <f>(+'Sch 8.x Bill Count'!C61*'S6.1b PRevenue(0.75in)'!$K$8)+('Sch 8.x Bill Count'!C61*($B65+50)/100*$K$10)-(0.64*5*'Sch 8.x Bill Count'!C61)</f>
        <v>0</v>
      </c>
      <c r="D65" s="13">
        <f>(+'Sch 8.x Bill Count'!D61*'S6.1b PRevenue(0.75in)'!$K$8)+('Sch 8.x Bill Count'!D61*($B65+50)/100*$K$10)-(0.64*5*'Sch 8.x Bill Count'!D61)</f>
        <v>0</v>
      </c>
      <c r="E65" s="13">
        <f>(+'Sch 8.x Bill Count'!E61*'S6.1b PRevenue(0.75in)'!$K$8)+('Sch 8.x Bill Count'!E61*($B65+50)/100*$K$10)-(0.64*5*'Sch 8.x Bill Count'!E61)</f>
        <v>0</v>
      </c>
      <c r="F65" s="13">
        <f>(+'Sch 8.x Bill Count'!F61*'S6.1b PRevenue(0.75in)'!$K$8)+('Sch 8.x Bill Count'!F61*($B65+50)/100*$K$10)-(0.64*5*'Sch 8.x Bill Count'!F61)</f>
        <v>255.7</v>
      </c>
      <c r="G65" s="13">
        <f>(+'Sch 8.x Bill Count'!G61*'S6.1b PRevenue(0.75in)'!$K$8)+('Sch 8.x Bill Count'!G61*($B65+50)/100*$K$10)-(0.64*5*'Sch 8.x Bill Count'!G61)</f>
        <v>0</v>
      </c>
      <c r="H65" s="13">
        <f>(+'Sch 8.x Bill Count'!H61*'S6.1b PRevenue(0.75in)'!$K$8)+('Sch 8.x Bill Count'!H61*($B65+50)/100*$K$10)-(0.64*5*'Sch 8.x Bill Count'!H61)</f>
        <v>0</v>
      </c>
      <c r="I65" s="13">
        <f>(+'Sch 8.x Bill Count'!I61*'S6.1b PRevenue(0.75in)'!$K$8)+('Sch 8.x Bill Count'!I61*($B65+50)/100*$K$10)-(0.64*5*'Sch 8.x Bill Count'!I61)</f>
        <v>0</v>
      </c>
      <c r="J65" s="13">
        <f>(+'Sch 8.x Bill Count'!J61*'S6.1b PRevenue(0.75in)'!$K$8)+('Sch 8.x Bill Count'!J61*($B65+50)/100*$K$10)-(0.64*5*'Sch 8.x Bill Count'!J61)</f>
        <v>0</v>
      </c>
      <c r="K65" s="13">
        <f>(+'Sch 8.x Bill Count'!K61*'S6.1b PRevenue(0.75in)'!$K$8)+('Sch 8.x Bill Count'!K61*($B65+50)/100*$K$10)-(0.64*5*'Sch 8.x Bill Count'!K61)</f>
        <v>255.7</v>
      </c>
      <c r="L65" s="13">
        <f>(+'Sch 8.x Bill Count'!L61*'S6.1b PRevenue(0.75in)'!$K$8)+('Sch 8.x Bill Count'!L61*($B65+50)/100*$K$10)-(0.64*5*'Sch 8.x Bill Count'!L61)</f>
        <v>0</v>
      </c>
      <c r="M65" s="13">
        <f>(+'Sch 8.x Bill Count'!M61*'S6.1b PRevenue(0.75in)'!$K$8)+('Sch 8.x Bill Count'!M61*($B65+50)/100*$K$10)-(0.64*5*'Sch 8.x Bill Count'!M61)</f>
        <v>0</v>
      </c>
      <c r="N65" s="13">
        <f>(+'Sch 8.x Bill Count'!N61*'S6.1b PRevenue(0.75in)'!$K$8)+('Sch 8.x Bill Count'!N61*($B65+50)/100*$K$10)-(0.64*5*'Sch 8.x Bill Count'!N61)</f>
        <v>0</v>
      </c>
      <c r="O65" s="42"/>
      <c r="P65" s="42"/>
      <c r="Q65" s="42"/>
    </row>
    <row r="66" spans="1:17" x14ac:dyDescent="0.25">
      <c r="A66" s="42"/>
      <c r="B66">
        <f t="shared" si="1"/>
        <v>5100</v>
      </c>
      <c r="C66" s="13">
        <f>(+'Sch 8.x Bill Count'!C62*'S6.1b PRevenue(0.75in)'!$K$8)+('Sch 8.x Bill Count'!C62*($B66+50)/100*$K$10)-(0.64*5*'Sch 8.x Bill Count'!C62)</f>
        <v>0</v>
      </c>
      <c r="D66" s="13">
        <f>(+'Sch 8.x Bill Count'!D62*'S6.1b PRevenue(0.75in)'!$K$8)+('Sch 8.x Bill Count'!D62*($B66+50)/100*$K$10)-(0.64*5*'Sch 8.x Bill Count'!D62)</f>
        <v>259.7</v>
      </c>
      <c r="E66" s="13">
        <f>(+'Sch 8.x Bill Count'!E62*'S6.1b PRevenue(0.75in)'!$K$8)+('Sch 8.x Bill Count'!E62*($B66+50)/100*$K$10)-(0.64*5*'Sch 8.x Bill Count'!E62)</f>
        <v>0</v>
      </c>
      <c r="F66" s="13">
        <f>(+'Sch 8.x Bill Count'!F62*'S6.1b PRevenue(0.75in)'!$K$8)+('Sch 8.x Bill Count'!F62*($B66+50)/100*$K$10)-(0.64*5*'Sch 8.x Bill Count'!F62)</f>
        <v>0</v>
      </c>
      <c r="G66" s="13">
        <f>(+'Sch 8.x Bill Count'!G62*'S6.1b PRevenue(0.75in)'!$K$8)+('Sch 8.x Bill Count'!G62*($B66+50)/100*$K$10)-(0.64*5*'Sch 8.x Bill Count'!G62)</f>
        <v>259.7</v>
      </c>
      <c r="H66" s="13">
        <f>(+'Sch 8.x Bill Count'!H62*'S6.1b PRevenue(0.75in)'!$K$8)+('Sch 8.x Bill Count'!H62*($B66+50)/100*$K$10)-(0.64*5*'Sch 8.x Bill Count'!H62)</f>
        <v>0</v>
      </c>
      <c r="I66" s="13">
        <f>(+'Sch 8.x Bill Count'!I62*'S6.1b PRevenue(0.75in)'!$K$8)+('Sch 8.x Bill Count'!I62*($B66+50)/100*$K$10)-(0.64*5*'Sch 8.x Bill Count'!I62)</f>
        <v>259.7</v>
      </c>
      <c r="J66" s="13">
        <f>(+'Sch 8.x Bill Count'!J62*'S6.1b PRevenue(0.75in)'!$K$8)+('Sch 8.x Bill Count'!J62*($B66+50)/100*$K$10)-(0.64*5*'Sch 8.x Bill Count'!J62)</f>
        <v>259.7</v>
      </c>
      <c r="K66" s="13">
        <f>(+'Sch 8.x Bill Count'!K62*'S6.1b PRevenue(0.75in)'!$K$8)+('Sch 8.x Bill Count'!K62*($B66+50)/100*$K$10)-(0.64*5*'Sch 8.x Bill Count'!K62)</f>
        <v>0</v>
      </c>
      <c r="L66" s="13">
        <f>(+'Sch 8.x Bill Count'!L62*'S6.1b PRevenue(0.75in)'!$K$8)+('Sch 8.x Bill Count'!L62*($B66+50)/100*$K$10)-(0.64*5*'Sch 8.x Bill Count'!L62)</f>
        <v>259.7</v>
      </c>
      <c r="M66" s="13">
        <f>(+'Sch 8.x Bill Count'!M62*'S6.1b PRevenue(0.75in)'!$K$8)+('Sch 8.x Bill Count'!M62*($B66+50)/100*$K$10)-(0.64*5*'Sch 8.x Bill Count'!M62)</f>
        <v>0</v>
      </c>
      <c r="N66" s="13">
        <f>(+'Sch 8.x Bill Count'!N62*'S6.1b PRevenue(0.75in)'!$K$8)+('Sch 8.x Bill Count'!N62*($B66+50)/100*$K$10)-(0.64*5*'Sch 8.x Bill Count'!N62)</f>
        <v>0</v>
      </c>
      <c r="O66" s="42"/>
      <c r="P66" s="42"/>
      <c r="Q66" s="42"/>
    </row>
    <row r="67" spans="1:17" x14ac:dyDescent="0.25">
      <c r="A67" s="42"/>
      <c r="B67">
        <f t="shared" si="1"/>
        <v>5200</v>
      </c>
      <c r="C67" s="13">
        <f>(+'Sch 8.x Bill Count'!C63*'S6.1b PRevenue(0.75in)'!$K$8)+('Sch 8.x Bill Count'!C63*($B67+50)/100*$K$10)-(0.64*5*'Sch 8.x Bill Count'!C63)</f>
        <v>0</v>
      </c>
      <c r="D67" s="13">
        <f>(+'Sch 8.x Bill Count'!D63*'S6.1b PRevenue(0.75in)'!$K$8)+('Sch 8.x Bill Count'!D63*($B67+50)/100*$K$10)-(0.64*5*'Sch 8.x Bill Count'!D63)</f>
        <v>0</v>
      </c>
      <c r="E67" s="13">
        <f>(+'Sch 8.x Bill Count'!E63*'S6.1b PRevenue(0.75in)'!$K$8)+('Sch 8.x Bill Count'!E63*($B67+50)/100*$K$10)-(0.64*5*'Sch 8.x Bill Count'!E63)</f>
        <v>0</v>
      </c>
      <c r="F67" s="13">
        <f>(+'Sch 8.x Bill Count'!F63*'S6.1b PRevenue(0.75in)'!$K$8)+('Sch 8.x Bill Count'!F63*($B67+50)/100*$K$10)-(0.64*5*'Sch 8.x Bill Count'!F63)</f>
        <v>263.7</v>
      </c>
      <c r="G67" s="13">
        <f>(+'Sch 8.x Bill Count'!G63*'S6.1b PRevenue(0.75in)'!$K$8)+('Sch 8.x Bill Count'!G63*($B67+50)/100*$K$10)-(0.64*5*'Sch 8.x Bill Count'!G63)</f>
        <v>0</v>
      </c>
      <c r="H67" s="13">
        <f>(+'Sch 8.x Bill Count'!H63*'S6.1b PRevenue(0.75in)'!$K$8)+('Sch 8.x Bill Count'!H63*($B67+50)/100*$K$10)-(0.64*5*'Sch 8.x Bill Count'!H63)</f>
        <v>0</v>
      </c>
      <c r="I67" s="13">
        <f>(+'Sch 8.x Bill Count'!I63*'S6.1b PRevenue(0.75in)'!$K$8)+('Sch 8.x Bill Count'!I63*($B67+50)/100*$K$10)-(0.64*5*'Sch 8.x Bill Count'!I63)</f>
        <v>0</v>
      </c>
      <c r="J67" s="13">
        <f>(+'Sch 8.x Bill Count'!J63*'S6.1b PRevenue(0.75in)'!$K$8)+('Sch 8.x Bill Count'!J63*($B67+50)/100*$K$10)-(0.64*5*'Sch 8.x Bill Count'!J63)</f>
        <v>0</v>
      </c>
      <c r="K67" s="13">
        <f>(+'Sch 8.x Bill Count'!K63*'S6.1b PRevenue(0.75in)'!$K$8)+('Sch 8.x Bill Count'!K63*($B67+50)/100*$K$10)-(0.64*5*'Sch 8.x Bill Count'!K63)</f>
        <v>0</v>
      </c>
      <c r="L67" s="13">
        <f>(+'Sch 8.x Bill Count'!L63*'S6.1b PRevenue(0.75in)'!$K$8)+('Sch 8.x Bill Count'!L63*($B67+50)/100*$K$10)-(0.64*5*'Sch 8.x Bill Count'!L63)</f>
        <v>0</v>
      </c>
      <c r="M67" s="13">
        <f>(+'Sch 8.x Bill Count'!M63*'S6.1b PRevenue(0.75in)'!$K$8)+('Sch 8.x Bill Count'!M63*($B67+50)/100*$K$10)-(0.64*5*'Sch 8.x Bill Count'!M63)</f>
        <v>0</v>
      </c>
      <c r="N67" s="13">
        <f>(+'Sch 8.x Bill Count'!N63*'S6.1b PRevenue(0.75in)'!$K$8)+('Sch 8.x Bill Count'!N63*($B67+50)/100*$K$10)-(0.64*5*'Sch 8.x Bill Count'!N63)</f>
        <v>0</v>
      </c>
      <c r="O67" s="42"/>
      <c r="P67" s="42"/>
      <c r="Q67" s="42"/>
    </row>
    <row r="68" spans="1:17" x14ac:dyDescent="0.25">
      <c r="A68" s="42"/>
      <c r="B68">
        <f t="shared" si="1"/>
        <v>5300</v>
      </c>
      <c r="C68" s="13">
        <f>(+'Sch 8.x Bill Count'!C64*'S6.1b PRevenue(0.75in)'!$K$8)+('Sch 8.x Bill Count'!C64*($B68+50)/100*$K$10)-(0.64*5*'Sch 8.x Bill Count'!C64)</f>
        <v>0</v>
      </c>
      <c r="D68" s="13">
        <f>(+'Sch 8.x Bill Count'!D64*'S6.1b PRevenue(0.75in)'!$K$8)+('Sch 8.x Bill Count'!D64*($B68+50)/100*$K$10)-(0.64*5*'Sch 8.x Bill Count'!D64)</f>
        <v>0</v>
      </c>
      <c r="E68" s="13">
        <f>(+'Sch 8.x Bill Count'!E64*'S6.1b PRevenue(0.75in)'!$K$8)+('Sch 8.x Bill Count'!E64*($B68+50)/100*$K$10)-(0.64*5*'Sch 8.x Bill Count'!E64)</f>
        <v>0</v>
      </c>
      <c r="F68" s="13">
        <f>(+'Sch 8.x Bill Count'!F64*'S6.1b PRevenue(0.75in)'!$K$8)+('Sch 8.x Bill Count'!F64*($B68+50)/100*$K$10)-(0.64*5*'Sch 8.x Bill Count'!F64)</f>
        <v>0</v>
      </c>
      <c r="G68" s="13">
        <f>(+'Sch 8.x Bill Count'!G64*'S6.1b PRevenue(0.75in)'!$K$8)+('Sch 8.x Bill Count'!G64*($B68+50)/100*$K$10)-(0.64*5*'Sch 8.x Bill Count'!G64)</f>
        <v>0</v>
      </c>
      <c r="H68" s="13">
        <f>(+'Sch 8.x Bill Count'!H64*'S6.1b PRevenue(0.75in)'!$K$8)+('Sch 8.x Bill Count'!H64*($B68+50)/100*$K$10)-(0.64*5*'Sch 8.x Bill Count'!H64)</f>
        <v>0</v>
      </c>
      <c r="I68" s="13">
        <f>(+'Sch 8.x Bill Count'!I64*'S6.1b PRevenue(0.75in)'!$K$8)+('Sch 8.x Bill Count'!I64*($B68+50)/100*$K$10)-(0.64*5*'Sch 8.x Bill Count'!I64)</f>
        <v>803.1</v>
      </c>
      <c r="J68" s="13">
        <f>(+'Sch 8.x Bill Count'!J64*'S6.1b PRevenue(0.75in)'!$K$8)+('Sch 8.x Bill Count'!J64*($B68+50)/100*$K$10)-(0.64*5*'Sch 8.x Bill Count'!J64)</f>
        <v>0</v>
      </c>
      <c r="K68" s="13">
        <f>(+'Sch 8.x Bill Count'!K64*'S6.1b PRevenue(0.75in)'!$K$8)+('Sch 8.x Bill Count'!K64*($B68+50)/100*$K$10)-(0.64*5*'Sch 8.x Bill Count'!K64)</f>
        <v>0</v>
      </c>
      <c r="L68" s="13">
        <f>(+'Sch 8.x Bill Count'!L64*'S6.1b PRevenue(0.75in)'!$K$8)+('Sch 8.x Bill Count'!L64*($B68+50)/100*$K$10)-(0.64*5*'Sch 8.x Bill Count'!L64)</f>
        <v>0</v>
      </c>
      <c r="M68" s="13">
        <f>(+'Sch 8.x Bill Count'!M64*'S6.1b PRevenue(0.75in)'!$K$8)+('Sch 8.x Bill Count'!M64*($B68+50)/100*$K$10)-(0.64*5*'Sch 8.x Bill Count'!M64)</f>
        <v>0</v>
      </c>
      <c r="N68" s="13">
        <f>(+'Sch 8.x Bill Count'!N64*'S6.1b PRevenue(0.75in)'!$K$8)+('Sch 8.x Bill Count'!N64*($B68+50)/100*$K$10)-(0.64*5*'Sch 8.x Bill Count'!N64)</f>
        <v>0</v>
      </c>
      <c r="O68" s="42"/>
      <c r="P68" s="42"/>
      <c r="Q68" s="42"/>
    </row>
    <row r="69" spans="1:17" x14ac:dyDescent="0.25">
      <c r="A69" s="42"/>
      <c r="B69">
        <f t="shared" si="1"/>
        <v>5400</v>
      </c>
      <c r="C69" s="13">
        <f>(+'Sch 8.x Bill Count'!C65*'S6.1b PRevenue(0.75in)'!$K$8)+('Sch 8.x Bill Count'!C65*($B69+50)/100*$K$10)-(0.64*5*'Sch 8.x Bill Count'!C65)</f>
        <v>0</v>
      </c>
      <c r="D69" s="13">
        <f>(+'Sch 8.x Bill Count'!D65*'S6.1b PRevenue(0.75in)'!$K$8)+('Sch 8.x Bill Count'!D65*($B69+50)/100*$K$10)-(0.64*5*'Sch 8.x Bill Count'!D65)</f>
        <v>0</v>
      </c>
      <c r="E69" s="13">
        <f>(+'Sch 8.x Bill Count'!E65*'S6.1b PRevenue(0.75in)'!$K$8)+('Sch 8.x Bill Count'!E65*($B69+50)/100*$K$10)-(0.64*5*'Sch 8.x Bill Count'!E65)</f>
        <v>0</v>
      </c>
      <c r="F69" s="13">
        <f>(+'Sch 8.x Bill Count'!F65*'S6.1b PRevenue(0.75in)'!$K$8)+('Sch 8.x Bill Count'!F65*($B69+50)/100*$K$10)-(0.64*5*'Sch 8.x Bill Count'!F65)</f>
        <v>0</v>
      </c>
      <c r="G69" s="13">
        <f>(+'Sch 8.x Bill Count'!G65*'S6.1b PRevenue(0.75in)'!$K$8)+('Sch 8.x Bill Count'!G65*($B69+50)/100*$K$10)-(0.64*5*'Sch 8.x Bill Count'!G65)</f>
        <v>0</v>
      </c>
      <c r="H69" s="13">
        <f>(+'Sch 8.x Bill Count'!H65*'S6.1b PRevenue(0.75in)'!$K$8)+('Sch 8.x Bill Count'!H65*($B69+50)/100*$K$10)-(0.64*5*'Sch 8.x Bill Count'!H65)</f>
        <v>0</v>
      </c>
      <c r="I69" s="13">
        <f>(+'Sch 8.x Bill Count'!I65*'S6.1b PRevenue(0.75in)'!$K$8)+('Sch 8.x Bill Count'!I65*($B69+50)/100*$K$10)-(0.64*5*'Sch 8.x Bill Count'!I65)</f>
        <v>0</v>
      </c>
      <c r="J69" s="13">
        <f>(+'Sch 8.x Bill Count'!J65*'S6.1b PRevenue(0.75in)'!$K$8)+('Sch 8.x Bill Count'!J65*($B69+50)/100*$K$10)-(0.64*5*'Sch 8.x Bill Count'!J65)</f>
        <v>0</v>
      </c>
      <c r="K69" s="13">
        <f>(+'Sch 8.x Bill Count'!K65*'S6.1b PRevenue(0.75in)'!$K$8)+('Sch 8.x Bill Count'!K65*($B69+50)/100*$K$10)-(0.64*5*'Sch 8.x Bill Count'!K65)</f>
        <v>0</v>
      </c>
      <c r="L69" s="13">
        <f>(+'Sch 8.x Bill Count'!L65*'S6.1b PRevenue(0.75in)'!$K$8)+('Sch 8.x Bill Count'!L65*($B69+50)/100*$K$10)-(0.64*5*'Sch 8.x Bill Count'!L65)</f>
        <v>0</v>
      </c>
      <c r="M69" s="13">
        <f>(+'Sch 8.x Bill Count'!M65*'S6.1b PRevenue(0.75in)'!$K$8)+('Sch 8.x Bill Count'!M65*($B69+50)/100*$K$10)-(0.64*5*'Sch 8.x Bill Count'!M65)</f>
        <v>0</v>
      </c>
      <c r="N69" s="13">
        <f>(+'Sch 8.x Bill Count'!N65*'S6.1b PRevenue(0.75in)'!$K$8)+('Sch 8.x Bill Count'!N65*($B69+50)/100*$K$10)-(0.64*5*'Sch 8.x Bill Count'!N65)</f>
        <v>0</v>
      </c>
      <c r="O69" s="42"/>
      <c r="P69" s="42"/>
      <c r="Q69" s="42"/>
    </row>
    <row r="70" spans="1:17" x14ac:dyDescent="0.25">
      <c r="A70" s="42"/>
      <c r="B70">
        <f t="shared" si="1"/>
        <v>5500</v>
      </c>
      <c r="C70" s="13">
        <f>(+'Sch 8.x Bill Count'!C66*'S6.1b PRevenue(0.75in)'!$K$8)+('Sch 8.x Bill Count'!C66*($B70+50)/100*$K$10)-(0.64*5*'Sch 8.x Bill Count'!C66)</f>
        <v>0</v>
      </c>
      <c r="D70" s="13">
        <f>(+'Sch 8.x Bill Count'!D66*'S6.1b PRevenue(0.75in)'!$K$8)+('Sch 8.x Bill Count'!D66*($B70+50)/100*$K$10)-(0.64*5*'Sch 8.x Bill Count'!D66)</f>
        <v>0</v>
      </c>
      <c r="E70" s="13">
        <f>(+'Sch 8.x Bill Count'!E66*'S6.1b PRevenue(0.75in)'!$K$8)+('Sch 8.x Bill Count'!E66*($B70+50)/100*$K$10)-(0.64*5*'Sch 8.x Bill Count'!E66)</f>
        <v>0</v>
      </c>
      <c r="F70" s="13">
        <f>(+'Sch 8.x Bill Count'!F66*'S6.1b PRevenue(0.75in)'!$K$8)+('Sch 8.x Bill Count'!F66*($B70+50)/100*$K$10)-(0.64*5*'Sch 8.x Bill Count'!F66)</f>
        <v>0</v>
      </c>
      <c r="G70" s="13">
        <f>(+'Sch 8.x Bill Count'!G66*'S6.1b PRevenue(0.75in)'!$K$8)+('Sch 8.x Bill Count'!G66*($B70+50)/100*$K$10)-(0.64*5*'Sch 8.x Bill Count'!G66)</f>
        <v>0</v>
      </c>
      <c r="H70" s="13">
        <f>(+'Sch 8.x Bill Count'!H66*'S6.1b PRevenue(0.75in)'!$K$8)+('Sch 8.x Bill Count'!H66*($B70+50)/100*$K$10)-(0.64*5*'Sch 8.x Bill Count'!H66)</f>
        <v>0</v>
      </c>
      <c r="I70" s="13">
        <f>(+'Sch 8.x Bill Count'!I66*'S6.1b PRevenue(0.75in)'!$K$8)+('Sch 8.x Bill Count'!I66*($B70+50)/100*$K$10)-(0.64*5*'Sch 8.x Bill Count'!I66)</f>
        <v>0</v>
      </c>
      <c r="J70" s="13">
        <f>(+'Sch 8.x Bill Count'!J66*'S6.1b PRevenue(0.75in)'!$K$8)+('Sch 8.x Bill Count'!J66*($B70+50)/100*$K$10)-(0.64*5*'Sch 8.x Bill Count'!J66)</f>
        <v>0</v>
      </c>
      <c r="K70" s="13">
        <f>(+'Sch 8.x Bill Count'!K66*'S6.1b PRevenue(0.75in)'!$K$8)+('Sch 8.x Bill Count'!K66*($B70+50)/100*$K$10)-(0.64*5*'Sch 8.x Bill Count'!K66)</f>
        <v>0</v>
      </c>
      <c r="L70" s="13">
        <f>(+'Sch 8.x Bill Count'!L66*'S6.1b PRevenue(0.75in)'!$K$8)+('Sch 8.x Bill Count'!L66*($B70+50)/100*$K$10)-(0.64*5*'Sch 8.x Bill Count'!L66)</f>
        <v>0</v>
      </c>
      <c r="M70" s="13">
        <f>(+'Sch 8.x Bill Count'!M66*'S6.1b PRevenue(0.75in)'!$K$8)+('Sch 8.x Bill Count'!M66*($B70+50)/100*$K$10)-(0.64*5*'Sch 8.x Bill Count'!M66)</f>
        <v>0</v>
      </c>
      <c r="N70" s="13">
        <f>(+'Sch 8.x Bill Count'!N66*'S6.1b PRevenue(0.75in)'!$K$8)+('Sch 8.x Bill Count'!N66*($B70+50)/100*$K$10)-(0.64*5*'Sch 8.x Bill Count'!N66)</f>
        <v>0</v>
      </c>
      <c r="O70" s="42"/>
      <c r="P70" s="42"/>
      <c r="Q70" s="42"/>
    </row>
    <row r="71" spans="1:17" x14ac:dyDescent="0.25">
      <c r="A71" s="42"/>
      <c r="B71">
        <f t="shared" si="1"/>
        <v>5600</v>
      </c>
      <c r="C71" s="13">
        <f>(+'Sch 8.x Bill Count'!C67*'S6.1b PRevenue(0.75in)'!$K$8)+('Sch 8.x Bill Count'!C67*($B71+50)/100*$K$10)-(0.64*5*'Sch 8.x Bill Count'!C67)</f>
        <v>0</v>
      </c>
      <c r="D71" s="13">
        <f>(+'Sch 8.x Bill Count'!D67*'S6.1b PRevenue(0.75in)'!$K$8)+('Sch 8.x Bill Count'!D67*($B71+50)/100*$K$10)-(0.64*5*'Sch 8.x Bill Count'!D67)</f>
        <v>0</v>
      </c>
      <c r="E71" s="13">
        <f>(+'Sch 8.x Bill Count'!E67*'S6.1b PRevenue(0.75in)'!$K$8)+('Sch 8.x Bill Count'!E67*($B71+50)/100*$K$10)-(0.64*5*'Sch 8.x Bill Count'!E67)</f>
        <v>0</v>
      </c>
      <c r="F71" s="13">
        <f>(+'Sch 8.x Bill Count'!F67*'S6.1b PRevenue(0.75in)'!$K$8)+('Sch 8.x Bill Count'!F67*($B71+50)/100*$K$10)-(0.64*5*'Sch 8.x Bill Count'!F67)</f>
        <v>0</v>
      </c>
      <c r="G71" s="13">
        <f>(+'Sch 8.x Bill Count'!G67*'S6.1b PRevenue(0.75in)'!$K$8)+('Sch 8.x Bill Count'!G67*($B71+50)/100*$K$10)-(0.64*5*'Sch 8.x Bill Count'!G67)</f>
        <v>279.7</v>
      </c>
      <c r="H71" s="13">
        <f>(+'Sch 8.x Bill Count'!H67*'S6.1b PRevenue(0.75in)'!$K$8)+('Sch 8.x Bill Count'!H67*($B71+50)/100*$K$10)-(0.64*5*'Sch 8.x Bill Count'!H67)</f>
        <v>0</v>
      </c>
      <c r="I71" s="13">
        <f>(+'Sch 8.x Bill Count'!I67*'S6.1b PRevenue(0.75in)'!$K$8)+('Sch 8.x Bill Count'!I67*($B71+50)/100*$K$10)-(0.64*5*'Sch 8.x Bill Count'!I67)</f>
        <v>0</v>
      </c>
      <c r="J71" s="13">
        <f>(+'Sch 8.x Bill Count'!J67*'S6.1b PRevenue(0.75in)'!$K$8)+('Sch 8.x Bill Count'!J67*($B71+50)/100*$K$10)-(0.64*5*'Sch 8.x Bill Count'!J67)</f>
        <v>0</v>
      </c>
      <c r="K71" s="13">
        <f>(+'Sch 8.x Bill Count'!K67*'S6.1b PRevenue(0.75in)'!$K$8)+('Sch 8.x Bill Count'!K67*($B71+50)/100*$K$10)-(0.64*5*'Sch 8.x Bill Count'!K67)</f>
        <v>0</v>
      </c>
      <c r="L71" s="13">
        <f>(+'Sch 8.x Bill Count'!L67*'S6.1b PRevenue(0.75in)'!$K$8)+('Sch 8.x Bill Count'!L67*($B71+50)/100*$K$10)-(0.64*5*'Sch 8.x Bill Count'!L67)</f>
        <v>0</v>
      </c>
      <c r="M71" s="13">
        <f>(+'Sch 8.x Bill Count'!M67*'S6.1b PRevenue(0.75in)'!$K$8)+('Sch 8.x Bill Count'!M67*($B71+50)/100*$K$10)-(0.64*5*'Sch 8.x Bill Count'!M67)</f>
        <v>0</v>
      </c>
      <c r="N71" s="13">
        <f>(+'Sch 8.x Bill Count'!N67*'S6.1b PRevenue(0.75in)'!$K$8)+('Sch 8.x Bill Count'!N67*($B71+50)/100*$K$10)-(0.64*5*'Sch 8.x Bill Count'!N67)</f>
        <v>0</v>
      </c>
      <c r="O71" s="42"/>
      <c r="P71" s="42"/>
      <c r="Q71" s="42"/>
    </row>
    <row r="72" spans="1:17" x14ac:dyDescent="0.25">
      <c r="A72" s="42"/>
      <c r="B72">
        <f t="shared" si="1"/>
        <v>5700</v>
      </c>
      <c r="C72" s="13">
        <f>(+'Sch 8.x Bill Count'!C68*'S6.1b PRevenue(0.75in)'!$K$8)+('Sch 8.x Bill Count'!C68*($B72+50)/100*$K$10)-(0.64*5*'Sch 8.x Bill Count'!C68)</f>
        <v>0</v>
      </c>
      <c r="D72" s="13">
        <f>(+'Sch 8.x Bill Count'!D68*'S6.1b PRevenue(0.75in)'!$K$8)+('Sch 8.x Bill Count'!D68*($B72+50)/100*$K$10)-(0.64*5*'Sch 8.x Bill Count'!D68)</f>
        <v>283.7</v>
      </c>
      <c r="E72" s="13">
        <f>(+'Sch 8.x Bill Count'!E68*'S6.1b PRevenue(0.75in)'!$K$8)+('Sch 8.x Bill Count'!E68*($B72+50)/100*$K$10)-(0.64*5*'Sch 8.x Bill Count'!E68)</f>
        <v>0</v>
      </c>
      <c r="F72" s="13">
        <f>(+'Sch 8.x Bill Count'!F68*'S6.1b PRevenue(0.75in)'!$K$8)+('Sch 8.x Bill Count'!F68*($B72+50)/100*$K$10)-(0.64*5*'Sch 8.x Bill Count'!F68)</f>
        <v>0</v>
      </c>
      <c r="G72" s="13">
        <f>(+'Sch 8.x Bill Count'!G68*'S6.1b PRevenue(0.75in)'!$K$8)+('Sch 8.x Bill Count'!G68*($B72+50)/100*$K$10)-(0.64*5*'Sch 8.x Bill Count'!G68)</f>
        <v>0</v>
      </c>
      <c r="H72" s="13">
        <f>(+'Sch 8.x Bill Count'!H68*'S6.1b PRevenue(0.75in)'!$K$8)+('Sch 8.x Bill Count'!H68*($B72+50)/100*$K$10)-(0.64*5*'Sch 8.x Bill Count'!H68)</f>
        <v>283.7</v>
      </c>
      <c r="I72" s="13">
        <f>(+'Sch 8.x Bill Count'!I68*'S6.1b PRevenue(0.75in)'!$K$8)+('Sch 8.x Bill Count'!I68*($B72+50)/100*$K$10)-(0.64*5*'Sch 8.x Bill Count'!I68)</f>
        <v>0</v>
      </c>
      <c r="J72" s="13">
        <f>(+'Sch 8.x Bill Count'!J68*'S6.1b PRevenue(0.75in)'!$K$8)+('Sch 8.x Bill Count'!J68*($B72+50)/100*$K$10)-(0.64*5*'Sch 8.x Bill Count'!J68)</f>
        <v>0</v>
      </c>
      <c r="K72" s="13">
        <f>(+'Sch 8.x Bill Count'!K68*'S6.1b PRevenue(0.75in)'!$K$8)+('Sch 8.x Bill Count'!K68*($B72+50)/100*$K$10)-(0.64*5*'Sch 8.x Bill Count'!K68)</f>
        <v>0</v>
      </c>
      <c r="L72" s="13">
        <f>(+'Sch 8.x Bill Count'!L68*'S6.1b PRevenue(0.75in)'!$K$8)+('Sch 8.x Bill Count'!L68*($B72+50)/100*$K$10)-(0.64*5*'Sch 8.x Bill Count'!L68)</f>
        <v>0</v>
      </c>
      <c r="M72" s="13">
        <f>(+'Sch 8.x Bill Count'!M68*'S6.1b PRevenue(0.75in)'!$K$8)+('Sch 8.x Bill Count'!M68*($B72+50)/100*$K$10)-(0.64*5*'Sch 8.x Bill Count'!M68)</f>
        <v>283.7</v>
      </c>
      <c r="N72" s="13">
        <f>(+'Sch 8.x Bill Count'!N68*'S6.1b PRevenue(0.75in)'!$K$8)+('Sch 8.x Bill Count'!N68*($B72+50)/100*$K$10)-(0.64*5*'Sch 8.x Bill Count'!N68)</f>
        <v>0</v>
      </c>
      <c r="O72" s="42"/>
      <c r="P72" s="42"/>
      <c r="Q72" s="42"/>
    </row>
    <row r="73" spans="1:17" x14ac:dyDescent="0.25">
      <c r="A73" s="42"/>
      <c r="B73">
        <f t="shared" si="1"/>
        <v>5800</v>
      </c>
      <c r="C73" s="13">
        <f>(+'Sch 8.x Bill Count'!C69*'S6.1b PRevenue(0.75in)'!$K$8)+('Sch 8.x Bill Count'!C69*($B73+50)/100*$K$10)-(0.64*5*'Sch 8.x Bill Count'!C69)</f>
        <v>0</v>
      </c>
      <c r="D73" s="13">
        <f>(+'Sch 8.x Bill Count'!D69*'S6.1b PRevenue(0.75in)'!$K$8)+('Sch 8.x Bill Count'!D69*($B73+50)/100*$K$10)-(0.64*5*'Sch 8.x Bill Count'!D69)</f>
        <v>0</v>
      </c>
      <c r="E73" s="13">
        <f>(+'Sch 8.x Bill Count'!E69*'S6.1b PRevenue(0.75in)'!$K$8)+('Sch 8.x Bill Count'!E69*($B73+50)/100*$K$10)-(0.64*5*'Sch 8.x Bill Count'!E69)</f>
        <v>0</v>
      </c>
      <c r="F73" s="13">
        <f>(+'Sch 8.x Bill Count'!F69*'S6.1b PRevenue(0.75in)'!$K$8)+('Sch 8.x Bill Count'!F69*($B73+50)/100*$K$10)-(0.64*5*'Sch 8.x Bill Count'!F69)</f>
        <v>0</v>
      </c>
      <c r="G73" s="13">
        <f>(+'Sch 8.x Bill Count'!G69*'S6.1b PRevenue(0.75in)'!$K$8)+('Sch 8.x Bill Count'!G69*($B73+50)/100*$K$10)-(0.64*5*'Sch 8.x Bill Count'!G69)</f>
        <v>0</v>
      </c>
      <c r="H73" s="13">
        <f>(+'Sch 8.x Bill Count'!H69*'S6.1b PRevenue(0.75in)'!$K$8)+('Sch 8.x Bill Count'!H69*($B73+50)/100*$K$10)-(0.64*5*'Sch 8.x Bill Count'!H69)</f>
        <v>287.7</v>
      </c>
      <c r="I73" s="13">
        <f>(+'Sch 8.x Bill Count'!I69*'S6.1b PRevenue(0.75in)'!$K$8)+('Sch 8.x Bill Count'!I69*($B73+50)/100*$K$10)-(0.64*5*'Sch 8.x Bill Count'!I69)</f>
        <v>0</v>
      </c>
      <c r="J73" s="13">
        <f>(+'Sch 8.x Bill Count'!J69*'S6.1b PRevenue(0.75in)'!$K$8)+('Sch 8.x Bill Count'!J69*($B73+50)/100*$K$10)-(0.64*5*'Sch 8.x Bill Count'!J69)</f>
        <v>287.7</v>
      </c>
      <c r="K73" s="13">
        <f>(+'Sch 8.x Bill Count'!K69*'S6.1b PRevenue(0.75in)'!$K$8)+('Sch 8.x Bill Count'!K69*($B73+50)/100*$K$10)-(0.64*5*'Sch 8.x Bill Count'!K69)</f>
        <v>0</v>
      </c>
      <c r="L73" s="13">
        <f>(+'Sch 8.x Bill Count'!L69*'S6.1b PRevenue(0.75in)'!$K$8)+('Sch 8.x Bill Count'!L69*($B73+50)/100*$K$10)-(0.64*5*'Sch 8.x Bill Count'!L69)</f>
        <v>0</v>
      </c>
      <c r="M73" s="13">
        <f>(+'Sch 8.x Bill Count'!M69*'S6.1b PRevenue(0.75in)'!$K$8)+('Sch 8.x Bill Count'!M69*($B73+50)/100*$K$10)-(0.64*5*'Sch 8.x Bill Count'!M69)</f>
        <v>0</v>
      </c>
      <c r="N73" s="13">
        <f>(+'Sch 8.x Bill Count'!N69*'S6.1b PRevenue(0.75in)'!$K$8)+('Sch 8.x Bill Count'!N69*($B73+50)/100*$K$10)-(0.64*5*'Sch 8.x Bill Count'!N69)</f>
        <v>0</v>
      </c>
      <c r="O73" s="42"/>
      <c r="P73" s="42"/>
      <c r="Q73" s="42"/>
    </row>
    <row r="74" spans="1:17" x14ac:dyDescent="0.25">
      <c r="A74" s="42"/>
      <c r="B74">
        <f t="shared" si="1"/>
        <v>5900</v>
      </c>
      <c r="C74" s="13">
        <f>(+'Sch 8.x Bill Count'!C70*'S6.1b PRevenue(0.75in)'!$K$8)+('Sch 8.x Bill Count'!C70*($B74+50)/100*$K$10)-(0.64*5*'Sch 8.x Bill Count'!C70)</f>
        <v>0</v>
      </c>
      <c r="D74" s="13">
        <f>(+'Sch 8.x Bill Count'!D70*'S6.1b PRevenue(0.75in)'!$K$8)+('Sch 8.x Bill Count'!D70*($B74+50)/100*$K$10)-(0.64*5*'Sch 8.x Bill Count'!D70)</f>
        <v>0</v>
      </c>
      <c r="E74" s="13">
        <f>(+'Sch 8.x Bill Count'!E70*'S6.1b PRevenue(0.75in)'!$K$8)+('Sch 8.x Bill Count'!E70*($B74+50)/100*$K$10)-(0.64*5*'Sch 8.x Bill Count'!E70)</f>
        <v>0</v>
      </c>
      <c r="F74" s="13">
        <f>(+'Sch 8.x Bill Count'!F70*'S6.1b PRevenue(0.75in)'!$K$8)+('Sch 8.x Bill Count'!F70*($B74+50)/100*$K$10)-(0.64*5*'Sch 8.x Bill Count'!F70)</f>
        <v>0</v>
      </c>
      <c r="G74" s="13">
        <f>(+'Sch 8.x Bill Count'!G70*'S6.1b PRevenue(0.75in)'!$K$8)+('Sch 8.x Bill Count'!G70*($B74+50)/100*$K$10)-(0.64*5*'Sch 8.x Bill Count'!G70)</f>
        <v>0</v>
      </c>
      <c r="H74" s="13">
        <f>(+'Sch 8.x Bill Count'!H70*'S6.1b PRevenue(0.75in)'!$K$8)+('Sch 8.x Bill Count'!H70*($B74+50)/100*$K$10)-(0.64*5*'Sch 8.x Bill Count'!H70)</f>
        <v>0</v>
      </c>
      <c r="I74" s="13">
        <f>(+'Sch 8.x Bill Count'!I70*'S6.1b PRevenue(0.75in)'!$K$8)+('Sch 8.x Bill Count'!I70*($B74+50)/100*$K$10)-(0.64*5*'Sch 8.x Bill Count'!I70)</f>
        <v>0</v>
      </c>
      <c r="J74" s="13">
        <f>(+'Sch 8.x Bill Count'!J70*'S6.1b PRevenue(0.75in)'!$K$8)+('Sch 8.x Bill Count'!J70*($B74+50)/100*$K$10)-(0.64*5*'Sch 8.x Bill Count'!J70)</f>
        <v>0</v>
      </c>
      <c r="K74" s="13">
        <f>(+'Sch 8.x Bill Count'!K70*'S6.1b PRevenue(0.75in)'!$K$8)+('Sch 8.x Bill Count'!K70*($B74+50)/100*$K$10)-(0.64*5*'Sch 8.x Bill Count'!K70)</f>
        <v>0</v>
      </c>
      <c r="L74" s="13">
        <f>(+'Sch 8.x Bill Count'!L70*'S6.1b PRevenue(0.75in)'!$K$8)+('Sch 8.x Bill Count'!L70*($B74+50)/100*$K$10)-(0.64*5*'Sch 8.x Bill Count'!L70)</f>
        <v>0</v>
      </c>
      <c r="M74" s="13">
        <f>(+'Sch 8.x Bill Count'!M70*'S6.1b PRevenue(0.75in)'!$K$8)+('Sch 8.x Bill Count'!M70*($B74+50)/100*$K$10)-(0.64*5*'Sch 8.x Bill Count'!M70)</f>
        <v>0</v>
      </c>
      <c r="N74" s="13">
        <f>(+'Sch 8.x Bill Count'!N70*'S6.1b PRevenue(0.75in)'!$K$8)+('Sch 8.x Bill Count'!N70*($B74+50)/100*$K$10)-(0.64*5*'Sch 8.x Bill Count'!N70)</f>
        <v>0</v>
      </c>
      <c r="O74" s="42"/>
      <c r="P74" s="42"/>
      <c r="Q74" s="42"/>
    </row>
    <row r="75" spans="1:17" x14ac:dyDescent="0.25">
      <c r="A75" s="42"/>
      <c r="B75">
        <f t="shared" si="1"/>
        <v>6000</v>
      </c>
      <c r="C75" s="13">
        <f>(+'Sch 8.x Bill Count'!C71*'S6.1b PRevenue(0.75in)'!$K$8)+('Sch 8.x Bill Count'!C71*($B75+50)/100*$K$10)-(0.64*5*'Sch 8.x Bill Count'!C71)</f>
        <v>0</v>
      </c>
      <c r="D75" s="13">
        <f>(+'Sch 8.x Bill Count'!D71*'S6.1b PRevenue(0.75in)'!$K$8)+('Sch 8.x Bill Count'!D71*($B75+50)/100*$K$10)-(0.64*5*'Sch 8.x Bill Count'!D71)</f>
        <v>0</v>
      </c>
      <c r="E75" s="13">
        <f>(+'Sch 8.x Bill Count'!E71*'S6.1b PRevenue(0.75in)'!$K$8)+('Sch 8.x Bill Count'!E71*($B75+50)/100*$K$10)-(0.64*5*'Sch 8.x Bill Count'!E71)</f>
        <v>0</v>
      </c>
      <c r="F75" s="13">
        <f>(+'Sch 8.x Bill Count'!F71*'S6.1b PRevenue(0.75in)'!$K$8)+('Sch 8.x Bill Count'!F71*($B75+50)/100*$K$10)-(0.64*5*'Sch 8.x Bill Count'!F71)</f>
        <v>0</v>
      </c>
      <c r="G75" s="13">
        <f>(+'Sch 8.x Bill Count'!G71*'S6.1b PRevenue(0.75in)'!$K$8)+('Sch 8.x Bill Count'!G71*($B75+50)/100*$K$10)-(0.64*5*'Sch 8.x Bill Count'!G71)</f>
        <v>0</v>
      </c>
      <c r="H75" s="13">
        <f>(+'Sch 8.x Bill Count'!H71*'S6.1b PRevenue(0.75in)'!$K$8)+('Sch 8.x Bill Count'!H71*($B75+50)/100*$K$10)-(0.64*5*'Sch 8.x Bill Count'!H71)</f>
        <v>0</v>
      </c>
      <c r="I75" s="13">
        <f>(+'Sch 8.x Bill Count'!I71*'S6.1b PRevenue(0.75in)'!$K$8)+('Sch 8.x Bill Count'!I71*($B75+50)/100*$K$10)-(0.64*5*'Sch 8.x Bill Count'!I71)</f>
        <v>0</v>
      </c>
      <c r="J75" s="13">
        <f>(+'Sch 8.x Bill Count'!J71*'S6.1b PRevenue(0.75in)'!$K$8)+('Sch 8.x Bill Count'!J71*($B75+50)/100*$K$10)-(0.64*5*'Sch 8.x Bill Count'!J71)</f>
        <v>0</v>
      </c>
      <c r="K75" s="13">
        <f>(+'Sch 8.x Bill Count'!K71*'S6.1b PRevenue(0.75in)'!$K$8)+('Sch 8.x Bill Count'!K71*($B75+50)/100*$K$10)-(0.64*5*'Sch 8.x Bill Count'!K71)</f>
        <v>0</v>
      </c>
      <c r="L75" s="13">
        <f>(+'Sch 8.x Bill Count'!L71*'S6.1b PRevenue(0.75in)'!$K$8)+('Sch 8.x Bill Count'!L71*($B75+50)/100*$K$10)-(0.64*5*'Sch 8.x Bill Count'!L71)</f>
        <v>0</v>
      </c>
      <c r="M75" s="13">
        <f>(+'Sch 8.x Bill Count'!M71*'S6.1b PRevenue(0.75in)'!$K$8)+('Sch 8.x Bill Count'!M71*($B75+50)/100*$K$10)-(0.64*5*'Sch 8.x Bill Count'!M71)</f>
        <v>0</v>
      </c>
      <c r="N75" s="13">
        <f>(+'Sch 8.x Bill Count'!N71*'S6.1b PRevenue(0.75in)'!$K$8)+('Sch 8.x Bill Count'!N71*($B75+50)/100*$K$10)-(0.64*5*'Sch 8.x Bill Count'!N71)</f>
        <v>0</v>
      </c>
      <c r="O75" s="42"/>
      <c r="P75" s="42"/>
      <c r="Q75" s="42"/>
    </row>
    <row r="76" spans="1:17" x14ac:dyDescent="0.25">
      <c r="A76" s="42"/>
      <c r="B76">
        <f t="shared" si="1"/>
        <v>6100</v>
      </c>
      <c r="C76" s="13">
        <f>(+'Sch 8.x Bill Count'!C72*'S6.1b PRevenue(0.75in)'!$K$8)+('Sch 8.x Bill Count'!C72*($B76+50)/100*$K$10)-(0.64*5*'Sch 8.x Bill Count'!C72)</f>
        <v>0</v>
      </c>
      <c r="D76" s="13">
        <f>(+'Sch 8.x Bill Count'!D72*'S6.1b PRevenue(0.75in)'!$K$8)+('Sch 8.x Bill Count'!D72*($B76+50)/100*$K$10)-(0.64*5*'Sch 8.x Bill Count'!D72)</f>
        <v>0</v>
      </c>
      <c r="E76" s="13">
        <f>(+'Sch 8.x Bill Count'!E72*'S6.1b PRevenue(0.75in)'!$K$8)+('Sch 8.x Bill Count'!E72*($B76+50)/100*$K$10)-(0.64*5*'Sch 8.x Bill Count'!E72)</f>
        <v>0</v>
      </c>
      <c r="F76" s="13">
        <f>(+'Sch 8.x Bill Count'!F72*'S6.1b PRevenue(0.75in)'!$K$8)+('Sch 8.x Bill Count'!F72*($B76+50)/100*$K$10)-(0.64*5*'Sch 8.x Bill Count'!F72)</f>
        <v>0</v>
      </c>
      <c r="G76" s="13">
        <f>(+'Sch 8.x Bill Count'!G72*'S6.1b PRevenue(0.75in)'!$K$8)+('Sch 8.x Bill Count'!G72*($B76+50)/100*$K$10)-(0.64*5*'Sch 8.x Bill Count'!G72)</f>
        <v>0</v>
      </c>
      <c r="H76" s="13">
        <f>(+'Sch 8.x Bill Count'!H72*'S6.1b PRevenue(0.75in)'!$K$8)+('Sch 8.x Bill Count'!H72*($B76+50)/100*$K$10)-(0.64*5*'Sch 8.x Bill Count'!H72)</f>
        <v>0</v>
      </c>
      <c r="I76" s="13">
        <f>(+'Sch 8.x Bill Count'!I72*'S6.1b PRevenue(0.75in)'!$K$8)+('Sch 8.x Bill Count'!I72*($B76+50)/100*$K$10)-(0.64*5*'Sch 8.x Bill Count'!I72)</f>
        <v>0</v>
      </c>
      <c r="J76" s="13">
        <f>(+'Sch 8.x Bill Count'!J72*'S6.1b PRevenue(0.75in)'!$K$8)+('Sch 8.x Bill Count'!J72*($B76+50)/100*$K$10)-(0.64*5*'Sch 8.x Bill Count'!J72)</f>
        <v>0</v>
      </c>
      <c r="K76" s="13">
        <f>(+'Sch 8.x Bill Count'!K72*'S6.1b PRevenue(0.75in)'!$K$8)+('Sch 8.x Bill Count'!K72*($B76+50)/100*$K$10)-(0.64*5*'Sch 8.x Bill Count'!K72)</f>
        <v>0</v>
      </c>
      <c r="L76" s="13">
        <f>(+'Sch 8.x Bill Count'!L72*'S6.1b PRevenue(0.75in)'!$K$8)+('Sch 8.x Bill Count'!L72*($B76+50)/100*$K$10)-(0.64*5*'Sch 8.x Bill Count'!L72)</f>
        <v>0</v>
      </c>
      <c r="M76" s="13">
        <f>(+'Sch 8.x Bill Count'!M72*'S6.1b PRevenue(0.75in)'!$K$8)+('Sch 8.x Bill Count'!M72*($B76+50)/100*$K$10)-(0.64*5*'Sch 8.x Bill Count'!M72)</f>
        <v>0</v>
      </c>
      <c r="N76" s="13">
        <f>(+'Sch 8.x Bill Count'!N72*'S6.1b PRevenue(0.75in)'!$K$8)+('Sch 8.x Bill Count'!N72*($B76+50)/100*$K$10)-(0.64*5*'Sch 8.x Bill Count'!N72)</f>
        <v>0</v>
      </c>
      <c r="O76" s="42"/>
      <c r="P76" s="42"/>
      <c r="Q76" s="42"/>
    </row>
    <row r="77" spans="1:17" x14ac:dyDescent="0.25">
      <c r="A77" s="42"/>
      <c r="B77">
        <f t="shared" si="1"/>
        <v>6200</v>
      </c>
      <c r="C77" s="13">
        <f>(+'Sch 8.x Bill Count'!C73*'S6.1b PRevenue(0.75in)'!$K$8)+('Sch 8.x Bill Count'!C73*($B77+50)/100*$K$10)-(0.64*5*'Sch 8.x Bill Count'!C73)</f>
        <v>303.7</v>
      </c>
      <c r="D77" s="13">
        <f>(+'Sch 8.x Bill Count'!D73*'S6.1b PRevenue(0.75in)'!$K$8)+('Sch 8.x Bill Count'!D73*($B77+50)/100*$K$10)-(0.64*5*'Sch 8.x Bill Count'!D73)</f>
        <v>0</v>
      </c>
      <c r="E77" s="13">
        <f>(+'Sch 8.x Bill Count'!E73*'S6.1b PRevenue(0.75in)'!$K$8)+('Sch 8.x Bill Count'!E73*($B77+50)/100*$K$10)-(0.64*5*'Sch 8.x Bill Count'!E73)</f>
        <v>0</v>
      </c>
      <c r="F77" s="13">
        <f>(+'Sch 8.x Bill Count'!F73*'S6.1b PRevenue(0.75in)'!$K$8)+('Sch 8.x Bill Count'!F73*($B77+50)/100*$K$10)-(0.64*5*'Sch 8.x Bill Count'!F73)</f>
        <v>0</v>
      </c>
      <c r="G77" s="13">
        <f>(+'Sch 8.x Bill Count'!G73*'S6.1b PRevenue(0.75in)'!$K$8)+('Sch 8.x Bill Count'!G73*($B77+50)/100*$K$10)-(0.64*5*'Sch 8.x Bill Count'!G73)</f>
        <v>0</v>
      </c>
      <c r="H77" s="13">
        <f>(+'Sch 8.x Bill Count'!H73*'S6.1b PRevenue(0.75in)'!$K$8)+('Sch 8.x Bill Count'!H73*($B77+50)/100*$K$10)-(0.64*5*'Sch 8.x Bill Count'!H73)</f>
        <v>0</v>
      </c>
      <c r="I77" s="13">
        <f>(+'Sch 8.x Bill Count'!I73*'S6.1b PRevenue(0.75in)'!$K$8)+('Sch 8.x Bill Count'!I73*($B77+50)/100*$K$10)-(0.64*5*'Sch 8.x Bill Count'!I73)</f>
        <v>0</v>
      </c>
      <c r="J77" s="13">
        <f>(+'Sch 8.x Bill Count'!J73*'S6.1b PRevenue(0.75in)'!$K$8)+('Sch 8.x Bill Count'!J73*($B77+50)/100*$K$10)-(0.64*5*'Sch 8.x Bill Count'!J73)</f>
        <v>0</v>
      </c>
      <c r="K77" s="13">
        <f>(+'Sch 8.x Bill Count'!K73*'S6.1b PRevenue(0.75in)'!$K$8)+('Sch 8.x Bill Count'!K73*($B77+50)/100*$K$10)-(0.64*5*'Sch 8.x Bill Count'!K73)</f>
        <v>0</v>
      </c>
      <c r="L77" s="13">
        <f>(+'Sch 8.x Bill Count'!L73*'S6.1b PRevenue(0.75in)'!$K$8)+('Sch 8.x Bill Count'!L73*($B77+50)/100*$K$10)-(0.64*5*'Sch 8.x Bill Count'!L73)</f>
        <v>0</v>
      </c>
      <c r="M77" s="13">
        <f>(+'Sch 8.x Bill Count'!M73*'S6.1b PRevenue(0.75in)'!$K$8)+('Sch 8.x Bill Count'!M73*($B77+50)/100*$K$10)-(0.64*5*'Sch 8.x Bill Count'!M73)</f>
        <v>0</v>
      </c>
      <c r="N77" s="13">
        <f>(+'Sch 8.x Bill Count'!N73*'S6.1b PRevenue(0.75in)'!$K$8)+('Sch 8.x Bill Count'!N73*($B77+50)/100*$K$10)-(0.64*5*'Sch 8.x Bill Count'!N73)</f>
        <v>0</v>
      </c>
      <c r="O77" s="42"/>
      <c r="P77" s="42"/>
      <c r="Q77" s="42"/>
    </row>
    <row r="78" spans="1:17" x14ac:dyDescent="0.25">
      <c r="A78" s="42"/>
      <c r="B78">
        <f t="shared" si="1"/>
        <v>6300</v>
      </c>
      <c r="C78" s="13">
        <f>(+'Sch 8.x Bill Count'!C74*'S6.1b PRevenue(0.75in)'!$K$8)+('Sch 8.x Bill Count'!C74*($B78+50)/100*$K$10)-(0.64*5*'Sch 8.x Bill Count'!C74)</f>
        <v>0</v>
      </c>
      <c r="D78" s="13">
        <f>(+'Sch 8.x Bill Count'!D74*'S6.1b PRevenue(0.75in)'!$K$8)+('Sch 8.x Bill Count'!D74*($B78+50)/100*$K$10)-(0.64*5*'Sch 8.x Bill Count'!D74)</f>
        <v>0</v>
      </c>
      <c r="E78" s="13">
        <f>(+'Sch 8.x Bill Count'!E74*'S6.1b PRevenue(0.75in)'!$K$8)+('Sch 8.x Bill Count'!E74*($B78+50)/100*$K$10)-(0.64*5*'Sch 8.x Bill Count'!E74)</f>
        <v>0</v>
      </c>
      <c r="F78" s="13">
        <f>(+'Sch 8.x Bill Count'!F74*'S6.1b PRevenue(0.75in)'!$K$8)+('Sch 8.x Bill Count'!F74*($B78+50)/100*$K$10)-(0.64*5*'Sch 8.x Bill Count'!F74)</f>
        <v>0</v>
      </c>
      <c r="G78" s="13">
        <f>(+'Sch 8.x Bill Count'!G74*'S6.1b PRevenue(0.75in)'!$K$8)+('Sch 8.x Bill Count'!G74*($B78+50)/100*$K$10)-(0.64*5*'Sch 8.x Bill Count'!G74)</f>
        <v>0</v>
      </c>
      <c r="H78" s="13">
        <f>(+'Sch 8.x Bill Count'!H74*'S6.1b PRevenue(0.75in)'!$K$8)+('Sch 8.x Bill Count'!H74*($B78+50)/100*$K$10)-(0.64*5*'Sch 8.x Bill Count'!H74)</f>
        <v>0</v>
      </c>
      <c r="I78" s="13">
        <f>(+'Sch 8.x Bill Count'!I74*'S6.1b PRevenue(0.75in)'!$K$8)+('Sch 8.x Bill Count'!I74*($B78+50)/100*$K$10)-(0.64*5*'Sch 8.x Bill Count'!I74)</f>
        <v>0</v>
      </c>
      <c r="J78" s="13">
        <f>(+'Sch 8.x Bill Count'!J74*'S6.1b PRevenue(0.75in)'!$K$8)+('Sch 8.x Bill Count'!J74*($B78+50)/100*$K$10)-(0.64*5*'Sch 8.x Bill Count'!J74)</f>
        <v>0</v>
      </c>
      <c r="K78" s="13">
        <f>(+'Sch 8.x Bill Count'!K74*'S6.1b PRevenue(0.75in)'!$K$8)+('Sch 8.x Bill Count'!K74*($B78+50)/100*$K$10)-(0.64*5*'Sch 8.x Bill Count'!K74)</f>
        <v>0</v>
      </c>
      <c r="L78" s="13">
        <f>(+'Sch 8.x Bill Count'!L74*'S6.1b PRevenue(0.75in)'!$K$8)+('Sch 8.x Bill Count'!L74*($B78+50)/100*$K$10)-(0.64*5*'Sch 8.x Bill Count'!L74)</f>
        <v>0</v>
      </c>
      <c r="M78" s="13">
        <f>(+'Sch 8.x Bill Count'!M74*'S6.1b PRevenue(0.75in)'!$K$8)+('Sch 8.x Bill Count'!M74*($B78+50)/100*$K$10)-(0.64*5*'Sch 8.x Bill Count'!M74)</f>
        <v>0</v>
      </c>
      <c r="N78" s="13">
        <f>(+'Sch 8.x Bill Count'!N74*'S6.1b PRevenue(0.75in)'!$K$8)+('Sch 8.x Bill Count'!N74*($B78+50)/100*$K$10)-(0.64*5*'Sch 8.x Bill Count'!N74)</f>
        <v>0</v>
      </c>
      <c r="O78" s="42"/>
      <c r="P78" s="42"/>
      <c r="Q78" s="42"/>
    </row>
    <row r="79" spans="1:17" x14ac:dyDescent="0.25">
      <c r="A79" s="42"/>
      <c r="B79">
        <f t="shared" si="1"/>
        <v>6400</v>
      </c>
      <c r="C79" s="13">
        <f>(+'Sch 8.x Bill Count'!C75*'S6.1b PRevenue(0.75in)'!$K$8)+('Sch 8.x Bill Count'!C75*($B79+50)/100*$K$10)-(0.64*5*'Sch 8.x Bill Count'!C75)</f>
        <v>0</v>
      </c>
      <c r="D79" s="13">
        <f>(+'Sch 8.x Bill Count'!D75*'S6.1b PRevenue(0.75in)'!$K$8)+('Sch 8.x Bill Count'!D75*($B79+50)/100*$K$10)-(0.64*5*'Sch 8.x Bill Count'!D75)</f>
        <v>0</v>
      </c>
      <c r="E79" s="13">
        <f>(+'Sch 8.x Bill Count'!E75*'S6.1b PRevenue(0.75in)'!$K$8)+('Sch 8.x Bill Count'!E75*($B79+50)/100*$K$10)-(0.64*5*'Sch 8.x Bill Count'!E75)</f>
        <v>0</v>
      </c>
      <c r="F79" s="13">
        <f>(+'Sch 8.x Bill Count'!F75*'S6.1b PRevenue(0.75in)'!$K$8)+('Sch 8.x Bill Count'!F75*($B79+50)/100*$K$10)-(0.64*5*'Sch 8.x Bill Count'!F75)</f>
        <v>0</v>
      </c>
      <c r="G79" s="13">
        <f>(+'Sch 8.x Bill Count'!G75*'S6.1b PRevenue(0.75in)'!$K$8)+('Sch 8.x Bill Count'!G75*($B79+50)/100*$K$10)-(0.64*5*'Sch 8.x Bill Count'!G75)</f>
        <v>0</v>
      </c>
      <c r="H79" s="13">
        <f>(+'Sch 8.x Bill Count'!H75*'S6.1b PRevenue(0.75in)'!$K$8)+('Sch 8.x Bill Count'!H75*($B79+50)/100*$K$10)-(0.64*5*'Sch 8.x Bill Count'!H75)</f>
        <v>0</v>
      </c>
      <c r="I79" s="13">
        <f>(+'Sch 8.x Bill Count'!I75*'S6.1b PRevenue(0.75in)'!$K$8)+('Sch 8.x Bill Count'!I75*($B79+50)/100*$K$10)-(0.64*5*'Sch 8.x Bill Count'!I75)</f>
        <v>0</v>
      </c>
      <c r="J79" s="13">
        <f>(+'Sch 8.x Bill Count'!J75*'S6.1b PRevenue(0.75in)'!$K$8)+('Sch 8.x Bill Count'!J75*($B79+50)/100*$K$10)-(0.64*5*'Sch 8.x Bill Count'!J75)</f>
        <v>311.7</v>
      </c>
      <c r="K79" s="13">
        <f>(+'Sch 8.x Bill Count'!K75*'S6.1b PRevenue(0.75in)'!$K$8)+('Sch 8.x Bill Count'!K75*($B79+50)/100*$K$10)-(0.64*5*'Sch 8.x Bill Count'!K75)</f>
        <v>0</v>
      </c>
      <c r="L79" s="13">
        <f>(+'Sch 8.x Bill Count'!L75*'S6.1b PRevenue(0.75in)'!$K$8)+('Sch 8.x Bill Count'!L75*($B79+50)/100*$K$10)-(0.64*5*'Sch 8.x Bill Count'!L75)</f>
        <v>0</v>
      </c>
      <c r="M79" s="13">
        <f>(+'Sch 8.x Bill Count'!M75*'S6.1b PRevenue(0.75in)'!$K$8)+('Sch 8.x Bill Count'!M75*($B79+50)/100*$K$10)-(0.64*5*'Sch 8.x Bill Count'!M75)</f>
        <v>0</v>
      </c>
      <c r="N79" s="13">
        <f>(+'Sch 8.x Bill Count'!N75*'S6.1b PRevenue(0.75in)'!$K$8)+('Sch 8.x Bill Count'!N75*($B79+50)/100*$K$10)-(0.64*5*'Sch 8.x Bill Count'!N75)</f>
        <v>0</v>
      </c>
      <c r="O79" s="42"/>
      <c r="P79" s="42"/>
      <c r="Q79" s="42"/>
    </row>
    <row r="80" spans="1:17" x14ac:dyDescent="0.25">
      <c r="A80" s="42"/>
      <c r="B80">
        <f t="shared" si="1"/>
        <v>6500</v>
      </c>
      <c r="C80" s="13">
        <f>(+'Sch 8.x Bill Count'!C76*'S6.1b PRevenue(0.75in)'!$K$8)+('Sch 8.x Bill Count'!C76*($B80+50)/100*$K$10)-(0.64*5*'Sch 8.x Bill Count'!C76)</f>
        <v>0</v>
      </c>
      <c r="D80" s="13">
        <f>(+'Sch 8.x Bill Count'!D76*'S6.1b PRevenue(0.75in)'!$K$8)+('Sch 8.x Bill Count'!D76*($B80+50)/100*$K$10)-(0.64*5*'Sch 8.x Bill Count'!D76)</f>
        <v>0</v>
      </c>
      <c r="E80" s="13">
        <f>(+'Sch 8.x Bill Count'!E76*'S6.1b PRevenue(0.75in)'!$K$8)+('Sch 8.x Bill Count'!E76*($B80+50)/100*$K$10)-(0.64*5*'Sch 8.x Bill Count'!E76)</f>
        <v>0</v>
      </c>
      <c r="F80" s="13">
        <f>(+'Sch 8.x Bill Count'!F76*'S6.1b PRevenue(0.75in)'!$K$8)+('Sch 8.x Bill Count'!F76*($B80+50)/100*$K$10)-(0.64*5*'Sch 8.x Bill Count'!F76)</f>
        <v>0</v>
      </c>
      <c r="G80" s="13">
        <f>(+'Sch 8.x Bill Count'!G76*'S6.1b PRevenue(0.75in)'!$K$8)+('Sch 8.x Bill Count'!G76*($B80+50)/100*$K$10)-(0.64*5*'Sch 8.x Bill Count'!G76)</f>
        <v>0</v>
      </c>
      <c r="H80" s="13">
        <f>(+'Sch 8.x Bill Count'!H76*'S6.1b PRevenue(0.75in)'!$K$8)+('Sch 8.x Bill Count'!H76*($B80+50)/100*$K$10)-(0.64*5*'Sch 8.x Bill Count'!H76)</f>
        <v>0</v>
      </c>
      <c r="I80" s="13">
        <f>(+'Sch 8.x Bill Count'!I76*'S6.1b PRevenue(0.75in)'!$K$8)+('Sch 8.x Bill Count'!I76*($B80+50)/100*$K$10)-(0.64*5*'Sch 8.x Bill Count'!I76)</f>
        <v>0</v>
      </c>
      <c r="J80" s="13">
        <f>(+'Sch 8.x Bill Count'!J76*'S6.1b PRevenue(0.75in)'!$K$8)+('Sch 8.x Bill Count'!J76*($B80+50)/100*$K$10)-(0.64*5*'Sch 8.x Bill Count'!J76)</f>
        <v>0</v>
      </c>
      <c r="K80" s="13">
        <f>(+'Sch 8.x Bill Count'!K76*'S6.1b PRevenue(0.75in)'!$K$8)+('Sch 8.x Bill Count'!K76*($B80+50)/100*$K$10)-(0.64*5*'Sch 8.x Bill Count'!K76)</f>
        <v>0</v>
      </c>
      <c r="L80" s="13">
        <f>(+'Sch 8.x Bill Count'!L76*'S6.1b PRevenue(0.75in)'!$K$8)+('Sch 8.x Bill Count'!L76*($B80+50)/100*$K$10)-(0.64*5*'Sch 8.x Bill Count'!L76)</f>
        <v>0</v>
      </c>
      <c r="M80" s="13">
        <f>(+'Sch 8.x Bill Count'!M76*'S6.1b PRevenue(0.75in)'!$K$8)+('Sch 8.x Bill Count'!M76*($B80+50)/100*$K$10)-(0.64*5*'Sch 8.x Bill Count'!M76)</f>
        <v>0</v>
      </c>
      <c r="N80" s="13">
        <f>(+'Sch 8.x Bill Count'!N76*'S6.1b PRevenue(0.75in)'!$K$8)+('Sch 8.x Bill Count'!N76*($B80+50)/100*$K$10)-(0.64*5*'Sch 8.x Bill Count'!N76)</f>
        <v>0</v>
      </c>
      <c r="O80" s="42"/>
      <c r="P80" s="42"/>
      <c r="Q80" s="42"/>
    </row>
    <row r="81" spans="1:17" x14ac:dyDescent="0.25">
      <c r="A81" s="42"/>
      <c r="B81">
        <f t="shared" si="1"/>
        <v>6600</v>
      </c>
      <c r="C81" s="13">
        <f>(+'Sch 8.x Bill Count'!C77*'S6.1b PRevenue(0.75in)'!$K$8)+('Sch 8.x Bill Count'!C77*($B81+50)/100*$K$10)-(0.64*5*'Sch 8.x Bill Count'!C77)</f>
        <v>0</v>
      </c>
      <c r="D81" s="13">
        <f>(+'Sch 8.x Bill Count'!D77*'S6.1b PRevenue(0.75in)'!$K$8)+('Sch 8.x Bill Count'!D77*($B81+50)/100*$K$10)-(0.64*5*'Sch 8.x Bill Count'!D77)</f>
        <v>0</v>
      </c>
      <c r="E81" s="13">
        <f>(+'Sch 8.x Bill Count'!E77*'S6.1b PRevenue(0.75in)'!$K$8)+('Sch 8.x Bill Count'!E77*($B81+50)/100*$K$10)-(0.64*5*'Sch 8.x Bill Count'!E77)</f>
        <v>0</v>
      </c>
      <c r="F81" s="13">
        <f>(+'Sch 8.x Bill Count'!F77*'S6.1b PRevenue(0.75in)'!$K$8)+('Sch 8.x Bill Count'!F77*($B81+50)/100*$K$10)-(0.64*5*'Sch 8.x Bill Count'!F77)</f>
        <v>0</v>
      </c>
      <c r="G81" s="13">
        <f>(+'Sch 8.x Bill Count'!G77*'S6.1b PRevenue(0.75in)'!$K$8)+('Sch 8.x Bill Count'!G77*($B81+50)/100*$K$10)-(0.64*5*'Sch 8.x Bill Count'!G77)</f>
        <v>0</v>
      </c>
      <c r="H81" s="13">
        <f>(+'Sch 8.x Bill Count'!H77*'S6.1b PRevenue(0.75in)'!$K$8)+('Sch 8.x Bill Count'!H77*($B81+50)/100*$K$10)-(0.64*5*'Sch 8.x Bill Count'!H77)</f>
        <v>0</v>
      </c>
      <c r="I81" s="13">
        <f>(+'Sch 8.x Bill Count'!I77*'S6.1b PRevenue(0.75in)'!$K$8)+('Sch 8.x Bill Count'!I77*($B81+50)/100*$K$10)-(0.64*5*'Sch 8.x Bill Count'!I77)</f>
        <v>0</v>
      </c>
      <c r="J81" s="13">
        <f>(+'Sch 8.x Bill Count'!J77*'S6.1b PRevenue(0.75in)'!$K$8)+('Sch 8.x Bill Count'!J77*($B81+50)/100*$K$10)-(0.64*5*'Sch 8.x Bill Count'!J77)</f>
        <v>0</v>
      </c>
      <c r="K81" s="13">
        <f>(+'Sch 8.x Bill Count'!K77*'S6.1b PRevenue(0.75in)'!$K$8)+('Sch 8.x Bill Count'!K77*($B81+50)/100*$K$10)-(0.64*5*'Sch 8.x Bill Count'!K77)</f>
        <v>0</v>
      </c>
      <c r="L81" s="13">
        <f>(+'Sch 8.x Bill Count'!L77*'S6.1b PRevenue(0.75in)'!$K$8)+('Sch 8.x Bill Count'!L77*($B81+50)/100*$K$10)-(0.64*5*'Sch 8.x Bill Count'!L77)</f>
        <v>0</v>
      </c>
      <c r="M81" s="13">
        <f>(+'Sch 8.x Bill Count'!M77*'S6.1b PRevenue(0.75in)'!$K$8)+('Sch 8.x Bill Count'!M77*($B81+50)/100*$K$10)-(0.64*5*'Sch 8.x Bill Count'!M77)</f>
        <v>0</v>
      </c>
      <c r="N81" s="13">
        <f>(+'Sch 8.x Bill Count'!N77*'S6.1b PRevenue(0.75in)'!$K$8)+('Sch 8.x Bill Count'!N77*($B81+50)/100*$K$10)-(0.64*5*'Sch 8.x Bill Count'!N77)</f>
        <v>0</v>
      </c>
      <c r="O81" s="42"/>
      <c r="P81" s="42"/>
      <c r="Q81" s="42"/>
    </row>
    <row r="82" spans="1:17" x14ac:dyDescent="0.25">
      <c r="A82" s="42"/>
      <c r="B82">
        <f t="shared" ref="B82:B125" si="2">+B81+100</f>
        <v>6700</v>
      </c>
      <c r="C82" s="13">
        <f>(+'Sch 8.x Bill Count'!C78*'S6.1b PRevenue(0.75in)'!$K$8)+('Sch 8.x Bill Count'!C78*($B82+50)/100*$K$10)-(0.64*5*'Sch 8.x Bill Count'!C78)</f>
        <v>0</v>
      </c>
      <c r="D82" s="13">
        <f>(+'Sch 8.x Bill Count'!D78*'S6.1b PRevenue(0.75in)'!$K$8)+('Sch 8.x Bill Count'!D78*($B82+50)/100*$K$10)-(0.64*5*'Sch 8.x Bill Count'!D78)</f>
        <v>0</v>
      </c>
      <c r="E82" s="13">
        <f>(+'Sch 8.x Bill Count'!E78*'S6.1b PRevenue(0.75in)'!$K$8)+('Sch 8.x Bill Count'!E78*($B82+50)/100*$K$10)-(0.64*5*'Sch 8.x Bill Count'!E78)</f>
        <v>0</v>
      </c>
      <c r="F82" s="13">
        <f>(+'Sch 8.x Bill Count'!F78*'S6.1b PRevenue(0.75in)'!$K$8)+('Sch 8.x Bill Count'!F78*($B82+50)/100*$K$10)-(0.64*5*'Sch 8.x Bill Count'!F78)</f>
        <v>323.7</v>
      </c>
      <c r="G82" s="13">
        <f>(+'Sch 8.x Bill Count'!G78*'S6.1b PRevenue(0.75in)'!$K$8)+('Sch 8.x Bill Count'!G78*($B82+50)/100*$K$10)-(0.64*5*'Sch 8.x Bill Count'!G78)</f>
        <v>0</v>
      </c>
      <c r="H82" s="13">
        <f>(+'Sch 8.x Bill Count'!H78*'S6.1b PRevenue(0.75in)'!$K$8)+('Sch 8.x Bill Count'!H78*($B82+50)/100*$K$10)-(0.64*5*'Sch 8.x Bill Count'!H78)</f>
        <v>0</v>
      </c>
      <c r="I82" s="13">
        <f>(+'Sch 8.x Bill Count'!I78*'S6.1b PRevenue(0.75in)'!$K$8)+('Sch 8.x Bill Count'!I78*($B82+50)/100*$K$10)-(0.64*5*'Sch 8.x Bill Count'!I78)</f>
        <v>0</v>
      </c>
      <c r="J82" s="13">
        <f>(+'Sch 8.x Bill Count'!J78*'S6.1b PRevenue(0.75in)'!$K$8)+('Sch 8.x Bill Count'!J78*($B82+50)/100*$K$10)-(0.64*5*'Sch 8.x Bill Count'!J78)</f>
        <v>0</v>
      </c>
      <c r="K82" s="13">
        <f>(+'Sch 8.x Bill Count'!K78*'S6.1b PRevenue(0.75in)'!$K$8)+('Sch 8.x Bill Count'!K78*($B82+50)/100*$K$10)-(0.64*5*'Sch 8.x Bill Count'!K78)</f>
        <v>0</v>
      </c>
      <c r="L82" s="13">
        <f>(+'Sch 8.x Bill Count'!L78*'S6.1b PRevenue(0.75in)'!$K$8)+('Sch 8.x Bill Count'!L78*($B82+50)/100*$K$10)-(0.64*5*'Sch 8.x Bill Count'!L78)</f>
        <v>0</v>
      </c>
      <c r="M82" s="13">
        <f>(+'Sch 8.x Bill Count'!M78*'S6.1b PRevenue(0.75in)'!$K$8)+('Sch 8.x Bill Count'!M78*($B82+50)/100*$K$10)-(0.64*5*'Sch 8.x Bill Count'!M78)</f>
        <v>0</v>
      </c>
      <c r="N82" s="13">
        <f>(+'Sch 8.x Bill Count'!N78*'S6.1b PRevenue(0.75in)'!$K$8)+('Sch 8.x Bill Count'!N78*($B82+50)/100*$K$10)-(0.64*5*'Sch 8.x Bill Count'!N78)</f>
        <v>0</v>
      </c>
      <c r="O82" s="42"/>
      <c r="P82" s="42"/>
      <c r="Q82" s="42"/>
    </row>
    <row r="83" spans="1:17" x14ac:dyDescent="0.25">
      <c r="A83" s="42"/>
      <c r="B83">
        <f t="shared" si="2"/>
        <v>6800</v>
      </c>
      <c r="C83" s="13">
        <f>(+'Sch 8.x Bill Count'!C79*'S6.1b PRevenue(0.75in)'!$K$8)+('Sch 8.x Bill Count'!C79*($B83+50)/100*$K$10)-(0.64*5*'Sch 8.x Bill Count'!C79)</f>
        <v>0</v>
      </c>
      <c r="D83" s="13">
        <f>(+'Sch 8.x Bill Count'!D79*'S6.1b PRevenue(0.75in)'!$K$8)+('Sch 8.x Bill Count'!D79*($B83+50)/100*$K$10)-(0.64*5*'Sch 8.x Bill Count'!D79)</f>
        <v>0</v>
      </c>
      <c r="E83" s="13">
        <f>(+'Sch 8.x Bill Count'!E79*'S6.1b PRevenue(0.75in)'!$K$8)+('Sch 8.x Bill Count'!E79*($B83+50)/100*$K$10)-(0.64*5*'Sch 8.x Bill Count'!E79)</f>
        <v>0</v>
      </c>
      <c r="F83" s="13">
        <f>(+'Sch 8.x Bill Count'!F79*'S6.1b PRevenue(0.75in)'!$K$8)+('Sch 8.x Bill Count'!F79*($B83+50)/100*$K$10)-(0.64*5*'Sch 8.x Bill Count'!F79)</f>
        <v>0</v>
      </c>
      <c r="G83" s="13">
        <f>(+'Sch 8.x Bill Count'!G79*'S6.1b PRevenue(0.75in)'!$K$8)+('Sch 8.x Bill Count'!G79*($B83+50)/100*$K$10)-(0.64*5*'Sch 8.x Bill Count'!G79)</f>
        <v>0</v>
      </c>
      <c r="H83" s="13">
        <f>(+'Sch 8.x Bill Count'!H79*'S6.1b PRevenue(0.75in)'!$K$8)+('Sch 8.x Bill Count'!H79*($B83+50)/100*$K$10)-(0.64*5*'Sch 8.x Bill Count'!H79)</f>
        <v>0</v>
      </c>
      <c r="I83" s="13">
        <f>(+'Sch 8.x Bill Count'!I79*'S6.1b PRevenue(0.75in)'!$K$8)+('Sch 8.x Bill Count'!I79*($B83+50)/100*$K$10)-(0.64*5*'Sch 8.x Bill Count'!I79)</f>
        <v>0</v>
      </c>
      <c r="J83" s="13">
        <f>(+'Sch 8.x Bill Count'!J79*'S6.1b PRevenue(0.75in)'!$K$8)+('Sch 8.x Bill Count'!J79*($B83+50)/100*$K$10)-(0.64*5*'Sch 8.x Bill Count'!J79)</f>
        <v>0</v>
      </c>
      <c r="K83" s="13">
        <f>(+'Sch 8.x Bill Count'!K79*'S6.1b PRevenue(0.75in)'!$K$8)+('Sch 8.x Bill Count'!K79*($B83+50)/100*$K$10)-(0.64*5*'Sch 8.x Bill Count'!K79)</f>
        <v>0</v>
      </c>
      <c r="L83" s="13">
        <f>(+'Sch 8.x Bill Count'!L79*'S6.1b PRevenue(0.75in)'!$K$8)+('Sch 8.x Bill Count'!L79*($B83+50)/100*$K$10)-(0.64*5*'Sch 8.x Bill Count'!L79)</f>
        <v>0</v>
      </c>
      <c r="M83" s="13">
        <f>(+'Sch 8.x Bill Count'!M79*'S6.1b PRevenue(0.75in)'!$K$8)+('Sch 8.x Bill Count'!M79*($B83+50)/100*$K$10)-(0.64*5*'Sch 8.x Bill Count'!M79)</f>
        <v>0</v>
      </c>
      <c r="N83" s="13">
        <f>(+'Sch 8.x Bill Count'!N79*'S6.1b PRevenue(0.75in)'!$K$8)+('Sch 8.x Bill Count'!N79*($B83+50)/100*$K$10)-(0.64*5*'Sch 8.x Bill Count'!N79)</f>
        <v>0</v>
      </c>
      <c r="O83" s="42"/>
      <c r="P83" s="42"/>
      <c r="Q83" s="42"/>
    </row>
    <row r="84" spans="1:17" x14ac:dyDescent="0.25">
      <c r="A84" s="42"/>
      <c r="B84">
        <f t="shared" si="2"/>
        <v>6900</v>
      </c>
      <c r="C84" s="13">
        <f>(+'Sch 8.x Bill Count'!C80*'S6.1b PRevenue(0.75in)'!$K$8)+('Sch 8.x Bill Count'!C80*($B84+50)/100*$K$10)-(0.64*5*'Sch 8.x Bill Count'!C80)</f>
        <v>0</v>
      </c>
      <c r="D84" s="13">
        <f>(+'Sch 8.x Bill Count'!D80*'S6.1b PRevenue(0.75in)'!$K$8)+('Sch 8.x Bill Count'!D80*($B84+50)/100*$K$10)-(0.64*5*'Sch 8.x Bill Count'!D80)</f>
        <v>0</v>
      </c>
      <c r="E84" s="13">
        <f>(+'Sch 8.x Bill Count'!E80*'S6.1b PRevenue(0.75in)'!$K$8)+('Sch 8.x Bill Count'!E80*($B84+50)/100*$K$10)-(0.64*5*'Sch 8.x Bill Count'!E80)</f>
        <v>0</v>
      </c>
      <c r="F84" s="13">
        <f>(+'Sch 8.x Bill Count'!F80*'S6.1b PRevenue(0.75in)'!$K$8)+('Sch 8.x Bill Count'!F80*($B84+50)/100*$K$10)-(0.64*5*'Sch 8.x Bill Count'!F80)</f>
        <v>0</v>
      </c>
      <c r="G84" s="13">
        <f>(+'Sch 8.x Bill Count'!G80*'S6.1b PRevenue(0.75in)'!$K$8)+('Sch 8.x Bill Count'!G80*($B84+50)/100*$K$10)-(0.64*5*'Sch 8.x Bill Count'!G80)</f>
        <v>0</v>
      </c>
      <c r="H84" s="13">
        <f>(+'Sch 8.x Bill Count'!H80*'S6.1b PRevenue(0.75in)'!$K$8)+('Sch 8.x Bill Count'!H80*($B84+50)/100*$K$10)-(0.64*5*'Sch 8.x Bill Count'!H80)</f>
        <v>0</v>
      </c>
      <c r="I84" s="13">
        <f>(+'Sch 8.x Bill Count'!I80*'S6.1b PRevenue(0.75in)'!$K$8)+('Sch 8.x Bill Count'!I80*($B84+50)/100*$K$10)-(0.64*5*'Sch 8.x Bill Count'!I80)</f>
        <v>0</v>
      </c>
      <c r="J84" s="13">
        <f>(+'Sch 8.x Bill Count'!J80*'S6.1b PRevenue(0.75in)'!$K$8)+('Sch 8.x Bill Count'!J80*($B84+50)/100*$K$10)-(0.64*5*'Sch 8.x Bill Count'!J80)</f>
        <v>0</v>
      </c>
      <c r="K84" s="13">
        <f>(+'Sch 8.x Bill Count'!K80*'S6.1b PRevenue(0.75in)'!$K$8)+('Sch 8.x Bill Count'!K80*($B84+50)/100*$K$10)-(0.64*5*'Sch 8.x Bill Count'!K80)</f>
        <v>0</v>
      </c>
      <c r="L84" s="13">
        <f>(+'Sch 8.x Bill Count'!L80*'S6.1b PRevenue(0.75in)'!$K$8)+('Sch 8.x Bill Count'!L80*($B84+50)/100*$K$10)-(0.64*5*'Sch 8.x Bill Count'!L80)</f>
        <v>0</v>
      </c>
      <c r="M84" s="13">
        <f>(+'Sch 8.x Bill Count'!M80*'S6.1b PRevenue(0.75in)'!$K$8)+('Sch 8.x Bill Count'!M80*($B84+50)/100*$K$10)-(0.64*5*'Sch 8.x Bill Count'!M80)</f>
        <v>0</v>
      </c>
      <c r="N84" s="13">
        <f>(+'Sch 8.x Bill Count'!N80*'S6.1b PRevenue(0.75in)'!$K$8)+('Sch 8.x Bill Count'!N80*($B84+50)/100*$K$10)-(0.64*5*'Sch 8.x Bill Count'!N80)</f>
        <v>0</v>
      </c>
      <c r="O84" s="42"/>
      <c r="P84" s="42"/>
      <c r="Q84" s="42"/>
    </row>
    <row r="85" spans="1:17" x14ac:dyDescent="0.25">
      <c r="A85" s="42"/>
      <c r="B85">
        <f t="shared" si="2"/>
        <v>7000</v>
      </c>
      <c r="C85" s="13">
        <f>(+'Sch 8.x Bill Count'!C81*'S6.1b PRevenue(0.75in)'!$K$8)+('Sch 8.x Bill Count'!C81*($B85+50)/100*$K$10)-(0.64*5*'Sch 8.x Bill Count'!C81)</f>
        <v>0</v>
      </c>
      <c r="D85" s="13">
        <f>(+'Sch 8.x Bill Count'!D81*'S6.1b PRevenue(0.75in)'!$K$8)+('Sch 8.x Bill Count'!D81*($B85+50)/100*$K$10)-(0.64*5*'Sch 8.x Bill Count'!D81)</f>
        <v>0</v>
      </c>
      <c r="E85" s="13">
        <f>(+'Sch 8.x Bill Count'!E81*'S6.1b PRevenue(0.75in)'!$K$8)+('Sch 8.x Bill Count'!E81*($B85+50)/100*$K$10)-(0.64*5*'Sch 8.x Bill Count'!E81)</f>
        <v>0</v>
      </c>
      <c r="F85" s="13">
        <f>(+'Sch 8.x Bill Count'!F81*'S6.1b PRevenue(0.75in)'!$K$8)+('Sch 8.x Bill Count'!F81*($B85+50)/100*$K$10)-(0.64*5*'Sch 8.x Bill Count'!F81)</f>
        <v>0</v>
      </c>
      <c r="G85" s="13">
        <f>(+'Sch 8.x Bill Count'!G81*'S6.1b PRevenue(0.75in)'!$K$8)+('Sch 8.x Bill Count'!G81*($B85+50)/100*$K$10)-(0.64*5*'Sch 8.x Bill Count'!G81)</f>
        <v>335.7</v>
      </c>
      <c r="H85" s="13">
        <f>(+'Sch 8.x Bill Count'!H81*'S6.1b PRevenue(0.75in)'!$K$8)+('Sch 8.x Bill Count'!H81*($B85+50)/100*$K$10)-(0.64*5*'Sch 8.x Bill Count'!H81)</f>
        <v>0</v>
      </c>
      <c r="I85" s="13">
        <f>(+'Sch 8.x Bill Count'!I81*'S6.1b PRevenue(0.75in)'!$K$8)+('Sch 8.x Bill Count'!I81*($B85+50)/100*$K$10)-(0.64*5*'Sch 8.x Bill Count'!I81)</f>
        <v>0</v>
      </c>
      <c r="J85" s="13">
        <f>(+'Sch 8.x Bill Count'!J81*'S6.1b PRevenue(0.75in)'!$K$8)+('Sch 8.x Bill Count'!J81*($B85+50)/100*$K$10)-(0.64*5*'Sch 8.x Bill Count'!J81)</f>
        <v>0</v>
      </c>
      <c r="K85" s="13">
        <f>(+'Sch 8.x Bill Count'!K81*'S6.1b PRevenue(0.75in)'!$K$8)+('Sch 8.x Bill Count'!K81*($B85+50)/100*$K$10)-(0.64*5*'Sch 8.x Bill Count'!K81)</f>
        <v>0</v>
      </c>
      <c r="L85" s="13">
        <f>(+'Sch 8.x Bill Count'!L81*'S6.1b PRevenue(0.75in)'!$K$8)+('Sch 8.x Bill Count'!L81*($B85+50)/100*$K$10)-(0.64*5*'Sch 8.x Bill Count'!L81)</f>
        <v>0</v>
      </c>
      <c r="M85" s="13">
        <f>(+'Sch 8.x Bill Count'!M81*'S6.1b PRevenue(0.75in)'!$K$8)+('Sch 8.x Bill Count'!M81*($B85+50)/100*$K$10)-(0.64*5*'Sch 8.x Bill Count'!M81)</f>
        <v>0</v>
      </c>
      <c r="N85" s="13">
        <f>(+'Sch 8.x Bill Count'!N81*'S6.1b PRevenue(0.75in)'!$K$8)+('Sch 8.x Bill Count'!N81*($B85+50)/100*$K$10)-(0.64*5*'Sch 8.x Bill Count'!N81)</f>
        <v>0</v>
      </c>
      <c r="O85" s="42"/>
      <c r="P85" s="42"/>
      <c r="Q85" s="42"/>
    </row>
    <row r="86" spans="1:17" x14ac:dyDescent="0.25">
      <c r="A86" s="42"/>
      <c r="B86">
        <f t="shared" si="2"/>
        <v>7100</v>
      </c>
      <c r="C86" s="13">
        <f>(+'Sch 8.x Bill Count'!C82*'S6.1b PRevenue(0.75in)'!$K$8)+('Sch 8.x Bill Count'!C82*($B86+50)/100*$K$10)-(0.64*5*'Sch 8.x Bill Count'!C82)</f>
        <v>0</v>
      </c>
      <c r="D86" s="13">
        <f>(+'Sch 8.x Bill Count'!D82*'S6.1b PRevenue(0.75in)'!$K$8)+('Sch 8.x Bill Count'!D82*($B86+50)/100*$K$10)-(0.64*5*'Sch 8.x Bill Count'!D82)</f>
        <v>0</v>
      </c>
      <c r="E86" s="13">
        <f>(+'Sch 8.x Bill Count'!E82*'S6.1b PRevenue(0.75in)'!$K$8)+('Sch 8.x Bill Count'!E82*($B86+50)/100*$K$10)-(0.64*5*'Sch 8.x Bill Count'!E82)</f>
        <v>0</v>
      </c>
      <c r="F86" s="13">
        <f>(+'Sch 8.x Bill Count'!F82*'S6.1b PRevenue(0.75in)'!$K$8)+('Sch 8.x Bill Count'!F82*($B86+50)/100*$K$10)-(0.64*5*'Sch 8.x Bill Count'!F82)</f>
        <v>0</v>
      </c>
      <c r="G86" s="13">
        <f>(+'Sch 8.x Bill Count'!G82*'S6.1b PRevenue(0.75in)'!$K$8)+('Sch 8.x Bill Count'!G82*($B86+50)/100*$K$10)-(0.64*5*'Sch 8.x Bill Count'!G82)</f>
        <v>0</v>
      </c>
      <c r="H86" s="13">
        <f>(+'Sch 8.x Bill Count'!H82*'S6.1b PRevenue(0.75in)'!$K$8)+('Sch 8.x Bill Count'!H82*($B86+50)/100*$K$10)-(0.64*5*'Sch 8.x Bill Count'!H82)</f>
        <v>0</v>
      </c>
      <c r="I86" s="13">
        <f>(+'Sch 8.x Bill Count'!I82*'S6.1b PRevenue(0.75in)'!$K$8)+('Sch 8.x Bill Count'!I82*($B86+50)/100*$K$10)-(0.64*5*'Sch 8.x Bill Count'!I82)</f>
        <v>0</v>
      </c>
      <c r="J86" s="13">
        <f>(+'Sch 8.x Bill Count'!J82*'S6.1b PRevenue(0.75in)'!$K$8)+('Sch 8.x Bill Count'!J82*($B86+50)/100*$K$10)-(0.64*5*'Sch 8.x Bill Count'!J82)</f>
        <v>0</v>
      </c>
      <c r="K86" s="13">
        <f>(+'Sch 8.x Bill Count'!K82*'S6.1b PRevenue(0.75in)'!$K$8)+('Sch 8.x Bill Count'!K82*($B86+50)/100*$K$10)-(0.64*5*'Sch 8.x Bill Count'!K82)</f>
        <v>0</v>
      </c>
      <c r="L86" s="13">
        <f>(+'Sch 8.x Bill Count'!L82*'S6.1b PRevenue(0.75in)'!$K$8)+('Sch 8.x Bill Count'!L82*($B86+50)/100*$K$10)-(0.64*5*'Sch 8.x Bill Count'!L82)</f>
        <v>0</v>
      </c>
      <c r="M86" s="13">
        <f>(+'Sch 8.x Bill Count'!M82*'S6.1b PRevenue(0.75in)'!$K$8)+('Sch 8.x Bill Count'!M82*($B86+50)/100*$K$10)-(0.64*5*'Sch 8.x Bill Count'!M82)</f>
        <v>0</v>
      </c>
      <c r="N86" s="13">
        <f>(+'Sch 8.x Bill Count'!N82*'S6.1b PRevenue(0.75in)'!$K$8)+('Sch 8.x Bill Count'!N82*($B86+50)/100*$K$10)-(0.64*5*'Sch 8.x Bill Count'!N82)</f>
        <v>0</v>
      </c>
      <c r="O86" s="42"/>
      <c r="P86" s="42"/>
      <c r="Q86" s="42"/>
    </row>
    <row r="87" spans="1:17" x14ac:dyDescent="0.25">
      <c r="A87" s="42"/>
      <c r="B87">
        <f t="shared" si="2"/>
        <v>7200</v>
      </c>
      <c r="C87" s="13">
        <f>(+'Sch 8.x Bill Count'!C83*'S6.1b PRevenue(0.75in)'!$K$8)+('Sch 8.x Bill Count'!C83*($B87+50)/100*$K$10)-(0.64*5*'Sch 8.x Bill Count'!C83)</f>
        <v>0</v>
      </c>
      <c r="D87" s="13">
        <f>(+'Sch 8.x Bill Count'!D83*'S6.1b PRevenue(0.75in)'!$K$8)+('Sch 8.x Bill Count'!D83*($B87+50)/100*$K$10)-(0.64*5*'Sch 8.x Bill Count'!D83)</f>
        <v>0</v>
      </c>
      <c r="E87" s="13">
        <f>(+'Sch 8.x Bill Count'!E83*'S6.1b PRevenue(0.75in)'!$K$8)+('Sch 8.x Bill Count'!E83*($B87+50)/100*$K$10)-(0.64*5*'Sch 8.x Bill Count'!E83)</f>
        <v>0</v>
      </c>
      <c r="F87" s="13">
        <f>(+'Sch 8.x Bill Count'!F83*'S6.1b PRevenue(0.75in)'!$K$8)+('Sch 8.x Bill Count'!F83*($B87+50)/100*$K$10)-(0.64*5*'Sch 8.x Bill Count'!F83)</f>
        <v>0</v>
      </c>
      <c r="G87" s="13">
        <f>(+'Sch 8.x Bill Count'!G83*'S6.1b PRevenue(0.75in)'!$K$8)+('Sch 8.x Bill Count'!G83*($B87+50)/100*$K$10)-(0.64*5*'Sch 8.x Bill Count'!G83)</f>
        <v>0</v>
      </c>
      <c r="H87" s="13">
        <f>(+'Sch 8.x Bill Count'!H83*'S6.1b PRevenue(0.75in)'!$K$8)+('Sch 8.x Bill Count'!H83*($B87+50)/100*$K$10)-(0.64*5*'Sch 8.x Bill Count'!H83)</f>
        <v>0</v>
      </c>
      <c r="I87" s="13">
        <f>(+'Sch 8.x Bill Count'!I83*'S6.1b PRevenue(0.75in)'!$K$8)+('Sch 8.x Bill Count'!I83*($B87+50)/100*$K$10)-(0.64*5*'Sch 8.x Bill Count'!I83)</f>
        <v>0</v>
      </c>
      <c r="J87" s="13">
        <f>(+'Sch 8.x Bill Count'!J83*'S6.1b PRevenue(0.75in)'!$K$8)+('Sch 8.x Bill Count'!J83*($B87+50)/100*$K$10)-(0.64*5*'Sch 8.x Bill Count'!J83)</f>
        <v>0</v>
      </c>
      <c r="K87" s="13">
        <f>(+'Sch 8.x Bill Count'!K83*'S6.1b PRevenue(0.75in)'!$K$8)+('Sch 8.x Bill Count'!K83*($B87+50)/100*$K$10)-(0.64*5*'Sch 8.x Bill Count'!K83)</f>
        <v>0</v>
      </c>
      <c r="L87" s="13">
        <f>(+'Sch 8.x Bill Count'!L83*'S6.1b PRevenue(0.75in)'!$K$8)+('Sch 8.x Bill Count'!L83*($B87+50)/100*$K$10)-(0.64*5*'Sch 8.x Bill Count'!L83)</f>
        <v>0</v>
      </c>
      <c r="M87" s="13">
        <f>(+'Sch 8.x Bill Count'!M83*'S6.1b PRevenue(0.75in)'!$K$8)+('Sch 8.x Bill Count'!M83*($B87+50)/100*$K$10)-(0.64*5*'Sch 8.x Bill Count'!M83)</f>
        <v>0</v>
      </c>
      <c r="N87" s="13">
        <f>(+'Sch 8.x Bill Count'!N83*'S6.1b PRevenue(0.75in)'!$K$8)+('Sch 8.x Bill Count'!N83*($B87+50)/100*$K$10)-(0.64*5*'Sch 8.x Bill Count'!N83)</f>
        <v>0</v>
      </c>
      <c r="O87" s="42"/>
      <c r="P87" s="42"/>
      <c r="Q87" s="42"/>
    </row>
    <row r="88" spans="1:17" x14ac:dyDescent="0.25">
      <c r="A88" s="42"/>
      <c r="B88">
        <f t="shared" si="2"/>
        <v>7300</v>
      </c>
      <c r="C88" s="13">
        <f>(+'Sch 8.x Bill Count'!C84*'S6.1b PRevenue(0.75in)'!$K$8)+('Sch 8.x Bill Count'!C84*($B88+50)/100*$K$10)-(0.64*5*'Sch 8.x Bill Count'!C84)</f>
        <v>0</v>
      </c>
      <c r="D88" s="13">
        <f>(+'Sch 8.x Bill Count'!D84*'S6.1b PRevenue(0.75in)'!$K$8)+('Sch 8.x Bill Count'!D84*($B88+50)/100*$K$10)-(0.64*5*'Sch 8.x Bill Count'!D84)</f>
        <v>0</v>
      </c>
      <c r="E88" s="13">
        <f>(+'Sch 8.x Bill Count'!E84*'S6.1b PRevenue(0.75in)'!$K$8)+('Sch 8.x Bill Count'!E84*($B88+50)/100*$K$10)-(0.64*5*'Sch 8.x Bill Count'!E84)</f>
        <v>0</v>
      </c>
      <c r="F88" s="13">
        <f>(+'Sch 8.x Bill Count'!F84*'S6.1b PRevenue(0.75in)'!$K$8)+('Sch 8.x Bill Count'!F84*($B88+50)/100*$K$10)-(0.64*5*'Sch 8.x Bill Count'!F84)</f>
        <v>0</v>
      </c>
      <c r="G88" s="13">
        <f>(+'Sch 8.x Bill Count'!G84*'S6.1b PRevenue(0.75in)'!$K$8)+('Sch 8.x Bill Count'!G84*($B88+50)/100*$K$10)-(0.64*5*'Sch 8.x Bill Count'!G84)</f>
        <v>0</v>
      </c>
      <c r="H88" s="13">
        <f>(+'Sch 8.x Bill Count'!H84*'S6.1b PRevenue(0.75in)'!$K$8)+('Sch 8.x Bill Count'!H84*($B88+50)/100*$K$10)-(0.64*5*'Sch 8.x Bill Count'!H84)</f>
        <v>0</v>
      </c>
      <c r="I88" s="13">
        <f>(+'Sch 8.x Bill Count'!I84*'S6.1b PRevenue(0.75in)'!$K$8)+('Sch 8.x Bill Count'!I84*($B88+50)/100*$K$10)-(0.64*5*'Sch 8.x Bill Count'!I84)</f>
        <v>0</v>
      </c>
      <c r="J88" s="13">
        <f>(+'Sch 8.x Bill Count'!J84*'S6.1b PRevenue(0.75in)'!$K$8)+('Sch 8.x Bill Count'!J84*($B88+50)/100*$K$10)-(0.64*5*'Sch 8.x Bill Count'!J84)</f>
        <v>0</v>
      </c>
      <c r="K88" s="13">
        <f>(+'Sch 8.x Bill Count'!K84*'S6.1b PRevenue(0.75in)'!$K$8)+('Sch 8.x Bill Count'!K84*($B88+50)/100*$K$10)-(0.64*5*'Sch 8.x Bill Count'!K84)</f>
        <v>0</v>
      </c>
      <c r="L88" s="13">
        <f>(+'Sch 8.x Bill Count'!L84*'S6.1b PRevenue(0.75in)'!$K$8)+('Sch 8.x Bill Count'!L84*($B88+50)/100*$K$10)-(0.64*5*'Sch 8.x Bill Count'!L84)</f>
        <v>0</v>
      </c>
      <c r="M88" s="13">
        <f>(+'Sch 8.x Bill Count'!M84*'S6.1b PRevenue(0.75in)'!$K$8)+('Sch 8.x Bill Count'!M84*($B88+50)/100*$K$10)-(0.64*5*'Sch 8.x Bill Count'!M84)</f>
        <v>0</v>
      </c>
      <c r="N88" s="13">
        <f>(+'Sch 8.x Bill Count'!N84*'S6.1b PRevenue(0.75in)'!$K$8)+('Sch 8.x Bill Count'!N84*($B88+50)/100*$K$10)-(0.64*5*'Sch 8.x Bill Count'!N84)</f>
        <v>0</v>
      </c>
      <c r="O88" s="42"/>
      <c r="P88" s="42"/>
      <c r="Q88" s="42"/>
    </row>
    <row r="89" spans="1:17" x14ac:dyDescent="0.25">
      <c r="A89" s="42"/>
      <c r="B89">
        <f t="shared" si="2"/>
        <v>7400</v>
      </c>
      <c r="C89" s="13">
        <f>(+'Sch 8.x Bill Count'!C85*'S6.1b PRevenue(0.75in)'!$K$8)+('Sch 8.x Bill Count'!C85*($B89+50)/100*$K$10)-(0.64*5*'Sch 8.x Bill Count'!C85)</f>
        <v>0</v>
      </c>
      <c r="D89" s="13">
        <f>(+'Sch 8.x Bill Count'!D85*'S6.1b PRevenue(0.75in)'!$K$8)+('Sch 8.x Bill Count'!D85*($B89+50)/100*$K$10)-(0.64*5*'Sch 8.x Bill Count'!D85)</f>
        <v>0</v>
      </c>
      <c r="E89" s="13">
        <f>(+'Sch 8.x Bill Count'!E85*'S6.1b PRevenue(0.75in)'!$K$8)+('Sch 8.x Bill Count'!E85*($B89+50)/100*$K$10)-(0.64*5*'Sch 8.x Bill Count'!E85)</f>
        <v>0</v>
      </c>
      <c r="F89" s="13">
        <f>(+'Sch 8.x Bill Count'!F85*'S6.1b PRevenue(0.75in)'!$K$8)+('Sch 8.x Bill Count'!F85*($B89+50)/100*$K$10)-(0.64*5*'Sch 8.x Bill Count'!F85)</f>
        <v>0</v>
      </c>
      <c r="G89" s="13">
        <f>(+'Sch 8.x Bill Count'!G85*'S6.1b PRevenue(0.75in)'!$K$8)+('Sch 8.x Bill Count'!G85*($B89+50)/100*$K$10)-(0.64*5*'Sch 8.x Bill Count'!G85)</f>
        <v>0</v>
      </c>
      <c r="H89" s="13">
        <f>(+'Sch 8.x Bill Count'!H85*'S6.1b PRevenue(0.75in)'!$K$8)+('Sch 8.x Bill Count'!H85*($B89+50)/100*$K$10)-(0.64*5*'Sch 8.x Bill Count'!H85)</f>
        <v>0</v>
      </c>
      <c r="I89" s="13">
        <f>(+'Sch 8.x Bill Count'!I85*'S6.1b PRevenue(0.75in)'!$K$8)+('Sch 8.x Bill Count'!I85*($B89+50)/100*$K$10)-(0.64*5*'Sch 8.x Bill Count'!I85)</f>
        <v>0</v>
      </c>
      <c r="J89" s="13">
        <f>(+'Sch 8.x Bill Count'!J85*'S6.1b PRevenue(0.75in)'!$K$8)+('Sch 8.x Bill Count'!J85*($B89+50)/100*$K$10)-(0.64*5*'Sch 8.x Bill Count'!J85)</f>
        <v>0</v>
      </c>
      <c r="K89" s="13">
        <f>(+'Sch 8.x Bill Count'!K85*'S6.1b PRevenue(0.75in)'!$K$8)+('Sch 8.x Bill Count'!K85*($B89+50)/100*$K$10)-(0.64*5*'Sch 8.x Bill Count'!K85)</f>
        <v>0</v>
      </c>
      <c r="L89" s="13">
        <f>(+'Sch 8.x Bill Count'!L85*'S6.1b PRevenue(0.75in)'!$K$8)+('Sch 8.x Bill Count'!L85*($B89+50)/100*$K$10)-(0.64*5*'Sch 8.x Bill Count'!L85)</f>
        <v>0</v>
      </c>
      <c r="M89" s="13">
        <f>(+'Sch 8.x Bill Count'!M85*'S6.1b PRevenue(0.75in)'!$K$8)+('Sch 8.x Bill Count'!M85*($B89+50)/100*$K$10)-(0.64*5*'Sch 8.x Bill Count'!M85)</f>
        <v>0</v>
      </c>
      <c r="N89" s="13">
        <f>(+'Sch 8.x Bill Count'!N85*'S6.1b PRevenue(0.75in)'!$K$8)+('Sch 8.x Bill Count'!N85*($B89+50)/100*$K$10)-(0.64*5*'Sch 8.x Bill Count'!N85)</f>
        <v>0</v>
      </c>
      <c r="O89" s="42"/>
      <c r="P89" s="42"/>
      <c r="Q89" s="42"/>
    </row>
    <row r="90" spans="1:17" x14ac:dyDescent="0.25">
      <c r="A90" s="42"/>
      <c r="B90">
        <f t="shared" si="2"/>
        <v>7500</v>
      </c>
      <c r="C90" s="13">
        <f>(+'Sch 8.x Bill Count'!C86*'S6.1b PRevenue(0.75in)'!$K$8)+('Sch 8.x Bill Count'!C86*($B90+50)/100*$K$10)-(0.64*5*'Sch 8.x Bill Count'!C86)</f>
        <v>0</v>
      </c>
      <c r="D90" s="13">
        <f>(+'Sch 8.x Bill Count'!D86*'S6.1b PRevenue(0.75in)'!$K$8)+('Sch 8.x Bill Count'!D86*($B90+50)/100*$K$10)-(0.64*5*'Sch 8.x Bill Count'!D86)</f>
        <v>0</v>
      </c>
      <c r="E90" s="13">
        <f>(+'Sch 8.x Bill Count'!E86*'S6.1b PRevenue(0.75in)'!$K$8)+('Sch 8.x Bill Count'!E86*($B90+50)/100*$K$10)-(0.64*5*'Sch 8.x Bill Count'!E86)</f>
        <v>0</v>
      </c>
      <c r="F90" s="13">
        <f>(+'Sch 8.x Bill Count'!F86*'S6.1b PRevenue(0.75in)'!$K$8)+('Sch 8.x Bill Count'!F86*($B90+50)/100*$K$10)-(0.64*5*'Sch 8.x Bill Count'!F86)</f>
        <v>0</v>
      </c>
      <c r="G90" s="13">
        <f>(+'Sch 8.x Bill Count'!G86*'S6.1b PRevenue(0.75in)'!$K$8)+('Sch 8.x Bill Count'!G86*($B90+50)/100*$K$10)-(0.64*5*'Sch 8.x Bill Count'!G86)</f>
        <v>0</v>
      </c>
      <c r="H90" s="13">
        <f>(+'Sch 8.x Bill Count'!H86*'S6.1b PRevenue(0.75in)'!$K$8)+('Sch 8.x Bill Count'!H86*($B90+50)/100*$K$10)-(0.64*5*'Sch 8.x Bill Count'!H86)</f>
        <v>0</v>
      </c>
      <c r="I90" s="13">
        <f>(+'Sch 8.x Bill Count'!I86*'S6.1b PRevenue(0.75in)'!$K$8)+('Sch 8.x Bill Count'!I86*($B90+50)/100*$K$10)-(0.64*5*'Sch 8.x Bill Count'!I86)</f>
        <v>0</v>
      </c>
      <c r="J90" s="13">
        <f>(+'Sch 8.x Bill Count'!J86*'S6.1b PRevenue(0.75in)'!$K$8)+('Sch 8.x Bill Count'!J86*($B90+50)/100*$K$10)-(0.64*5*'Sch 8.x Bill Count'!J86)</f>
        <v>0</v>
      </c>
      <c r="K90" s="13">
        <f>(+'Sch 8.x Bill Count'!K86*'S6.1b PRevenue(0.75in)'!$K$8)+('Sch 8.x Bill Count'!K86*($B90+50)/100*$K$10)-(0.64*5*'Sch 8.x Bill Count'!K86)</f>
        <v>0</v>
      </c>
      <c r="L90" s="13">
        <f>(+'Sch 8.x Bill Count'!L86*'S6.1b PRevenue(0.75in)'!$K$8)+('Sch 8.x Bill Count'!L86*($B90+50)/100*$K$10)-(0.64*5*'Sch 8.x Bill Count'!L86)</f>
        <v>0</v>
      </c>
      <c r="M90" s="13">
        <f>(+'Sch 8.x Bill Count'!M86*'S6.1b PRevenue(0.75in)'!$K$8)+('Sch 8.x Bill Count'!M86*($B90+50)/100*$K$10)-(0.64*5*'Sch 8.x Bill Count'!M86)</f>
        <v>0</v>
      </c>
      <c r="N90" s="13">
        <f>(+'Sch 8.x Bill Count'!N86*'S6.1b PRevenue(0.75in)'!$K$8)+('Sch 8.x Bill Count'!N86*($B90+50)/100*$K$10)-(0.64*5*'Sch 8.x Bill Count'!N86)</f>
        <v>0</v>
      </c>
      <c r="O90" s="42"/>
      <c r="P90" s="42"/>
      <c r="Q90" s="42"/>
    </row>
    <row r="91" spans="1:17" x14ac:dyDescent="0.25">
      <c r="A91" s="42"/>
      <c r="B91">
        <f t="shared" si="2"/>
        <v>7600</v>
      </c>
      <c r="C91" s="13">
        <f>(+'Sch 8.x Bill Count'!C87*'S6.1b PRevenue(0.75in)'!$K$8)+('Sch 8.x Bill Count'!C87*($B91+50)/100*$K$10)-(0.64*5*'Sch 8.x Bill Count'!C87)</f>
        <v>0</v>
      </c>
      <c r="D91" s="13">
        <f>(+'Sch 8.x Bill Count'!D87*'S6.1b PRevenue(0.75in)'!$K$8)+('Sch 8.x Bill Count'!D87*($B91+50)/100*$K$10)-(0.64*5*'Sch 8.x Bill Count'!D87)</f>
        <v>0</v>
      </c>
      <c r="E91" s="13">
        <f>(+'Sch 8.x Bill Count'!E87*'S6.1b PRevenue(0.75in)'!$K$8)+('Sch 8.x Bill Count'!E87*($B91+50)/100*$K$10)-(0.64*5*'Sch 8.x Bill Count'!E87)</f>
        <v>0</v>
      </c>
      <c r="F91" s="13">
        <f>(+'Sch 8.x Bill Count'!F87*'S6.1b PRevenue(0.75in)'!$K$8)+('Sch 8.x Bill Count'!F87*($B91+50)/100*$K$10)-(0.64*5*'Sch 8.x Bill Count'!F87)</f>
        <v>0</v>
      </c>
      <c r="G91" s="13">
        <f>(+'Sch 8.x Bill Count'!G87*'S6.1b PRevenue(0.75in)'!$K$8)+('Sch 8.x Bill Count'!G87*($B91+50)/100*$K$10)-(0.64*5*'Sch 8.x Bill Count'!G87)</f>
        <v>0</v>
      </c>
      <c r="H91" s="13">
        <f>(+'Sch 8.x Bill Count'!H87*'S6.1b PRevenue(0.75in)'!$K$8)+('Sch 8.x Bill Count'!H87*($B91+50)/100*$K$10)-(0.64*5*'Sch 8.x Bill Count'!H87)</f>
        <v>0</v>
      </c>
      <c r="I91" s="13">
        <f>(+'Sch 8.x Bill Count'!I87*'S6.1b PRevenue(0.75in)'!$K$8)+('Sch 8.x Bill Count'!I87*($B91+50)/100*$K$10)-(0.64*5*'Sch 8.x Bill Count'!I87)</f>
        <v>0</v>
      </c>
      <c r="J91" s="13">
        <f>(+'Sch 8.x Bill Count'!J87*'S6.1b PRevenue(0.75in)'!$K$8)+('Sch 8.x Bill Count'!J87*($B91+50)/100*$K$10)-(0.64*5*'Sch 8.x Bill Count'!J87)</f>
        <v>0</v>
      </c>
      <c r="K91" s="13">
        <f>(+'Sch 8.x Bill Count'!K87*'S6.1b PRevenue(0.75in)'!$K$8)+('Sch 8.x Bill Count'!K87*($B91+50)/100*$K$10)-(0.64*5*'Sch 8.x Bill Count'!K87)</f>
        <v>0</v>
      </c>
      <c r="L91" s="13">
        <f>(+'Sch 8.x Bill Count'!L87*'S6.1b PRevenue(0.75in)'!$K$8)+('Sch 8.x Bill Count'!L87*($B91+50)/100*$K$10)-(0.64*5*'Sch 8.x Bill Count'!L87)</f>
        <v>0</v>
      </c>
      <c r="M91" s="13">
        <f>(+'Sch 8.x Bill Count'!M87*'S6.1b PRevenue(0.75in)'!$K$8)+('Sch 8.x Bill Count'!M87*($B91+50)/100*$K$10)-(0.64*5*'Sch 8.x Bill Count'!M87)</f>
        <v>0</v>
      </c>
      <c r="N91" s="13">
        <f>(+'Sch 8.x Bill Count'!N87*'S6.1b PRevenue(0.75in)'!$K$8)+('Sch 8.x Bill Count'!N87*($B91+50)/100*$K$10)-(0.64*5*'Sch 8.x Bill Count'!N87)</f>
        <v>0</v>
      </c>
      <c r="O91" s="42"/>
      <c r="P91" s="42"/>
      <c r="Q91" s="42"/>
    </row>
    <row r="92" spans="1:17" x14ac:dyDescent="0.25">
      <c r="A92" s="42"/>
      <c r="B92">
        <f t="shared" si="2"/>
        <v>7700</v>
      </c>
      <c r="C92" s="13">
        <f>(+'Sch 8.x Bill Count'!C88*'S6.1b PRevenue(0.75in)'!$K$8)+('Sch 8.x Bill Count'!C88*($B92+50)/100*$K$10)-(0.64*5*'Sch 8.x Bill Count'!C88)</f>
        <v>0</v>
      </c>
      <c r="D92" s="13">
        <f>(+'Sch 8.x Bill Count'!D88*'S6.1b PRevenue(0.75in)'!$K$8)+('Sch 8.x Bill Count'!D88*($B92+50)/100*$K$10)-(0.64*5*'Sch 8.x Bill Count'!D88)</f>
        <v>0</v>
      </c>
      <c r="E92" s="13">
        <f>(+'Sch 8.x Bill Count'!E88*'S6.1b PRevenue(0.75in)'!$K$8)+('Sch 8.x Bill Count'!E88*($B92+50)/100*$K$10)-(0.64*5*'Sch 8.x Bill Count'!E88)</f>
        <v>0</v>
      </c>
      <c r="F92" s="13">
        <f>(+'Sch 8.x Bill Count'!F88*'S6.1b PRevenue(0.75in)'!$K$8)+('Sch 8.x Bill Count'!F88*($B92+50)/100*$K$10)-(0.64*5*'Sch 8.x Bill Count'!F88)</f>
        <v>0</v>
      </c>
      <c r="G92" s="13">
        <f>(+'Sch 8.x Bill Count'!G88*'S6.1b PRevenue(0.75in)'!$K$8)+('Sch 8.x Bill Count'!G88*($B92+50)/100*$K$10)-(0.64*5*'Sch 8.x Bill Count'!G88)</f>
        <v>0</v>
      </c>
      <c r="H92" s="13">
        <f>(+'Sch 8.x Bill Count'!H88*'S6.1b PRevenue(0.75in)'!$K$8)+('Sch 8.x Bill Count'!H88*($B92+50)/100*$K$10)-(0.64*5*'Sch 8.x Bill Count'!H88)</f>
        <v>0</v>
      </c>
      <c r="I92" s="13">
        <f>(+'Sch 8.x Bill Count'!I88*'S6.1b PRevenue(0.75in)'!$K$8)+('Sch 8.x Bill Count'!I88*($B92+50)/100*$K$10)-(0.64*5*'Sch 8.x Bill Count'!I88)</f>
        <v>0</v>
      </c>
      <c r="J92" s="13">
        <f>(+'Sch 8.x Bill Count'!J88*'S6.1b PRevenue(0.75in)'!$K$8)+('Sch 8.x Bill Count'!J88*($B92+50)/100*$K$10)-(0.64*5*'Sch 8.x Bill Count'!J88)</f>
        <v>0</v>
      </c>
      <c r="K92" s="13">
        <f>(+'Sch 8.x Bill Count'!K88*'S6.1b PRevenue(0.75in)'!$K$8)+('Sch 8.x Bill Count'!K88*($B92+50)/100*$K$10)-(0.64*5*'Sch 8.x Bill Count'!K88)</f>
        <v>0</v>
      </c>
      <c r="L92" s="13">
        <f>(+'Sch 8.x Bill Count'!L88*'S6.1b PRevenue(0.75in)'!$K$8)+('Sch 8.x Bill Count'!L88*($B92+50)/100*$K$10)-(0.64*5*'Sch 8.x Bill Count'!L88)</f>
        <v>0</v>
      </c>
      <c r="M92" s="13">
        <f>(+'Sch 8.x Bill Count'!M88*'S6.1b PRevenue(0.75in)'!$K$8)+('Sch 8.x Bill Count'!M88*($B92+50)/100*$K$10)-(0.64*5*'Sch 8.x Bill Count'!M88)</f>
        <v>0</v>
      </c>
      <c r="N92" s="13">
        <f>(+'Sch 8.x Bill Count'!N88*'S6.1b PRevenue(0.75in)'!$K$8)+('Sch 8.x Bill Count'!N88*($B92+50)/100*$K$10)-(0.64*5*'Sch 8.x Bill Count'!N88)</f>
        <v>0</v>
      </c>
      <c r="O92" s="42"/>
      <c r="P92" s="42"/>
      <c r="Q92" s="42"/>
    </row>
    <row r="93" spans="1:17" x14ac:dyDescent="0.25">
      <c r="A93" s="42"/>
      <c r="B93">
        <f t="shared" si="2"/>
        <v>7800</v>
      </c>
      <c r="C93" s="13">
        <f>(+'Sch 8.x Bill Count'!C89*'S6.1b PRevenue(0.75in)'!$K$8)+('Sch 8.x Bill Count'!C89*($B93+50)/100*$K$10)-(0.64*5*'Sch 8.x Bill Count'!C89)</f>
        <v>0</v>
      </c>
      <c r="D93" s="13">
        <f>(+'Sch 8.x Bill Count'!D89*'S6.1b PRevenue(0.75in)'!$K$8)+('Sch 8.x Bill Count'!D89*($B93+50)/100*$K$10)-(0.64*5*'Sch 8.x Bill Count'!D89)</f>
        <v>0</v>
      </c>
      <c r="E93" s="13">
        <f>(+'Sch 8.x Bill Count'!E89*'S6.1b PRevenue(0.75in)'!$K$8)+('Sch 8.x Bill Count'!E89*($B93+50)/100*$K$10)-(0.64*5*'Sch 8.x Bill Count'!E89)</f>
        <v>0</v>
      </c>
      <c r="F93" s="13">
        <f>(+'Sch 8.x Bill Count'!F89*'S6.1b PRevenue(0.75in)'!$K$8)+('Sch 8.x Bill Count'!F89*($B93+50)/100*$K$10)-(0.64*5*'Sch 8.x Bill Count'!F89)</f>
        <v>0</v>
      </c>
      <c r="G93" s="13">
        <f>(+'Sch 8.x Bill Count'!G89*'S6.1b PRevenue(0.75in)'!$K$8)+('Sch 8.x Bill Count'!G89*($B93+50)/100*$K$10)-(0.64*5*'Sch 8.x Bill Count'!G89)</f>
        <v>0</v>
      </c>
      <c r="H93" s="13">
        <f>(+'Sch 8.x Bill Count'!H89*'S6.1b PRevenue(0.75in)'!$K$8)+('Sch 8.x Bill Count'!H89*($B93+50)/100*$K$10)-(0.64*5*'Sch 8.x Bill Count'!H89)</f>
        <v>0</v>
      </c>
      <c r="I93" s="13">
        <f>(+'Sch 8.x Bill Count'!I89*'S6.1b PRevenue(0.75in)'!$K$8)+('Sch 8.x Bill Count'!I89*($B93+50)/100*$K$10)-(0.64*5*'Sch 8.x Bill Count'!I89)</f>
        <v>0</v>
      </c>
      <c r="J93" s="13">
        <f>(+'Sch 8.x Bill Count'!J89*'S6.1b PRevenue(0.75in)'!$K$8)+('Sch 8.x Bill Count'!J89*($B93+50)/100*$K$10)-(0.64*5*'Sch 8.x Bill Count'!J89)</f>
        <v>0</v>
      </c>
      <c r="K93" s="13">
        <f>(+'Sch 8.x Bill Count'!K89*'S6.1b PRevenue(0.75in)'!$K$8)+('Sch 8.x Bill Count'!K89*($B93+50)/100*$K$10)-(0.64*5*'Sch 8.x Bill Count'!K89)</f>
        <v>0</v>
      </c>
      <c r="L93" s="13">
        <f>(+'Sch 8.x Bill Count'!L89*'S6.1b PRevenue(0.75in)'!$K$8)+('Sch 8.x Bill Count'!L89*($B93+50)/100*$K$10)-(0.64*5*'Sch 8.x Bill Count'!L89)</f>
        <v>0</v>
      </c>
      <c r="M93" s="13">
        <f>(+'Sch 8.x Bill Count'!M89*'S6.1b PRevenue(0.75in)'!$K$8)+('Sch 8.x Bill Count'!M89*($B93+50)/100*$K$10)-(0.64*5*'Sch 8.x Bill Count'!M89)</f>
        <v>0</v>
      </c>
      <c r="N93" s="13">
        <f>(+'Sch 8.x Bill Count'!N89*'S6.1b PRevenue(0.75in)'!$K$8)+('Sch 8.x Bill Count'!N89*($B93+50)/100*$K$10)-(0.64*5*'Sch 8.x Bill Count'!N89)</f>
        <v>0</v>
      </c>
      <c r="O93" s="42"/>
      <c r="P93" s="42"/>
      <c r="Q93" s="42"/>
    </row>
    <row r="94" spans="1:17" x14ac:dyDescent="0.25">
      <c r="A94" s="42"/>
      <c r="B94">
        <f t="shared" si="2"/>
        <v>7900</v>
      </c>
      <c r="C94" s="13">
        <f>(+'Sch 8.x Bill Count'!C90*'S6.1b PRevenue(0.75in)'!$K$8)+('Sch 8.x Bill Count'!C90*($B94+50)/100*$K$10)-(0.64*5*'Sch 8.x Bill Count'!C90)</f>
        <v>0</v>
      </c>
      <c r="D94" s="13">
        <f>(+'Sch 8.x Bill Count'!D90*'S6.1b PRevenue(0.75in)'!$K$8)+('Sch 8.x Bill Count'!D90*($B94+50)/100*$K$10)-(0.64*5*'Sch 8.x Bill Count'!D90)</f>
        <v>0</v>
      </c>
      <c r="E94" s="13">
        <f>(+'Sch 8.x Bill Count'!E90*'S6.1b PRevenue(0.75in)'!$K$8)+('Sch 8.x Bill Count'!E90*($B94+50)/100*$K$10)-(0.64*5*'Sch 8.x Bill Count'!E90)</f>
        <v>0</v>
      </c>
      <c r="F94" s="13">
        <f>(+'Sch 8.x Bill Count'!F90*'S6.1b PRevenue(0.75in)'!$K$8)+('Sch 8.x Bill Count'!F90*($B94+50)/100*$K$10)-(0.64*5*'Sch 8.x Bill Count'!F90)</f>
        <v>0</v>
      </c>
      <c r="G94" s="13">
        <f>(+'Sch 8.x Bill Count'!G90*'S6.1b PRevenue(0.75in)'!$K$8)+('Sch 8.x Bill Count'!G90*($B94+50)/100*$K$10)-(0.64*5*'Sch 8.x Bill Count'!G90)</f>
        <v>0</v>
      </c>
      <c r="H94" s="13">
        <f>(+'Sch 8.x Bill Count'!H90*'S6.1b PRevenue(0.75in)'!$K$8)+('Sch 8.x Bill Count'!H90*($B94+50)/100*$K$10)-(0.64*5*'Sch 8.x Bill Count'!H90)</f>
        <v>0</v>
      </c>
      <c r="I94" s="13">
        <f>(+'Sch 8.x Bill Count'!I90*'S6.1b PRevenue(0.75in)'!$K$8)+('Sch 8.x Bill Count'!I90*($B94+50)/100*$K$10)-(0.64*5*'Sch 8.x Bill Count'!I90)</f>
        <v>0</v>
      </c>
      <c r="J94" s="13">
        <f>(+'Sch 8.x Bill Count'!J90*'S6.1b PRevenue(0.75in)'!$K$8)+('Sch 8.x Bill Count'!J90*($B94+50)/100*$K$10)-(0.64*5*'Sch 8.x Bill Count'!J90)</f>
        <v>0</v>
      </c>
      <c r="K94" s="13">
        <f>(+'Sch 8.x Bill Count'!K90*'S6.1b PRevenue(0.75in)'!$K$8)+('Sch 8.x Bill Count'!K90*($B94+50)/100*$K$10)-(0.64*5*'Sch 8.x Bill Count'!K90)</f>
        <v>0</v>
      </c>
      <c r="L94" s="13">
        <f>(+'Sch 8.x Bill Count'!L90*'S6.1b PRevenue(0.75in)'!$K$8)+('Sch 8.x Bill Count'!L90*($B94+50)/100*$K$10)-(0.64*5*'Sch 8.x Bill Count'!L90)</f>
        <v>0</v>
      </c>
      <c r="M94" s="13">
        <f>(+'Sch 8.x Bill Count'!M90*'S6.1b PRevenue(0.75in)'!$K$8)+('Sch 8.x Bill Count'!M90*($B94+50)/100*$K$10)-(0.64*5*'Sch 8.x Bill Count'!M90)</f>
        <v>0</v>
      </c>
      <c r="N94" s="13">
        <f>(+'Sch 8.x Bill Count'!N90*'S6.1b PRevenue(0.75in)'!$K$8)+('Sch 8.x Bill Count'!N90*($B94+50)/100*$K$10)-(0.64*5*'Sch 8.x Bill Count'!N90)</f>
        <v>0</v>
      </c>
      <c r="O94" s="42"/>
      <c r="P94" s="42"/>
      <c r="Q94" s="42"/>
    </row>
    <row r="95" spans="1:17" x14ac:dyDescent="0.25">
      <c r="A95" s="42"/>
      <c r="B95">
        <f t="shared" si="2"/>
        <v>8000</v>
      </c>
      <c r="C95" s="13">
        <f>(+'Sch 8.x Bill Count'!C91*'S6.1b PRevenue(0.75in)'!$K$8)+('Sch 8.x Bill Count'!C91*($B95+50)/100*$K$10)-(0.64*5*'Sch 8.x Bill Count'!C91)</f>
        <v>0</v>
      </c>
      <c r="D95" s="13">
        <f>(+'Sch 8.x Bill Count'!D91*'S6.1b PRevenue(0.75in)'!$K$8)+('Sch 8.x Bill Count'!D91*($B95+50)/100*$K$10)-(0.64*5*'Sch 8.x Bill Count'!D91)</f>
        <v>0</v>
      </c>
      <c r="E95" s="13">
        <f>(+'Sch 8.x Bill Count'!E91*'S6.1b PRevenue(0.75in)'!$K$8)+('Sch 8.x Bill Count'!E91*($B95+50)/100*$K$10)-(0.64*5*'Sch 8.x Bill Count'!E91)</f>
        <v>0</v>
      </c>
      <c r="F95" s="13">
        <f>(+'Sch 8.x Bill Count'!F91*'S6.1b PRevenue(0.75in)'!$K$8)+('Sch 8.x Bill Count'!F91*($B95+50)/100*$K$10)-(0.64*5*'Sch 8.x Bill Count'!F91)</f>
        <v>0</v>
      </c>
      <c r="G95" s="13">
        <f>(+'Sch 8.x Bill Count'!G91*'S6.1b PRevenue(0.75in)'!$K$8)+('Sch 8.x Bill Count'!G91*($B95+50)/100*$K$10)-(0.64*5*'Sch 8.x Bill Count'!G91)</f>
        <v>0</v>
      </c>
      <c r="H95" s="13">
        <f>(+'Sch 8.x Bill Count'!H91*'S6.1b PRevenue(0.75in)'!$K$8)+('Sch 8.x Bill Count'!H91*($B95+50)/100*$K$10)-(0.64*5*'Sch 8.x Bill Count'!H91)</f>
        <v>0</v>
      </c>
      <c r="I95" s="13">
        <f>(+'Sch 8.x Bill Count'!I91*'S6.1b PRevenue(0.75in)'!$K$8)+('Sch 8.x Bill Count'!I91*($B95+50)/100*$K$10)-(0.64*5*'Sch 8.x Bill Count'!I91)</f>
        <v>0</v>
      </c>
      <c r="J95" s="13">
        <f>(+'Sch 8.x Bill Count'!J91*'S6.1b PRevenue(0.75in)'!$K$8)+('Sch 8.x Bill Count'!J91*($B95+50)/100*$K$10)-(0.64*5*'Sch 8.x Bill Count'!J91)</f>
        <v>0</v>
      </c>
      <c r="K95" s="13">
        <f>(+'Sch 8.x Bill Count'!K91*'S6.1b PRevenue(0.75in)'!$K$8)+('Sch 8.x Bill Count'!K91*($B95+50)/100*$K$10)-(0.64*5*'Sch 8.x Bill Count'!K91)</f>
        <v>0</v>
      </c>
      <c r="L95" s="13">
        <f>(+'Sch 8.x Bill Count'!L91*'S6.1b PRevenue(0.75in)'!$K$8)+('Sch 8.x Bill Count'!L91*($B95+50)/100*$K$10)-(0.64*5*'Sch 8.x Bill Count'!L91)</f>
        <v>0</v>
      </c>
      <c r="M95" s="13">
        <f>(+'Sch 8.x Bill Count'!M91*'S6.1b PRevenue(0.75in)'!$K$8)+('Sch 8.x Bill Count'!M91*($B95+50)/100*$K$10)-(0.64*5*'Sch 8.x Bill Count'!M91)</f>
        <v>0</v>
      </c>
      <c r="N95" s="13">
        <f>(+'Sch 8.x Bill Count'!N91*'S6.1b PRevenue(0.75in)'!$K$8)+('Sch 8.x Bill Count'!N91*($B95+50)/100*$K$10)-(0.64*5*'Sch 8.x Bill Count'!N91)</f>
        <v>0</v>
      </c>
      <c r="O95" s="42"/>
      <c r="P95" s="42"/>
      <c r="Q95" s="42"/>
    </row>
    <row r="96" spans="1:17" x14ac:dyDescent="0.25">
      <c r="A96" s="42"/>
      <c r="B96">
        <f t="shared" si="2"/>
        <v>8100</v>
      </c>
      <c r="C96" s="13">
        <f>(+'Sch 8.x Bill Count'!C92*'S6.1b PRevenue(0.75in)'!$K$8)+('Sch 8.x Bill Count'!C92*($B96+50)/100*$K$10)-(0.64*5*'Sch 8.x Bill Count'!C92)</f>
        <v>0</v>
      </c>
      <c r="D96" s="13">
        <f>(+'Sch 8.x Bill Count'!D92*'S6.1b PRevenue(0.75in)'!$K$8)+('Sch 8.x Bill Count'!D92*($B96+50)/100*$K$10)-(0.64*5*'Sch 8.x Bill Count'!D92)</f>
        <v>0</v>
      </c>
      <c r="E96" s="13">
        <f>(+'Sch 8.x Bill Count'!E92*'S6.1b PRevenue(0.75in)'!$K$8)+('Sch 8.x Bill Count'!E92*($B96+50)/100*$K$10)-(0.64*5*'Sch 8.x Bill Count'!E92)</f>
        <v>0</v>
      </c>
      <c r="F96" s="13">
        <f>(+'Sch 8.x Bill Count'!F92*'S6.1b PRevenue(0.75in)'!$K$8)+('Sch 8.x Bill Count'!F92*($B96+50)/100*$K$10)-(0.64*5*'Sch 8.x Bill Count'!F92)</f>
        <v>379.7</v>
      </c>
      <c r="G96" s="13">
        <f>(+'Sch 8.x Bill Count'!G92*'S6.1b PRevenue(0.75in)'!$K$8)+('Sch 8.x Bill Count'!G92*($B96+50)/100*$K$10)-(0.64*5*'Sch 8.x Bill Count'!G92)</f>
        <v>0</v>
      </c>
      <c r="H96" s="13">
        <f>(+'Sch 8.x Bill Count'!H92*'S6.1b PRevenue(0.75in)'!$K$8)+('Sch 8.x Bill Count'!H92*($B96+50)/100*$K$10)-(0.64*5*'Sch 8.x Bill Count'!H92)</f>
        <v>0</v>
      </c>
      <c r="I96" s="13">
        <f>(+'Sch 8.x Bill Count'!I92*'S6.1b PRevenue(0.75in)'!$K$8)+('Sch 8.x Bill Count'!I92*($B96+50)/100*$K$10)-(0.64*5*'Sch 8.x Bill Count'!I92)</f>
        <v>0</v>
      </c>
      <c r="J96" s="13">
        <f>(+'Sch 8.x Bill Count'!J92*'S6.1b PRevenue(0.75in)'!$K$8)+('Sch 8.x Bill Count'!J92*($B96+50)/100*$K$10)-(0.64*5*'Sch 8.x Bill Count'!J92)</f>
        <v>0</v>
      </c>
      <c r="K96" s="13">
        <f>(+'Sch 8.x Bill Count'!K92*'S6.1b PRevenue(0.75in)'!$K$8)+('Sch 8.x Bill Count'!K92*($B96+50)/100*$K$10)-(0.64*5*'Sch 8.x Bill Count'!K92)</f>
        <v>0</v>
      </c>
      <c r="L96" s="13">
        <f>(+'Sch 8.x Bill Count'!L92*'S6.1b PRevenue(0.75in)'!$K$8)+('Sch 8.x Bill Count'!L92*($B96+50)/100*$K$10)-(0.64*5*'Sch 8.x Bill Count'!L92)</f>
        <v>0</v>
      </c>
      <c r="M96" s="13">
        <f>(+'Sch 8.x Bill Count'!M92*'S6.1b PRevenue(0.75in)'!$K$8)+('Sch 8.x Bill Count'!M92*($B96+50)/100*$K$10)-(0.64*5*'Sch 8.x Bill Count'!M92)</f>
        <v>0</v>
      </c>
      <c r="N96" s="13">
        <f>(+'Sch 8.x Bill Count'!N92*'S6.1b PRevenue(0.75in)'!$K$8)+('Sch 8.x Bill Count'!N92*($B96+50)/100*$K$10)-(0.64*5*'Sch 8.x Bill Count'!N92)</f>
        <v>0</v>
      </c>
      <c r="O96" s="42"/>
      <c r="P96" s="42"/>
      <c r="Q96" s="42"/>
    </row>
    <row r="97" spans="1:17" x14ac:dyDescent="0.25">
      <c r="A97" s="42"/>
      <c r="B97">
        <f t="shared" si="2"/>
        <v>8200</v>
      </c>
      <c r="C97" s="13">
        <f>(+'Sch 8.x Bill Count'!C93*'S6.1b PRevenue(0.75in)'!$K$8)+('Sch 8.x Bill Count'!C93*($B97+50)/100*$K$10)-(0.64*5*'Sch 8.x Bill Count'!C93)</f>
        <v>0</v>
      </c>
      <c r="D97" s="13">
        <f>(+'Sch 8.x Bill Count'!D93*'S6.1b PRevenue(0.75in)'!$K$8)+('Sch 8.x Bill Count'!D93*($B97+50)/100*$K$10)-(0.64*5*'Sch 8.x Bill Count'!D93)</f>
        <v>0</v>
      </c>
      <c r="E97" s="13">
        <f>(+'Sch 8.x Bill Count'!E93*'S6.1b PRevenue(0.75in)'!$K$8)+('Sch 8.x Bill Count'!E93*($B97+50)/100*$K$10)-(0.64*5*'Sch 8.x Bill Count'!E93)</f>
        <v>0</v>
      </c>
      <c r="F97" s="13">
        <f>(+'Sch 8.x Bill Count'!F93*'S6.1b PRevenue(0.75in)'!$K$8)+('Sch 8.x Bill Count'!F93*($B97+50)/100*$K$10)-(0.64*5*'Sch 8.x Bill Count'!F93)</f>
        <v>0</v>
      </c>
      <c r="G97" s="13">
        <f>(+'Sch 8.x Bill Count'!G93*'S6.1b PRevenue(0.75in)'!$K$8)+('Sch 8.x Bill Count'!G93*($B97+50)/100*$K$10)-(0.64*5*'Sch 8.x Bill Count'!G93)</f>
        <v>0</v>
      </c>
      <c r="H97" s="13">
        <f>(+'Sch 8.x Bill Count'!H93*'S6.1b PRevenue(0.75in)'!$K$8)+('Sch 8.x Bill Count'!H93*($B97+50)/100*$K$10)-(0.64*5*'Sch 8.x Bill Count'!H93)</f>
        <v>0</v>
      </c>
      <c r="I97" s="13">
        <f>(+'Sch 8.x Bill Count'!I93*'S6.1b PRevenue(0.75in)'!$K$8)+('Sch 8.x Bill Count'!I93*($B97+50)/100*$K$10)-(0.64*5*'Sch 8.x Bill Count'!I93)</f>
        <v>0</v>
      </c>
      <c r="J97" s="13">
        <f>(+'Sch 8.x Bill Count'!J93*'S6.1b PRevenue(0.75in)'!$K$8)+('Sch 8.x Bill Count'!J93*($B97+50)/100*$K$10)-(0.64*5*'Sch 8.x Bill Count'!J93)</f>
        <v>0</v>
      </c>
      <c r="K97" s="13">
        <f>(+'Sch 8.x Bill Count'!K93*'S6.1b PRevenue(0.75in)'!$K$8)+('Sch 8.x Bill Count'!K93*($B97+50)/100*$K$10)-(0.64*5*'Sch 8.x Bill Count'!K93)</f>
        <v>0</v>
      </c>
      <c r="L97" s="13">
        <f>(+'Sch 8.x Bill Count'!L93*'S6.1b PRevenue(0.75in)'!$K$8)+('Sch 8.x Bill Count'!L93*($B97+50)/100*$K$10)-(0.64*5*'Sch 8.x Bill Count'!L93)</f>
        <v>0</v>
      </c>
      <c r="M97" s="13">
        <f>(+'Sch 8.x Bill Count'!M93*'S6.1b PRevenue(0.75in)'!$K$8)+('Sch 8.x Bill Count'!M93*($B97+50)/100*$K$10)-(0.64*5*'Sch 8.x Bill Count'!M93)</f>
        <v>0</v>
      </c>
      <c r="N97" s="13">
        <f>(+'Sch 8.x Bill Count'!N93*'S6.1b PRevenue(0.75in)'!$K$8)+('Sch 8.x Bill Count'!N93*($B97+50)/100*$K$10)-(0.64*5*'Sch 8.x Bill Count'!N93)</f>
        <v>0</v>
      </c>
      <c r="O97" s="42"/>
      <c r="P97" s="42"/>
      <c r="Q97" s="42"/>
    </row>
    <row r="98" spans="1:17" x14ac:dyDescent="0.25">
      <c r="A98" s="42"/>
      <c r="B98">
        <f t="shared" si="2"/>
        <v>8300</v>
      </c>
      <c r="C98" s="13">
        <f>(+'Sch 8.x Bill Count'!C94*'S6.1b PRevenue(0.75in)'!$K$8)+('Sch 8.x Bill Count'!C94*($B98+50)/100*$K$10)-(0.64*5*'Sch 8.x Bill Count'!C94)</f>
        <v>0</v>
      </c>
      <c r="D98" s="13">
        <f>(+'Sch 8.x Bill Count'!D94*'S6.1b PRevenue(0.75in)'!$K$8)+('Sch 8.x Bill Count'!D94*($B98+50)/100*$K$10)-(0.64*5*'Sch 8.x Bill Count'!D94)</f>
        <v>0</v>
      </c>
      <c r="E98" s="13">
        <f>(+'Sch 8.x Bill Count'!E94*'S6.1b PRevenue(0.75in)'!$K$8)+('Sch 8.x Bill Count'!E94*($B98+50)/100*$K$10)-(0.64*5*'Sch 8.x Bill Count'!E94)</f>
        <v>0</v>
      </c>
      <c r="F98" s="13">
        <f>(+'Sch 8.x Bill Count'!F94*'S6.1b PRevenue(0.75in)'!$K$8)+('Sch 8.x Bill Count'!F94*($B98+50)/100*$K$10)-(0.64*5*'Sch 8.x Bill Count'!F94)</f>
        <v>0</v>
      </c>
      <c r="G98" s="13">
        <f>(+'Sch 8.x Bill Count'!G94*'S6.1b PRevenue(0.75in)'!$K$8)+('Sch 8.x Bill Count'!G94*($B98+50)/100*$K$10)-(0.64*5*'Sch 8.x Bill Count'!G94)</f>
        <v>0</v>
      </c>
      <c r="H98" s="13">
        <f>(+'Sch 8.x Bill Count'!H94*'S6.1b PRevenue(0.75in)'!$K$8)+('Sch 8.x Bill Count'!H94*($B98+50)/100*$K$10)-(0.64*5*'Sch 8.x Bill Count'!H94)</f>
        <v>0</v>
      </c>
      <c r="I98" s="13">
        <f>(+'Sch 8.x Bill Count'!I94*'S6.1b PRevenue(0.75in)'!$K$8)+('Sch 8.x Bill Count'!I94*($B98+50)/100*$K$10)-(0.64*5*'Sch 8.x Bill Count'!I94)</f>
        <v>0</v>
      </c>
      <c r="J98" s="13">
        <f>(+'Sch 8.x Bill Count'!J94*'S6.1b PRevenue(0.75in)'!$K$8)+('Sch 8.x Bill Count'!J94*($B98+50)/100*$K$10)-(0.64*5*'Sch 8.x Bill Count'!J94)</f>
        <v>0</v>
      </c>
      <c r="K98" s="13">
        <f>(+'Sch 8.x Bill Count'!K94*'S6.1b PRevenue(0.75in)'!$K$8)+('Sch 8.x Bill Count'!K94*($B98+50)/100*$K$10)-(0.64*5*'Sch 8.x Bill Count'!K94)</f>
        <v>0</v>
      </c>
      <c r="L98" s="13">
        <f>(+'Sch 8.x Bill Count'!L94*'S6.1b PRevenue(0.75in)'!$K$8)+('Sch 8.x Bill Count'!L94*($B98+50)/100*$K$10)-(0.64*5*'Sch 8.x Bill Count'!L94)</f>
        <v>0</v>
      </c>
      <c r="M98" s="13">
        <f>(+'Sch 8.x Bill Count'!M94*'S6.1b PRevenue(0.75in)'!$K$8)+('Sch 8.x Bill Count'!M94*($B98+50)/100*$K$10)-(0.64*5*'Sch 8.x Bill Count'!M94)</f>
        <v>0</v>
      </c>
      <c r="N98" s="13">
        <f>(+'Sch 8.x Bill Count'!N94*'S6.1b PRevenue(0.75in)'!$K$8)+('Sch 8.x Bill Count'!N94*($B98+50)/100*$K$10)-(0.64*5*'Sch 8.x Bill Count'!N94)</f>
        <v>0</v>
      </c>
      <c r="O98" s="42"/>
      <c r="P98" s="42"/>
      <c r="Q98" s="42"/>
    </row>
    <row r="99" spans="1:17" x14ac:dyDescent="0.25">
      <c r="A99" s="42"/>
      <c r="B99">
        <f t="shared" si="2"/>
        <v>8400</v>
      </c>
      <c r="C99" s="13">
        <f>(+'Sch 8.x Bill Count'!C95*'S6.1b PRevenue(0.75in)'!$K$8)+('Sch 8.x Bill Count'!C95*($B99+50)/100*$K$10)-(0.64*5*'Sch 8.x Bill Count'!C95)</f>
        <v>0</v>
      </c>
      <c r="D99" s="13">
        <f>(+'Sch 8.x Bill Count'!D95*'S6.1b PRevenue(0.75in)'!$K$8)+('Sch 8.x Bill Count'!D95*($B99+50)/100*$K$10)-(0.64*5*'Sch 8.x Bill Count'!D95)</f>
        <v>0</v>
      </c>
      <c r="E99" s="13">
        <f>(+'Sch 8.x Bill Count'!E95*'S6.1b PRevenue(0.75in)'!$K$8)+('Sch 8.x Bill Count'!E95*($B99+50)/100*$K$10)-(0.64*5*'Sch 8.x Bill Count'!E95)</f>
        <v>0</v>
      </c>
      <c r="F99" s="13">
        <f>(+'Sch 8.x Bill Count'!F95*'S6.1b PRevenue(0.75in)'!$K$8)+('Sch 8.x Bill Count'!F95*($B99+50)/100*$K$10)-(0.64*5*'Sch 8.x Bill Count'!F95)</f>
        <v>0</v>
      </c>
      <c r="G99" s="13">
        <f>(+'Sch 8.x Bill Count'!G95*'S6.1b PRevenue(0.75in)'!$K$8)+('Sch 8.x Bill Count'!G95*($B99+50)/100*$K$10)-(0.64*5*'Sch 8.x Bill Count'!G95)</f>
        <v>0</v>
      </c>
      <c r="H99" s="13">
        <f>(+'Sch 8.x Bill Count'!H95*'S6.1b PRevenue(0.75in)'!$K$8)+('Sch 8.x Bill Count'!H95*($B99+50)/100*$K$10)-(0.64*5*'Sch 8.x Bill Count'!H95)</f>
        <v>0</v>
      </c>
      <c r="I99" s="13">
        <f>(+'Sch 8.x Bill Count'!I95*'S6.1b PRevenue(0.75in)'!$K$8)+('Sch 8.x Bill Count'!I95*($B99+50)/100*$K$10)-(0.64*5*'Sch 8.x Bill Count'!I95)</f>
        <v>0</v>
      </c>
      <c r="J99" s="13">
        <f>(+'Sch 8.x Bill Count'!J95*'S6.1b PRevenue(0.75in)'!$K$8)+('Sch 8.x Bill Count'!J95*($B99+50)/100*$K$10)-(0.64*5*'Sch 8.x Bill Count'!J95)</f>
        <v>0</v>
      </c>
      <c r="K99" s="13">
        <f>(+'Sch 8.x Bill Count'!K95*'S6.1b PRevenue(0.75in)'!$K$8)+('Sch 8.x Bill Count'!K95*($B99+50)/100*$K$10)-(0.64*5*'Sch 8.x Bill Count'!K95)</f>
        <v>0</v>
      </c>
      <c r="L99" s="13">
        <f>(+'Sch 8.x Bill Count'!L95*'S6.1b PRevenue(0.75in)'!$K$8)+('Sch 8.x Bill Count'!L95*($B99+50)/100*$K$10)-(0.64*5*'Sch 8.x Bill Count'!L95)</f>
        <v>0</v>
      </c>
      <c r="M99" s="13">
        <f>(+'Sch 8.x Bill Count'!M95*'S6.1b PRevenue(0.75in)'!$K$8)+('Sch 8.x Bill Count'!M95*($B99+50)/100*$K$10)-(0.64*5*'Sch 8.x Bill Count'!M95)</f>
        <v>0</v>
      </c>
      <c r="N99" s="13">
        <f>(+'Sch 8.x Bill Count'!N95*'S6.1b PRevenue(0.75in)'!$K$8)+('Sch 8.x Bill Count'!N95*($B99+50)/100*$K$10)-(0.64*5*'Sch 8.x Bill Count'!N95)</f>
        <v>0</v>
      </c>
      <c r="O99" s="42"/>
      <c r="P99" s="42"/>
      <c r="Q99" s="42"/>
    </row>
    <row r="100" spans="1:17" x14ac:dyDescent="0.25">
      <c r="A100" s="42"/>
      <c r="B100">
        <f t="shared" si="2"/>
        <v>8500</v>
      </c>
      <c r="C100" s="13">
        <f>(+'Sch 8.x Bill Count'!C96*'S6.1b PRevenue(0.75in)'!$K$8)+('Sch 8.x Bill Count'!C96*($B100+50)/100*$K$10)-(0.64*5*'Sch 8.x Bill Count'!C96)</f>
        <v>0</v>
      </c>
      <c r="D100" s="13">
        <f>(+'Sch 8.x Bill Count'!D96*'S6.1b PRevenue(0.75in)'!$K$8)+('Sch 8.x Bill Count'!D96*($B100+50)/100*$K$10)-(0.64*5*'Sch 8.x Bill Count'!D96)</f>
        <v>0</v>
      </c>
      <c r="E100" s="13">
        <f>(+'Sch 8.x Bill Count'!E96*'S6.1b PRevenue(0.75in)'!$K$8)+('Sch 8.x Bill Count'!E96*($B100+50)/100*$K$10)-(0.64*5*'Sch 8.x Bill Count'!E96)</f>
        <v>0</v>
      </c>
      <c r="F100" s="13">
        <f>(+'Sch 8.x Bill Count'!F96*'S6.1b PRevenue(0.75in)'!$K$8)+('Sch 8.x Bill Count'!F96*($B100+50)/100*$K$10)-(0.64*5*'Sch 8.x Bill Count'!F96)</f>
        <v>0</v>
      </c>
      <c r="G100" s="13">
        <f>(+'Sch 8.x Bill Count'!G96*'S6.1b PRevenue(0.75in)'!$K$8)+('Sch 8.x Bill Count'!G96*($B100+50)/100*$K$10)-(0.64*5*'Sch 8.x Bill Count'!G96)</f>
        <v>0</v>
      </c>
      <c r="H100" s="13">
        <f>(+'Sch 8.x Bill Count'!H96*'S6.1b PRevenue(0.75in)'!$K$8)+('Sch 8.x Bill Count'!H96*($B100+50)/100*$K$10)-(0.64*5*'Sch 8.x Bill Count'!H96)</f>
        <v>0</v>
      </c>
      <c r="I100" s="13">
        <f>(+'Sch 8.x Bill Count'!I96*'S6.1b PRevenue(0.75in)'!$K$8)+('Sch 8.x Bill Count'!I96*($B100+50)/100*$K$10)-(0.64*5*'Sch 8.x Bill Count'!I96)</f>
        <v>0</v>
      </c>
      <c r="J100" s="13">
        <f>(+'Sch 8.x Bill Count'!J96*'S6.1b PRevenue(0.75in)'!$K$8)+('Sch 8.x Bill Count'!J96*($B100+50)/100*$K$10)-(0.64*5*'Sch 8.x Bill Count'!J96)</f>
        <v>0</v>
      </c>
      <c r="K100" s="13">
        <f>(+'Sch 8.x Bill Count'!K96*'S6.1b PRevenue(0.75in)'!$K$8)+('Sch 8.x Bill Count'!K96*($B100+50)/100*$K$10)-(0.64*5*'Sch 8.x Bill Count'!K96)</f>
        <v>0</v>
      </c>
      <c r="L100" s="13">
        <f>(+'Sch 8.x Bill Count'!L96*'S6.1b PRevenue(0.75in)'!$K$8)+('Sch 8.x Bill Count'!L96*($B100+50)/100*$K$10)-(0.64*5*'Sch 8.x Bill Count'!L96)</f>
        <v>0</v>
      </c>
      <c r="M100" s="13">
        <f>(+'Sch 8.x Bill Count'!M96*'S6.1b PRevenue(0.75in)'!$K$8)+('Sch 8.x Bill Count'!M96*($B100+50)/100*$K$10)-(0.64*5*'Sch 8.x Bill Count'!M96)</f>
        <v>0</v>
      </c>
      <c r="N100" s="13">
        <f>(+'Sch 8.x Bill Count'!N96*'S6.1b PRevenue(0.75in)'!$K$8)+('Sch 8.x Bill Count'!N96*($B100+50)/100*$K$10)-(0.64*5*'Sch 8.x Bill Count'!N96)</f>
        <v>0</v>
      </c>
      <c r="O100" s="42"/>
      <c r="P100" s="42"/>
      <c r="Q100" s="42"/>
    </row>
    <row r="101" spans="1:17" x14ac:dyDescent="0.25">
      <c r="A101" s="42"/>
      <c r="B101">
        <f t="shared" si="2"/>
        <v>8600</v>
      </c>
      <c r="C101" s="13">
        <f>(+'Sch 8.x Bill Count'!C97*'S6.1b PRevenue(0.75in)'!$K$8)+('Sch 8.x Bill Count'!C97*($B101+50)/100*$K$10)-(0.64*5*'Sch 8.x Bill Count'!C97)</f>
        <v>0</v>
      </c>
      <c r="D101" s="13">
        <f>(+'Sch 8.x Bill Count'!D97*'S6.1b PRevenue(0.75in)'!$K$8)+('Sch 8.x Bill Count'!D97*($B101+50)/100*$K$10)-(0.64*5*'Sch 8.x Bill Count'!D97)</f>
        <v>0</v>
      </c>
      <c r="E101" s="13">
        <f>(+'Sch 8.x Bill Count'!E97*'S6.1b PRevenue(0.75in)'!$K$8)+('Sch 8.x Bill Count'!E97*($B101+50)/100*$K$10)-(0.64*5*'Sch 8.x Bill Count'!E97)</f>
        <v>0</v>
      </c>
      <c r="F101" s="13">
        <f>(+'Sch 8.x Bill Count'!F97*'S6.1b PRevenue(0.75in)'!$K$8)+('Sch 8.x Bill Count'!F97*($B101+50)/100*$K$10)-(0.64*5*'Sch 8.x Bill Count'!F97)</f>
        <v>0</v>
      </c>
      <c r="G101" s="13">
        <f>(+'Sch 8.x Bill Count'!G97*'S6.1b PRevenue(0.75in)'!$K$8)+('Sch 8.x Bill Count'!G97*($B101+50)/100*$K$10)-(0.64*5*'Sch 8.x Bill Count'!G97)</f>
        <v>0</v>
      </c>
      <c r="H101" s="13">
        <f>(+'Sch 8.x Bill Count'!H97*'S6.1b PRevenue(0.75in)'!$K$8)+('Sch 8.x Bill Count'!H97*($B101+50)/100*$K$10)-(0.64*5*'Sch 8.x Bill Count'!H97)</f>
        <v>0</v>
      </c>
      <c r="I101" s="13">
        <f>(+'Sch 8.x Bill Count'!I97*'S6.1b PRevenue(0.75in)'!$K$8)+('Sch 8.x Bill Count'!I97*($B101+50)/100*$K$10)-(0.64*5*'Sch 8.x Bill Count'!I97)</f>
        <v>0</v>
      </c>
      <c r="J101" s="13">
        <f>(+'Sch 8.x Bill Count'!J97*'S6.1b PRevenue(0.75in)'!$K$8)+('Sch 8.x Bill Count'!J97*($B101+50)/100*$K$10)-(0.64*5*'Sch 8.x Bill Count'!J97)</f>
        <v>0</v>
      </c>
      <c r="K101" s="13">
        <f>(+'Sch 8.x Bill Count'!K97*'S6.1b PRevenue(0.75in)'!$K$8)+('Sch 8.x Bill Count'!K97*($B101+50)/100*$K$10)-(0.64*5*'Sch 8.x Bill Count'!K97)</f>
        <v>0</v>
      </c>
      <c r="L101" s="13">
        <f>(+'Sch 8.x Bill Count'!L97*'S6.1b PRevenue(0.75in)'!$K$8)+('Sch 8.x Bill Count'!L97*($B101+50)/100*$K$10)-(0.64*5*'Sch 8.x Bill Count'!L97)</f>
        <v>0</v>
      </c>
      <c r="M101" s="13">
        <f>(+'Sch 8.x Bill Count'!M97*'S6.1b PRevenue(0.75in)'!$K$8)+('Sch 8.x Bill Count'!M97*($B101+50)/100*$K$10)-(0.64*5*'Sch 8.x Bill Count'!M97)</f>
        <v>0</v>
      </c>
      <c r="N101" s="13">
        <f>(+'Sch 8.x Bill Count'!N97*'S6.1b PRevenue(0.75in)'!$K$8)+('Sch 8.x Bill Count'!N97*($B101+50)/100*$K$10)-(0.64*5*'Sch 8.x Bill Count'!N97)</f>
        <v>0</v>
      </c>
      <c r="O101" s="42"/>
      <c r="P101" s="42"/>
      <c r="Q101" s="42"/>
    </row>
    <row r="102" spans="1:17" x14ac:dyDescent="0.25">
      <c r="A102" s="42"/>
      <c r="B102">
        <f t="shared" si="2"/>
        <v>8700</v>
      </c>
      <c r="C102" s="13">
        <f>(+'Sch 8.x Bill Count'!C98*'S6.1b PRevenue(0.75in)'!$K$8)+('Sch 8.x Bill Count'!C98*($B102+50)/100*$K$10)-(0.64*5*'Sch 8.x Bill Count'!C98)</f>
        <v>0</v>
      </c>
      <c r="D102" s="13">
        <f>(+'Sch 8.x Bill Count'!D98*'S6.1b PRevenue(0.75in)'!$K$8)+('Sch 8.x Bill Count'!D98*($B102+50)/100*$K$10)-(0.64*5*'Sch 8.x Bill Count'!D98)</f>
        <v>0</v>
      </c>
      <c r="E102" s="13">
        <f>(+'Sch 8.x Bill Count'!E98*'S6.1b PRevenue(0.75in)'!$K$8)+('Sch 8.x Bill Count'!E98*($B102+50)/100*$K$10)-(0.64*5*'Sch 8.x Bill Count'!E98)</f>
        <v>0</v>
      </c>
      <c r="F102" s="13">
        <f>(+'Sch 8.x Bill Count'!F98*'S6.1b PRevenue(0.75in)'!$K$8)+('Sch 8.x Bill Count'!F98*($B102+50)/100*$K$10)-(0.64*5*'Sch 8.x Bill Count'!F98)</f>
        <v>0</v>
      </c>
      <c r="G102" s="13">
        <f>(+'Sch 8.x Bill Count'!G98*'S6.1b PRevenue(0.75in)'!$K$8)+('Sch 8.x Bill Count'!G98*($B102+50)/100*$K$10)-(0.64*5*'Sch 8.x Bill Count'!G98)</f>
        <v>0</v>
      </c>
      <c r="H102" s="13">
        <f>(+'Sch 8.x Bill Count'!H98*'S6.1b PRevenue(0.75in)'!$K$8)+('Sch 8.x Bill Count'!H98*($B102+50)/100*$K$10)-(0.64*5*'Sch 8.x Bill Count'!H98)</f>
        <v>0</v>
      </c>
      <c r="I102" s="13">
        <f>(+'Sch 8.x Bill Count'!I98*'S6.1b PRevenue(0.75in)'!$K$8)+('Sch 8.x Bill Count'!I98*($B102+50)/100*$K$10)-(0.64*5*'Sch 8.x Bill Count'!I98)</f>
        <v>0</v>
      </c>
      <c r="J102" s="13">
        <f>(+'Sch 8.x Bill Count'!J98*'S6.1b PRevenue(0.75in)'!$K$8)+('Sch 8.x Bill Count'!J98*($B102+50)/100*$K$10)-(0.64*5*'Sch 8.x Bill Count'!J98)</f>
        <v>0</v>
      </c>
      <c r="K102" s="13">
        <f>(+'Sch 8.x Bill Count'!K98*'S6.1b PRevenue(0.75in)'!$K$8)+('Sch 8.x Bill Count'!K98*($B102+50)/100*$K$10)-(0.64*5*'Sch 8.x Bill Count'!K98)</f>
        <v>0</v>
      </c>
      <c r="L102" s="13">
        <f>(+'Sch 8.x Bill Count'!L98*'S6.1b PRevenue(0.75in)'!$K$8)+('Sch 8.x Bill Count'!L98*($B102+50)/100*$K$10)-(0.64*5*'Sch 8.x Bill Count'!L98)</f>
        <v>0</v>
      </c>
      <c r="M102" s="13">
        <f>(+'Sch 8.x Bill Count'!M98*'S6.1b PRevenue(0.75in)'!$K$8)+('Sch 8.x Bill Count'!M98*($B102+50)/100*$K$10)-(0.64*5*'Sch 8.x Bill Count'!M98)</f>
        <v>0</v>
      </c>
      <c r="N102" s="13">
        <f>(+'Sch 8.x Bill Count'!N98*'S6.1b PRevenue(0.75in)'!$K$8)+('Sch 8.x Bill Count'!N98*($B102+50)/100*$K$10)-(0.64*5*'Sch 8.x Bill Count'!N98)</f>
        <v>0</v>
      </c>
      <c r="O102" s="42"/>
      <c r="P102" s="42"/>
      <c r="Q102" s="42"/>
    </row>
    <row r="103" spans="1:17" x14ac:dyDescent="0.25">
      <c r="A103" s="42"/>
      <c r="B103">
        <f t="shared" si="2"/>
        <v>8800</v>
      </c>
      <c r="C103" s="13">
        <f>(+'Sch 8.x Bill Count'!C99*'S6.1b PRevenue(0.75in)'!$K$8)+('Sch 8.x Bill Count'!C99*($B103+50)/100*$K$10)-(0.64*5*'Sch 8.x Bill Count'!C99)</f>
        <v>407.7</v>
      </c>
      <c r="D103" s="13">
        <f>(+'Sch 8.x Bill Count'!D99*'S6.1b PRevenue(0.75in)'!$K$8)+('Sch 8.x Bill Count'!D99*($B103+50)/100*$K$10)-(0.64*5*'Sch 8.x Bill Count'!D99)</f>
        <v>0</v>
      </c>
      <c r="E103" s="13">
        <f>(+'Sch 8.x Bill Count'!E99*'S6.1b PRevenue(0.75in)'!$K$8)+('Sch 8.x Bill Count'!E99*($B103+50)/100*$K$10)-(0.64*5*'Sch 8.x Bill Count'!E99)</f>
        <v>0</v>
      </c>
      <c r="F103" s="13">
        <f>(+'Sch 8.x Bill Count'!F99*'S6.1b PRevenue(0.75in)'!$K$8)+('Sch 8.x Bill Count'!F99*($B103+50)/100*$K$10)-(0.64*5*'Sch 8.x Bill Count'!F99)</f>
        <v>0</v>
      </c>
      <c r="G103" s="13">
        <f>(+'Sch 8.x Bill Count'!G99*'S6.1b PRevenue(0.75in)'!$K$8)+('Sch 8.x Bill Count'!G99*($B103+50)/100*$K$10)-(0.64*5*'Sch 8.x Bill Count'!G99)</f>
        <v>0</v>
      </c>
      <c r="H103" s="13">
        <f>(+'Sch 8.x Bill Count'!H99*'S6.1b PRevenue(0.75in)'!$K$8)+('Sch 8.x Bill Count'!H99*($B103+50)/100*$K$10)-(0.64*5*'Sch 8.x Bill Count'!H99)</f>
        <v>0</v>
      </c>
      <c r="I103" s="13">
        <f>(+'Sch 8.x Bill Count'!I99*'S6.1b PRevenue(0.75in)'!$K$8)+('Sch 8.x Bill Count'!I99*($B103+50)/100*$K$10)-(0.64*5*'Sch 8.x Bill Count'!I99)</f>
        <v>0</v>
      </c>
      <c r="J103" s="13">
        <f>(+'Sch 8.x Bill Count'!J99*'S6.1b PRevenue(0.75in)'!$K$8)+('Sch 8.x Bill Count'!J99*($B103+50)/100*$K$10)-(0.64*5*'Sch 8.x Bill Count'!J99)</f>
        <v>0</v>
      </c>
      <c r="K103" s="13">
        <f>(+'Sch 8.x Bill Count'!K99*'S6.1b PRevenue(0.75in)'!$K$8)+('Sch 8.x Bill Count'!K99*($B103+50)/100*$K$10)-(0.64*5*'Sch 8.x Bill Count'!K99)</f>
        <v>0</v>
      </c>
      <c r="L103" s="13">
        <f>(+'Sch 8.x Bill Count'!L99*'S6.1b PRevenue(0.75in)'!$K$8)+('Sch 8.x Bill Count'!L99*($B103+50)/100*$K$10)-(0.64*5*'Sch 8.x Bill Count'!L99)</f>
        <v>0</v>
      </c>
      <c r="M103" s="13">
        <f>(+'Sch 8.x Bill Count'!M99*'S6.1b PRevenue(0.75in)'!$K$8)+('Sch 8.x Bill Count'!M99*($B103+50)/100*$K$10)-(0.64*5*'Sch 8.x Bill Count'!M99)</f>
        <v>0</v>
      </c>
      <c r="N103" s="13">
        <f>(+'Sch 8.x Bill Count'!N99*'S6.1b PRevenue(0.75in)'!$K$8)+('Sch 8.x Bill Count'!N99*($B103+50)/100*$K$10)-(0.64*5*'Sch 8.x Bill Count'!N99)</f>
        <v>0</v>
      </c>
      <c r="O103" s="42"/>
      <c r="P103" s="42"/>
      <c r="Q103" s="42"/>
    </row>
    <row r="104" spans="1:17" x14ac:dyDescent="0.25">
      <c r="A104" s="42"/>
      <c r="B104">
        <f t="shared" si="2"/>
        <v>8900</v>
      </c>
      <c r="C104" s="13">
        <f>(+'Sch 8.x Bill Count'!C100*'S6.1b PRevenue(0.75in)'!$K$8)+('Sch 8.x Bill Count'!C100*($B104+50)/100*$K$10)-(0.64*5*'Sch 8.x Bill Count'!C100)</f>
        <v>0</v>
      </c>
      <c r="D104" s="13">
        <f>(+'Sch 8.x Bill Count'!D100*'S6.1b PRevenue(0.75in)'!$K$8)+('Sch 8.x Bill Count'!D100*($B104+50)/100*$K$10)-(0.64*5*'Sch 8.x Bill Count'!D100)</f>
        <v>0</v>
      </c>
      <c r="E104" s="13">
        <f>(+'Sch 8.x Bill Count'!E100*'S6.1b PRevenue(0.75in)'!$K$8)+('Sch 8.x Bill Count'!E100*($B104+50)/100*$K$10)-(0.64*5*'Sch 8.x Bill Count'!E100)</f>
        <v>0</v>
      </c>
      <c r="F104" s="13">
        <f>(+'Sch 8.x Bill Count'!F100*'S6.1b PRevenue(0.75in)'!$K$8)+('Sch 8.x Bill Count'!F100*($B104+50)/100*$K$10)-(0.64*5*'Sch 8.x Bill Count'!F100)</f>
        <v>0</v>
      </c>
      <c r="G104" s="13">
        <f>(+'Sch 8.x Bill Count'!G100*'S6.1b PRevenue(0.75in)'!$K$8)+('Sch 8.x Bill Count'!G100*($B104+50)/100*$K$10)-(0.64*5*'Sch 8.x Bill Count'!G100)</f>
        <v>0</v>
      </c>
      <c r="H104" s="13">
        <f>(+'Sch 8.x Bill Count'!H100*'S6.1b PRevenue(0.75in)'!$K$8)+('Sch 8.x Bill Count'!H100*($B104+50)/100*$K$10)-(0.64*5*'Sch 8.x Bill Count'!H100)</f>
        <v>0</v>
      </c>
      <c r="I104" s="13">
        <f>(+'Sch 8.x Bill Count'!I100*'S6.1b PRevenue(0.75in)'!$K$8)+('Sch 8.x Bill Count'!I100*($B104+50)/100*$K$10)-(0.64*5*'Sch 8.x Bill Count'!I100)</f>
        <v>0</v>
      </c>
      <c r="J104" s="13">
        <f>(+'Sch 8.x Bill Count'!J100*'S6.1b PRevenue(0.75in)'!$K$8)+('Sch 8.x Bill Count'!J100*($B104+50)/100*$K$10)-(0.64*5*'Sch 8.x Bill Count'!J100)</f>
        <v>0</v>
      </c>
      <c r="K104" s="13">
        <f>(+'Sch 8.x Bill Count'!K100*'S6.1b PRevenue(0.75in)'!$K$8)+('Sch 8.x Bill Count'!K100*($B104+50)/100*$K$10)-(0.64*5*'Sch 8.x Bill Count'!K100)</f>
        <v>0</v>
      </c>
      <c r="L104" s="13">
        <f>(+'Sch 8.x Bill Count'!L100*'S6.1b PRevenue(0.75in)'!$K$8)+('Sch 8.x Bill Count'!L100*($B104+50)/100*$K$10)-(0.64*5*'Sch 8.x Bill Count'!L100)</f>
        <v>0</v>
      </c>
      <c r="M104" s="13">
        <f>(+'Sch 8.x Bill Count'!M100*'S6.1b PRevenue(0.75in)'!$K$8)+('Sch 8.x Bill Count'!M100*($B104+50)/100*$K$10)-(0.64*5*'Sch 8.x Bill Count'!M100)</f>
        <v>0</v>
      </c>
      <c r="N104" s="13">
        <f>(+'Sch 8.x Bill Count'!N100*'S6.1b PRevenue(0.75in)'!$K$8)+('Sch 8.x Bill Count'!N100*($B104+50)/100*$K$10)-(0.64*5*'Sch 8.x Bill Count'!N100)</f>
        <v>0</v>
      </c>
      <c r="O104" s="42"/>
      <c r="P104" s="42"/>
      <c r="Q104" s="42"/>
    </row>
    <row r="105" spans="1:17" x14ac:dyDescent="0.25">
      <c r="A105" s="42"/>
      <c r="B105">
        <f t="shared" si="2"/>
        <v>9000</v>
      </c>
      <c r="C105" s="13">
        <f>(+'Sch 8.x Bill Count'!C101*'S6.1b PRevenue(0.75in)'!$K$8)+('Sch 8.x Bill Count'!C101*($B105+50)/100*$K$10)-(0.64*5*'Sch 8.x Bill Count'!C101)</f>
        <v>0</v>
      </c>
      <c r="D105" s="13">
        <f>(+'Sch 8.x Bill Count'!D101*'S6.1b PRevenue(0.75in)'!$K$8)+('Sch 8.x Bill Count'!D101*($B105+50)/100*$K$10)-(0.64*5*'Sch 8.x Bill Count'!D101)</f>
        <v>415.7</v>
      </c>
      <c r="E105" s="13">
        <f>(+'Sch 8.x Bill Count'!E101*'S6.1b PRevenue(0.75in)'!$K$8)+('Sch 8.x Bill Count'!E101*($B105+50)/100*$K$10)-(0.64*5*'Sch 8.x Bill Count'!E101)</f>
        <v>0</v>
      </c>
      <c r="F105" s="13">
        <f>(+'Sch 8.x Bill Count'!F101*'S6.1b PRevenue(0.75in)'!$K$8)+('Sch 8.x Bill Count'!F101*($B105+50)/100*$K$10)-(0.64*5*'Sch 8.x Bill Count'!F101)</f>
        <v>0</v>
      </c>
      <c r="G105" s="13">
        <f>(+'Sch 8.x Bill Count'!G101*'S6.1b PRevenue(0.75in)'!$K$8)+('Sch 8.x Bill Count'!G101*($B105+50)/100*$K$10)-(0.64*5*'Sch 8.x Bill Count'!G101)</f>
        <v>0</v>
      </c>
      <c r="H105" s="13">
        <f>(+'Sch 8.x Bill Count'!H101*'S6.1b PRevenue(0.75in)'!$K$8)+('Sch 8.x Bill Count'!H101*($B105+50)/100*$K$10)-(0.64*5*'Sch 8.x Bill Count'!H101)</f>
        <v>0</v>
      </c>
      <c r="I105" s="13">
        <f>(+'Sch 8.x Bill Count'!I101*'S6.1b PRevenue(0.75in)'!$K$8)+('Sch 8.x Bill Count'!I101*($B105+50)/100*$K$10)-(0.64*5*'Sch 8.x Bill Count'!I101)</f>
        <v>0</v>
      </c>
      <c r="J105" s="13">
        <f>(+'Sch 8.x Bill Count'!J101*'S6.1b PRevenue(0.75in)'!$K$8)+('Sch 8.x Bill Count'!J101*($B105+50)/100*$K$10)-(0.64*5*'Sch 8.x Bill Count'!J101)</f>
        <v>0</v>
      </c>
      <c r="K105" s="13">
        <f>(+'Sch 8.x Bill Count'!K101*'S6.1b PRevenue(0.75in)'!$K$8)+('Sch 8.x Bill Count'!K101*($B105+50)/100*$K$10)-(0.64*5*'Sch 8.x Bill Count'!K101)</f>
        <v>0</v>
      </c>
      <c r="L105" s="13">
        <f>(+'Sch 8.x Bill Count'!L101*'S6.1b PRevenue(0.75in)'!$K$8)+('Sch 8.x Bill Count'!L101*($B105+50)/100*$K$10)-(0.64*5*'Sch 8.x Bill Count'!L101)</f>
        <v>0</v>
      </c>
      <c r="M105" s="13">
        <f>(+'Sch 8.x Bill Count'!M101*'S6.1b PRevenue(0.75in)'!$K$8)+('Sch 8.x Bill Count'!M101*($B105+50)/100*$K$10)-(0.64*5*'Sch 8.x Bill Count'!M101)</f>
        <v>0</v>
      </c>
      <c r="N105" s="13">
        <f>(+'Sch 8.x Bill Count'!N101*'S6.1b PRevenue(0.75in)'!$K$8)+('Sch 8.x Bill Count'!N101*($B105+50)/100*$K$10)-(0.64*5*'Sch 8.x Bill Count'!N101)</f>
        <v>0</v>
      </c>
      <c r="O105" s="42"/>
      <c r="P105" s="42"/>
      <c r="Q105" s="42"/>
    </row>
    <row r="106" spans="1:17" x14ac:dyDescent="0.25">
      <c r="A106" s="42"/>
      <c r="B106">
        <f t="shared" si="2"/>
        <v>9100</v>
      </c>
      <c r="C106" s="13">
        <f>(+'Sch 8.x Bill Count'!C102*'S6.1b PRevenue(0.75in)'!$K$8)+('Sch 8.x Bill Count'!C102*($B106+50)/100*$K$10)-(0.64*5*'Sch 8.x Bill Count'!C102)</f>
        <v>0</v>
      </c>
      <c r="D106" s="13">
        <f>(+'Sch 8.x Bill Count'!D102*'S6.1b PRevenue(0.75in)'!$K$8)+('Sch 8.x Bill Count'!D102*($B106+50)/100*$K$10)-(0.64*5*'Sch 8.x Bill Count'!D102)</f>
        <v>0</v>
      </c>
      <c r="E106" s="13">
        <f>(+'Sch 8.x Bill Count'!E102*'S6.1b PRevenue(0.75in)'!$K$8)+('Sch 8.x Bill Count'!E102*($B106+50)/100*$K$10)-(0.64*5*'Sch 8.x Bill Count'!E102)</f>
        <v>0</v>
      </c>
      <c r="F106" s="13">
        <f>(+'Sch 8.x Bill Count'!F102*'S6.1b PRevenue(0.75in)'!$K$8)+('Sch 8.x Bill Count'!F102*($B106+50)/100*$K$10)-(0.64*5*'Sch 8.x Bill Count'!F102)</f>
        <v>0</v>
      </c>
      <c r="G106" s="13">
        <f>(+'Sch 8.x Bill Count'!G102*'S6.1b PRevenue(0.75in)'!$K$8)+('Sch 8.x Bill Count'!G102*($B106+50)/100*$K$10)-(0.64*5*'Sch 8.x Bill Count'!G102)</f>
        <v>0</v>
      </c>
      <c r="H106" s="13">
        <f>(+'Sch 8.x Bill Count'!H102*'S6.1b PRevenue(0.75in)'!$K$8)+('Sch 8.x Bill Count'!H102*($B106+50)/100*$K$10)-(0.64*5*'Sch 8.x Bill Count'!H102)</f>
        <v>0</v>
      </c>
      <c r="I106" s="13">
        <f>(+'Sch 8.x Bill Count'!I102*'S6.1b PRevenue(0.75in)'!$K$8)+('Sch 8.x Bill Count'!I102*($B106+50)/100*$K$10)-(0.64*5*'Sch 8.x Bill Count'!I102)</f>
        <v>0</v>
      </c>
      <c r="J106" s="13">
        <f>(+'Sch 8.x Bill Count'!J102*'S6.1b PRevenue(0.75in)'!$K$8)+('Sch 8.x Bill Count'!J102*($B106+50)/100*$K$10)-(0.64*5*'Sch 8.x Bill Count'!J102)</f>
        <v>0</v>
      </c>
      <c r="K106" s="13">
        <f>(+'Sch 8.x Bill Count'!K102*'S6.1b PRevenue(0.75in)'!$K$8)+('Sch 8.x Bill Count'!K102*($B106+50)/100*$K$10)-(0.64*5*'Sch 8.x Bill Count'!K102)</f>
        <v>0</v>
      </c>
      <c r="L106" s="13">
        <f>(+'Sch 8.x Bill Count'!L102*'S6.1b PRevenue(0.75in)'!$K$8)+('Sch 8.x Bill Count'!L102*($B106+50)/100*$K$10)-(0.64*5*'Sch 8.x Bill Count'!L102)</f>
        <v>0</v>
      </c>
      <c r="M106" s="13">
        <f>(+'Sch 8.x Bill Count'!M102*'S6.1b PRevenue(0.75in)'!$K$8)+('Sch 8.x Bill Count'!M102*($B106+50)/100*$K$10)-(0.64*5*'Sch 8.x Bill Count'!M102)</f>
        <v>0</v>
      </c>
      <c r="N106" s="13">
        <f>(+'Sch 8.x Bill Count'!N102*'S6.1b PRevenue(0.75in)'!$K$8)+('Sch 8.x Bill Count'!N102*($B106+50)/100*$K$10)-(0.64*5*'Sch 8.x Bill Count'!N102)</f>
        <v>0</v>
      </c>
      <c r="O106" s="42"/>
      <c r="P106" s="42"/>
      <c r="Q106" s="42"/>
    </row>
    <row r="107" spans="1:17" x14ac:dyDescent="0.25">
      <c r="A107" s="42"/>
      <c r="B107">
        <f t="shared" si="2"/>
        <v>9200</v>
      </c>
      <c r="C107" s="13">
        <f>(+'Sch 8.x Bill Count'!C103*'S6.1b PRevenue(0.75in)'!$K$8)+('Sch 8.x Bill Count'!C103*($B107+50)/100*$K$10)-(0.64*5*'Sch 8.x Bill Count'!C103)</f>
        <v>0</v>
      </c>
      <c r="D107" s="13">
        <f>(+'Sch 8.x Bill Count'!D103*'S6.1b PRevenue(0.75in)'!$K$8)+('Sch 8.x Bill Count'!D103*($B107+50)/100*$K$10)-(0.64*5*'Sch 8.x Bill Count'!D103)</f>
        <v>0</v>
      </c>
      <c r="E107" s="13">
        <f>(+'Sch 8.x Bill Count'!E103*'S6.1b PRevenue(0.75in)'!$K$8)+('Sch 8.x Bill Count'!E103*($B107+50)/100*$K$10)-(0.64*5*'Sch 8.x Bill Count'!E103)</f>
        <v>0</v>
      </c>
      <c r="F107" s="13">
        <f>(+'Sch 8.x Bill Count'!F103*'S6.1b PRevenue(0.75in)'!$K$8)+('Sch 8.x Bill Count'!F103*($B107+50)/100*$K$10)-(0.64*5*'Sch 8.x Bill Count'!F103)</f>
        <v>0</v>
      </c>
      <c r="G107" s="13">
        <f>(+'Sch 8.x Bill Count'!G103*'S6.1b PRevenue(0.75in)'!$K$8)+('Sch 8.x Bill Count'!G103*($B107+50)/100*$K$10)-(0.64*5*'Sch 8.x Bill Count'!G103)</f>
        <v>0</v>
      </c>
      <c r="H107" s="13">
        <f>(+'Sch 8.x Bill Count'!H103*'S6.1b PRevenue(0.75in)'!$K$8)+('Sch 8.x Bill Count'!H103*($B107+50)/100*$K$10)-(0.64*5*'Sch 8.x Bill Count'!H103)</f>
        <v>0</v>
      </c>
      <c r="I107" s="13">
        <f>(+'Sch 8.x Bill Count'!I103*'S6.1b PRevenue(0.75in)'!$K$8)+('Sch 8.x Bill Count'!I103*($B107+50)/100*$K$10)-(0.64*5*'Sch 8.x Bill Count'!I103)</f>
        <v>0</v>
      </c>
      <c r="J107" s="13">
        <f>(+'Sch 8.x Bill Count'!J103*'S6.1b PRevenue(0.75in)'!$K$8)+('Sch 8.x Bill Count'!J103*($B107+50)/100*$K$10)-(0.64*5*'Sch 8.x Bill Count'!J103)</f>
        <v>0</v>
      </c>
      <c r="K107" s="13">
        <f>(+'Sch 8.x Bill Count'!K103*'S6.1b PRevenue(0.75in)'!$K$8)+('Sch 8.x Bill Count'!K103*($B107+50)/100*$K$10)-(0.64*5*'Sch 8.x Bill Count'!K103)</f>
        <v>0</v>
      </c>
      <c r="L107" s="13">
        <f>(+'Sch 8.x Bill Count'!L103*'S6.1b PRevenue(0.75in)'!$K$8)+('Sch 8.x Bill Count'!L103*($B107+50)/100*$K$10)-(0.64*5*'Sch 8.x Bill Count'!L103)</f>
        <v>0</v>
      </c>
      <c r="M107" s="13">
        <f>(+'Sch 8.x Bill Count'!M103*'S6.1b PRevenue(0.75in)'!$K$8)+('Sch 8.x Bill Count'!M103*($B107+50)/100*$K$10)-(0.64*5*'Sch 8.x Bill Count'!M103)</f>
        <v>0</v>
      </c>
      <c r="N107" s="13">
        <f>(+'Sch 8.x Bill Count'!N103*'S6.1b PRevenue(0.75in)'!$K$8)+('Sch 8.x Bill Count'!N103*($B107+50)/100*$K$10)-(0.64*5*'Sch 8.x Bill Count'!N103)</f>
        <v>0</v>
      </c>
      <c r="O107" s="42"/>
      <c r="P107" s="42"/>
      <c r="Q107" s="42"/>
    </row>
    <row r="108" spans="1:17" x14ac:dyDescent="0.25">
      <c r="A108" s="42"/>
      <c r="B108">
        <f t="shared" si="2"/>
        <v>9300</v>
      </c>
      <c r="C108" s="13">
        <f>(+'Sch 8.x Bill Count'!C104*'S6.1b PRevenue(0.75in)'!$K$8)+('Sch 8.x Bill Count'!C104*($B108+50)/100*$K$10)-(0.64*5*'Sch 8.x Bill Count'!C104)</f>
        <v>0</v>
      </c>
      <c r="D108" s="13">
        <f>(+'Sch 8.x Bill Count'!D104*'S6.1b PRevenue(0.75in)'!$K$8)+('Sch 8.x Bill Count'!D104*($B108+50)/100*$K$10)-(0.64*5*'Sch 8.x Bill Count'!D104)</f>
        <v>0</v>
      </c>
      <c r="E108" s="13">
        <f>(+'Sch 8.x Bill Count'!E104*'S6.1b PRevenue(0.75in)'!$K$8)+('Sch 8.x Bill Count'!E104*($B108+50)/100*$K$10)-(0.64*5*'Sch 8.x Bill Count'!E104)</f>
        <v>0</v>
      </c>
      <c r="F108" s="13">
        <f>(+'Sch 8.x Bill Count'!F104*'S6.1b PRevenue(0.75in)'!$K$8)+('Sch 8.x Bill Count'!F104*($B108+50)/100*$K$10)-(0.64*5*'Sch 8.x Bill Count'!F104)</f>
        <v>0</v>
      </c>
      <c r="G108" s="13">
        <f>(+'Sch 8.x Bill Count'!G104*'S6.1b PRevenue(0.75in)'!$K$8)+('Sch 8.x Bill Count'!G104*($B108+50)/100*$K$10)-(0.64*5*'Sch 8.x Bill Count'!G104)</f>
        <v>0</v>
      </c>
      <c r="H108" s="13">
        <f>(+'Sch 8.x Bill Count'!H104*'S6.1b PRevenue(0.75in)'!$K$8)+('Sch 8.x Bill Count'!H104*($B108+50)/100*$K$10)-(0.64*5*'Sch 8.x Bill Count'!H104)</f>
        <v>0</v>
      </c>
      <c r="I108" s="13">
        <f>(+'Sch 8.x Bill Count'!I104*'S6.1b PRevenue(0.75in)'!$K$8)+('Sch 8.x Bill Count'!I104*($B108+50)/100*$K$10)-(0.64*5*'Sch 8.x Bill Count'!I104)</f>
        <v>0</v>
      </c>
      <c r="J108" s="13">
        <f>(+'Sch 8.x Bill Count'!J104*'S6.1b PRevenue(0.75in)'!$K$8)+('Sch 8.x Bill Count'!J104*($B108+50)/100*$K$10)-(0.64*5*'Sch 8.x Bill Count'!J104)</f>
        <v>0</v>
      </c>
      <c r="K108" s="13">
        <f>(+'Sch 8.x Bill Count'!K104*'S6.1b PRevenue(0.75in)'!$K$8)+('Sch 8.x Bill Count'!K104*($B108+50)/100*$K$10)-(0.64*5*'Sch 8.x Bill Count'!K104)</f>
        <v>0</v>
      </c>
      <c r="L108" s="13">
        <f>(+'Sch 8.x Bill Count'!L104*'S6.1b PRevenue(0.75in)'!$K$8)+('Sch 8.x Bill Count'!L104*($B108+50)/100*$K$10)-(0.64*5*'Sch 8.x Bill Count'!L104)</f>
        <v>0</v>
      </c>
      <c r="M108" s="13">
        <f>(+'Sch 8.x Bill Count'!M104*'S6.1b PRevenue(0.75in)'!$K$8)+('Sch 8.x Bill Count'!M104*($B108+50)/100*$K$10)-(0.64*5*'Sch 8.x Bill Count'!M104)</f>
        <v>0</v>
      </c>
      <c r="N108" s="13">
        <f>(+'Sch 8.x Bill Count'!N104*'S6.1b PRevenue(0.75in)'!$K$8)+('Sch 8.x Bill Count'!N104*($B108+50)/100*$K$10)-(0.64*5*'Sch 8.x Bill Count'!N104)</f>
        <v>0</v>
      </c>
      <c r="O108" s="42"/>
      <c r="P108" s="42"/>
      <c r="Q108" s="42"/>
    </row>
    <row r="109" spans="1:17" x14ac:dyDescent="0.25">
      <c r="A109" s="42"/>
      <c r="B109">
        <f t="shared" si="2"/>
        <v>9400</v>
      </c>
      <c r="C109" s="13">
        <f>(+'Sch 8.x Bill Count'!C105*'S6.1b PRevenue(0.75in)'!$K$8)+('Sch 8.x Bill Count'!C105*($B109+50)/100*$K$10)-(0.64*5*'Sch 8.x Bill Count'!C105)</f>
        <v>0</v>
      </c>
      <c r="D109" s="13">
        <f>(+'Sch 8.x Bill Count'!D105*'S6.1b PRevenue(0.75in)'!$K$8)+('Sch 8.x Bill Count'!D105*($B109+50)/100*$K$10)-(0.64*5*'Sch 8.x Bill Count'!D105)</f>
        <v>0</v>
      </c>
      <c r="E109" s="13">
        <f>(+'Sch 8.x Bill Count'!E105*'S6.1b PRevenue(0.75in)'!$K$8)+('Sch 8.x Bill Count'!E105*($B109+50)/100*$K$10)-(0.64*5*'Sch 8.x Bill Count'!E105)</f>
        <v>0</v>
      </c>
      <c r="F109" s="13">
        <f>(+'Sch 8.x Bill Count'!F105*'S6.1b PRevenue(0.75in)'!$K$8)+('Sch 8.x Bill Count'!F105*($B109+50)/100*$K$10)-(0.64*5*'Sch 8.x Bill Count'!F105)</f>
        <v>0</v>
      </c>
      <c r="G109" s="13">
        <f>(+'Sch 8.x Bill Count'!G105*'S6.1b PRevenue(0.75in)'!$K$8)+('Sch 8.x Bill Count'!G105*($B109+50)/100*$K$10)-(0.64*5*'Sch 8.x Bill Count'!G105)</f>
        <v>0</v>
      </c>
      <c r="H109" s="13">
        <f>(+'Sch 8.x Bill Count'!H105*'S6.1b PRevenue(0.75in)'!$K$8)+('Sch 8.x Bill Count'!H105*($B109+50)/100*$K$10)-(0.64*5*'Sch 8.x Bill Count'!H105)</f>
        <v>0</v>
      </c>
      <c r="I109" s="13">
        <f>(+'Sch 8.x Bill Count'!I105*'S6.1b PRevenue(0.75in)'!$K$8)+('Sch 8.x Bill Count'!I105*($B109+50)/100*$K$10)-(0.64*5*'Sch 8.x Bill Count'!I105)</f>
        <v>0</v>
      </c>
      <c r="J109" s="13">
        <f>(+'Sch 8.x Bill Count'!J105*'S6.1b PRevenue(0.75in)'!$K$8)+('Sch 8.x Bill Count'!J105*($B109+50)/100*$K$10)-(0.64*5*'Sch 8.x Bill Count'!J105)</f>
        <v>0</v>
      </c>
      <c r="K109" s="13">
        <f>(+'Sch 8.x Bill Count'!K105*'S6.1b PRevenue(0.75in)'!$K$8)+('Sch 8.x Bill Count'!K105*($B109+50)/100*$K$10)-(0.64*5*'Sch 8.x Bill Count'!K105)</f>
        <v>0</v>
      </c>
      <c r="L109" s="13">
        <f>(+'Sch 8.x Bill Count'!L105*'S6.1b PRevenue(0.75in)'!$K$8)+('Sch 8.x Bill Count'!L105*($B109+50)/100*$K$10)-(0.64*5*'Sch 8.x Bill Count'!L105)</f>
        <v>0</v>
      </c>
      <c r="M109" s="13">
        <f>(+'Sch 8.x Bill Count'!M105*'S6.1b PRevenue(0.75in)'!$K$8)+('Sch 8.x Bill Count'!M105*($B109+50)/100*$K$10)-(0.64*5*'Sch 8.x Bill Count'!M105)</f>
        <v>0</v>
      </c>
      <c r="N109" s="13">
        <f>(+'Sch 8.x Bill Count'!N105*'S6.1b PRevenue(0.75in)'!$K$8)+('Sch 8.x Bill Count'!N105*($B109+50)/100*$K$10)-(0.64*5*'Sch 8.x Bill Count'!N105)</f>
        <v>0</v>
      </c>
      <c r="O109" s="42"/>
      <c r="P109" s="42"/>
      <c r="Q109" s="42"/>
    </row>
    <row r="110" spans="1:17" x14ac:dyDescent="0.25">
      <c r="A110" s="42"/>
      <c r="B110">
        <f t="shared" si="2"/>
        <v>9500</v>
      </c>
      <c r="C110" s="13">
        <f>(+'Sch 8.x Bill Count'!C106*'S6.1b PRevenue(0.75in)'!$K$8)+('Sch 8.x Bill Count'!C106*($B110+50)/100*$K$10)-(0.64*5*'Sch 8.x Bill Count'!C106)</f>
        <v>0</v>
      </c>
      <c r="D110" s="13">
        <f>(+'Sch 8.x Bill Count'!D106*'S6.1b PRevenue(0.75in)'!$K$8)+('Sch 8.x Bill Count'!D106*($B110+50)/100*$K$10)-(0.64*5*'Sch 8.x Bill Count'!D106)</f>
        <v>0</v>
      </c>
      <c r="E110" s="13">
        <f>(+'Sch 8.x Bill Count'!E106*'S6.1b PRevenue(0.75in)'!$K$8)+('Sch 8.x Bill Count'!E106*($B110+50)/100*$K$10)-(0.64*5*'Sch 8.x Bill Count'!E106)</f>
        <v>0</v>
      </c>
      <c r="F110" s="13">
        <f>(+'Sch 8.x Bill Count'!F106*'S6.1b PRevenue(0.75in)'!$K$8)+('Sch 8.x Bill Count'!F106*($B110+50)/100*$K$10)-(0.64*5*'Sch 8.x Bill Count'!F106)</f>
        <v>0</v>
      </c>
      <c r="G110" s="13">
        <f>(+'Sch 8.x Bill Count'!G106*'S6.1b PRevenue(0.75in)'!$K$8)+('Sch 8.x Bill Count'!G106*($B110+50)/100*$K$10)-(0.64*5*'Sch 8.x Bill Count'!G106)</f>
        <v>0</v>
      </c>
      <c r="H110" s="13">
        <f>(+'Sch 8.x Bill Count'!H106*'S6.1b PRevenue(0.75in)'!$K$8)+('Sch 8.x Bill Count'!H106*($B110+50)/100*$K$10)-(0.64*5*'Sch 8.x Bill Count'!H106)</f>
        <v>0</v>
      </c>
      <c r="I110" s="13">
        <f>(+'Sch 8.x Bill Count'!I106*'S6.1b PRevenue(0.75in)'!$K$8)+('Sch 8.x Bill Count'!I106*($B110+50)/100*$K$10)-(0.64*5*'Sch 8.x Bill Count'!I106)</f>
        <v>0</v>
      </c>
      <c r="J110" s="13">
        <f>(+'Sch 8.x Bill Count'!J106*'S6.1b PRevenue(0.75in)'!$K$8)+('Sch 8.x Bill Count'!J106*($B110+50)/100*$K$10)-(0.64*5*'Sch 8.x Bill Count'!J106)</f>
        <v>0</v>
      </c>
      <c r="K110" s="13">
        <f>(+'Sch 8.x Bill Count'!K106*'S6.1b PRevenue(0.75in)'!$K$8)+('Sch 8.x Bill Count'!K106*($B110+50)/100*$K$10)-(0.64*5*'Sch 8.x Bill Count'!K106)</f>
        <v>0</v>
      </c>
      <c r="L110" s="13">
        <f>(+'Sch 8.x Bill Count'!L106*'S6.1b PRevenue(0.75in)'!$K$8)+('Sch 8.x Bill Count'!L106*($B110+50)/100*$K$10)-(0.64*5*'Sch 8.x Bill Count'!L106)</f>
        <v>0</v>
      </c>
      <c r="M110" s="13">
        <f>(+'Sch 8.x Bill Count'!M106*'S6.1b PRevenue(0.75in)'!$K$8)+('Sch 8.x Bill Count'!M106*($B110+50)/100*$K$10)-(0.64*5*'Sch 8.x Bill Count'!M106)</f>
        <v>0</v>
      </c>
      <c r="N110" s="13">
        <f>(+'Sch 8.x Bill Count'!N106*'S6.1b PRevenue(0.75in)'!$K$8)+('Sch 8.x Bill Count'!N106*($B110+50)/100*$K$10)-(0.64*5*'Sch 8.x Bill Count'!N106)</f>
        <v>0</v>
      </c>
      <c r="O110" s="42"/>
      <c r="P110" s="42"/>
      <c r="Q110" s="42"/>
    </row>
    <row r="111" spans="1:17" x14ac:dyDescent="0.25">
      <c r="A111" s="42"/>
      <c r="B111">
        <f t="shared" si="2"/>
        <v>9600</v>
      </c>
      <c r="C111" s="13">
        <f>(+'Sch 8.x Bill Count'!C107*'S6.1b PRevenue(0.75in)'!$K$8)+('Sch 8.x Bill Count'!C107*($B111+50)/100*$K$10)-(0.64*5*'Sch 8.x Bill Count'!C107)</f>
        <v>0</v>
      </c>
      <c r="D111" s="13">
        <f>(+'Sch 8.x Bill Count'!D107*'S6.1b PRevenue(0.75in)'!$K$8)+('Sch 8.x Bill Count'!D107*($B111+50)/100*$K$10)-(0.64*5*'Sch 8.x Bill Count'!D107)</f>
        <v>0</v>
      </c>
      <c r="E111" s="13">
        <f>(+'Sch 8.x Bill Count'!E107*'S6.1b PRevenue(0.75in)'!$K$8)+('Sch 8.x Bill Count'!E107*($B111+50)/100*$K$10)-(0.64*5*'Sch 8.x Bill Count'!E107)</f>
        <v>0</v>
      </c>
      <c r="F111" s="13">
        <f>(+'Sch 8.x Bill Count'!F107*'S6.1b PRevenue(0.75in)'!$K$8)+('Sch 8.x Bill Count'!F107*($B111+50)/100*$K$10)-(0.64*5*'Sch 8.x Bill Count'!F107)</f>
        <v>0</v>
      </c>
      <c r="G111" s="13">
        <f>(+'Sch 8.x Bill Count'!G107*'S6.1b PRevenue(0.75in)'!$K$8)+('Sch 8.x Bill Count'!G107*($B111+50)/100*$K$10)-(0.64*5*'Sch 8.x Bill Count'!G107)</f>
        <v>0</v>
      </c>
      <c r="H111" s="13">
        <f>(+'Sch 8.x Bill Count'!H107*'S6.1b PRevenue(0.75in)'!$K$8)+('Sch 8.x Bill Count'!H107*($B111+50)/100*$K$10)-(0.64*5*'Sch 8.x Bill Count'!H107)</f>
        <v>0</v>
      </c>
      <c r="I111" s="13">
        <f>(+'Sch 8.x Bill Count'!I107*'S6.1b PRevenue(0.75in)'!$K$8)+('Sch 8.x Bill Count'!I107*($B111+50)/100*$K$10)-(0.64*5*'Sch 8.x Bill Count'!I107)</f>
        <v>0</v>
      </c>
      <c r="J111" s="13">
        <f>(+'Sch 8.x Bill Count'!J107*'S6.1b PRevenue(0.75in)'!$K$8)+('Sch 8.x Bill Count'!J107*($B111+50)/100*$K$10)-(0.64*5*'Sch 8.x Bill Count'!J107)</f>
        <v>0</v>
      </c>
      <c r="K111" s="13">
        <f>(+'Sch 8.x Bill Count'!K107*'S6.1b PRevenue(0.75in)'!$K$8)+('Sch 8.x Bill Count'!K107*($B111+50)/100*$K$10)-(0.64*5*'Sch 8.x Bill Count'!K107)</f>
        <v>0</v>
      </c>
      <c r="L111" s="13">
        <f>(+'Sch 8.x Bill Count'!L107*'S6.1b PRevenue(0.75in)'!$K$8)+('Sch 8.x Bill Count'!L107*($B111+50)/100*$K$10)-(0.64*5*'Sch 8.x Bill Count'!L107)</f>
        <v>0</v>
      </c>
      <c r="M111" s="13">
        <f>(+'Sch 8.x Bill Count'!M107*'S6.1b PRevenue(0.75in)'!$K$8)+('Sch 8.x Bill Count'!M107*($B111+50)/100*$K$10)-(0.64*5*'Sch 8.x Bill Count'!M107)</f>
        <v>0</v>
      </c>
      <c r="N111" s="13">
        <f>(+'Sch 8.x Bill Count'!N107*'S6.1b PRevenue(0.75in)'!$K$8)+('Sch 8.x Bill Count'!N107*($B111+50)/100*$K$10)-(0.64*5*'Sch 8.x Bill Count'!N107)</f>
        <v>0</v>
      </c>
      <c r="O111" s="42"/>
      <c r="P111" s="42"/>
      <c r="Q111" s="42"/>
    </row>
    <row r="112" spans="1:17" x14ac:dyDescent="0.25">
      <c r="A112" s="42"/>
      <c r="B112">
        <f t="shared" si="2"/>
        <v>9700</v>
      </c>
      <c r="C112" s="13">
        <f>(+'Sch 8.x Bill Count'!C108*'S6.1b PRevenue(0.75in)'!$K$8)+('Sch 8.x Bill Count'!C108*($B112+50)/100*$K$10)-(0.64*5*'Sch 8.x Bill Count'!C108)</f>
        <v>0</v>
      </c>
      <c r="D112" s="13">
        <f>(+'Sch 8.x Bill Count'!D108*'S6.1b PRevenue(0.75in)'!$K$8)+('Sch 8.x Bill Count'!D108*($B112+50)/100*$K$10)-(0.64*5*'Sch 8.x Bill Count'!D108)</f>
        <v>0</v>
      </c>
      <c r="E112" s="13">
        <f>(+'Sch 8.x Bill Count'!E108*'S6.1b PRevenue(0.75in)'!$K$8)+('Sch 8.x Bill Count'!E108*($B112+50)/100*$K$10)-(0.64*5*'Sch 8.x Bill Count'!E108)</f>
        <v>0</v>
      </c>
      <c r="F112" s="13">
        <f>(+'Sch 8.x Bill Count'!F108*'S6.1b PRevenue(0.75in)'!$K$8)+('Sch 8.x Bill Count'!F108*($B112+50)/100*$K$10)-(0.64*5*'Sch 8.x Bill Count'!F108)</f>
        <v>0</v>
      </c>
      <c r="G112" s="13">
        <f>(+'Sch 8.x Bill Count'!G108*'S6.1b PRevenue(0.75in)'!$K$8)+('Sch 8.x Bill Count'!G108*($B112+50)/100*$K$10)-(0.64*5*'Sch 8.x Bill Count'!G108)</f>
        <v>0</v>
      </c>
      <c r="H112" s="13">
        <f>(+'Sch 8.x Bill Count'!H108*'S6.1b PRevenue(0.75in)'!$K$8)+('Sch 8.x Bill Count'!H108*($B112+50)/100*$K$10)-(0.64*5*'Sch 8.x Bill Count'!H108)</f>
        <v>0</v>
      </c>
      <c r="I112" s="13">
        <f>(+'Sch 8.x Bill Count'!I108*'S6.1b PRevenue(0.75in)'!$K$8)+('Sch 8.x Bill Count'!I108*($B112+50)/100*$K$10)-(0.64*5*'Sch 8.x Bill Count'!I108)</f>
        <v>0</v>
      </c>
      <c r="J112" s="13">
        <f>(+'Sch 8.x Bill Count'!J108*'S6.1b PRevenue(0.75in)'!$K$8)+('Sch 8.x Bill Count'!J108*($B112+50)/100*$K$10)-(0.64*5*'Sch 8.x Bill Count'!J108)</f>
        <v>0</v>
      </c>
      <c r="K112" s="13">
        <f>(+'Sch 8.x Bill Count'!K108*'S6.1b PRevenue(0.75in)'!$K$8)+('Sch 8.x Bill Count'!K108*($B112+50)/100*$K$10)-(0.64*5*'Sch 8.x Bill Count'!K108)</f>
        <v>0</v>
      </c>
      <c r="L112" s="13">
        <f>(+'Sch 8.x Bill Count'!L108*'S6.1b PRevenue(0.75in)'!$K$8)+('Sch 8.x Bill Count'!L108*($B112+50)/100*$K$10)-(0.64*5*'Sch 8.x Bill Count'!L108)</f>
        <v>0</v>
      </c>
      <c r="M112" s="13">
        <f>(+'Sch 8.x Bill Count'!M108*'S6.1b PRevenue(0.75in)'!$K$8)+('Sch 8.x Bill Count'!M108*($B112+50)/100*$K$10)-(0.64*5*'Sch 8.x Bill Count'!M108)</f>
        <v>0</v>
      </c>
      <c r="N112" s="13">
        <f>(+'Sch 8.x Bill Count'!N108*'S6.1b PRevenue(0.75in)'!$K$8)+('Sch 8.x Bill Count'!N108*($B112+50)/100*$K$10)-(0.64*5*'Sch 8.x Bill Count'!N108)</f>
        <v>0</v>
      </c>
      <c r="O112" s="42"/>
      <c r="P112" s="42"/>
      <c r="Q112" s="42"/>
    </row>
    <row r="113" spans="1:17" x14ac:dyDescent="0.25">
      <c r="A113" s="42"/>
      <c r="B113">
        <f t="shared" si="2"/>
        <v>9800</v>
      </c>
      <c r="C113" s="13">
        <f>(+'Sch 8.x Bill Count'!C109*'S6.1b PRevenue(0.75in)'!$K$8)+('Sch 8.x Bill Count'!C109*($B113+50)/100*$K$10)-(0.64*5*'Sch 8.x Bill Count'!C109)</f>
        <v>0</v>
      </c>
      <c r="D113" s="13">
        <f>(+'Sch 8.x Bill Count'!D109*'S6.1b PRevenue(0.75in)'!$K$8)+('Sch 8.x Bill Count'!D109*($B113+50)/100*$K$10)-(0.64*5*'Sch 8.x Bill Count'!D109)</f>
        <v>0</v>
      </c>
      <c r="E113" s="13">
        <f>(+'Sch 8.x Bill Count'!E109*'S6.1b PRevenue(0.75in)'!$K$8)+('Sch 8.x Bill Count'!E109*($B113+50)/100*$K$10)-(0.64*5*'Sch 8.x Bill Count'!E109)</f>
        <v>0</v>
      </c>
      <c r="F113" s="13">
        <f>(+'Sch 8.x Bill Count'!F109*'S6.1b PRevenue(0.75in)'!$K$8)+('Sch 8.x Bill Count'!F109*($B113+50)/100*$K$10)-(0.64*5*'Sch 8.x Bill Count'!F109)</f>
        <v>0</v>
      </c>
      <c r="G113" s="13">
        <f>(+'Sch 8.x Bill Count'!G109*'S6.1b PRevenue(0.75in)'!$K$8)+('Sch 8.x Bill Count'!G109*($B113+50)/100*$K$10)-(0.64*5*'Sch 8.x Bill Count'!G109)</f>
        <v>0</v>
      </c>
      <c r="H113" s="13">
        <f>(+'Sch 8.x Bill Count'!H109*'S6.1b PRevenue(0.75in)'!$K$8)+('Sch 8.x Bill Count'!H109*($B113+50)/100*$K$10)-(0.64*5*'Sch 8.x Bill Count'!H109)</f>
        <v>0</v>
      </c>
      <c r="I113" s="13">
        <f>(+'Sch 8.x Bill Count'!I109*'S6.1b PRevenue(0.75in)'!$K$8)+('Sch 8.x Bill Count'!I109*($B113+50)/100*$K$10)-(0.64*5*'Sch 8.x Bill Count'!I109)</f>
        <v>0</v>
      </c>
      <c r="J113" s="13">
        <f>(+'Sch 8.x Bill Count'!J109*'S6.1b PRevenue(0.75in)'!$K$8)+('Sch 8.x Bill Count'!J109*($B113+50)/100*$K$10)-(0.64*5*'Sch 8.x Bill Count'!J109)</f>
        <v>0</v>
      </c>
      <c r="K113" s="13">
        <f>(+'Sch 8.x Bill Count'!K109*'S6.1b PRevenue(0.75in)'!$K$8)+('Sch 8.x Bill Count'!K109*($B113+50)/100*$K$10)-(0.64*5*'Sch 8.x Bill Count'!K109)</f>
        <v>0</v>
      </c>
      <c r="L113" s="13">
        <f>(+'Sch 8.x Bill Count'!L109*'S6.1b PRevenue(0.75in)'!$K$8)+('Sch 8.x Bill Count'!L109*($B113+50)/100*$K$10)-(0.64*5*'Sch 8.x Bill Count'!L109)</f>
        <v>0</v>
      </c>
      <c r="M113" s="13">
        <f>(+'Sch 8.x Bill Count'!M109*'S6.1b PRevenue(0.75in)'!$K$8)+('Sch 8.x Bill Count'!M109*($B113+50)/100*$K$10)-(0.64*5*'Sch 8.x Bill Count'!M109)</f>
        <v>0</v>
      </c>
      <c r="N113" s="13">
        <f>(+'Sch 8.x Bill Count'!N109*'S6.1b PRevenue(0.75in)'!$K$8)+('Sch 8.x Bill Count'!N109*($B113+50)/100*$K$10)-(0.64*5*'Sch 8.x Bill Count'!N109)</f>
        <v>0</v>
      </c>
      <c r="O113" s="42"/>
      <c r="P113" s="42"/>
      <c r="Q113" s="42"/>
    </row>
    <row r="114" spans="1:17" x14ac:dyDescent="0.25">
      <c r="A114" s="42"/>
      <c r="B114">
        <f t="shared" si="2"/>
        <v>9900</v>
      </c>
      <c r="C114" s="13">
        <f>(+'Sch 8.x Bill Count'!C110*'S6.1b PRevenue(0.75in)'!$K$8)+('Sch 8.x Bill Count'!C110*($B114+50)/100*$K$10)-(0.64*5*'Sch 8.x Bill Count'!C110)</f>
        <v>0</v>
      </c>
      <c r="D114" s="13">
        <f>(+'Sch 8.x Bill Count'!D110*'S6.1b PRevenue(0.75in)'!$K$8)+('Sch 8.x Bill Count'!D110*($B114+50)/100*$K$10)-(0.64*5*'Sch 8.x Bill Count'!D110)</f>
        <v>0</v>
      </c>
      <c r="E114" s="13">
        <f>(+'Sch 8.x Bill Count'!E110*'S6.1b PRevenue(0.75in)'!$K$8)+('Sch 8.x Bill Count'!E110*($B114+50)/100*$K$10)-(0.64*5*'Sch 8.x Bill Count'!E110)</f>
        <v>0</v>
      </c>
      <c r="F114" s="13">
        <f>(+'Sch 8.x Bill Count'!F110*'S6.1b PRevenue(0.75in)'!$K$8)+('Sch 8.x Bill Count'!F110*($B114+50)/100*$K$10)-(0.64*5*'Sch 8.x Bill Count'!F110)</f>
        <v>0</v>
      </c>
      <c r="G114" s="13">
        <f>(+'Sch 8.x Bill Count'!G110*'S6.1b PRevenue(0.75in)'!$K$8)+('Sch 8.x Bill Count'!G110*($B114+50)/100*$K$10)-(0.64*5*'Sch 8.x Bill Count'!G110)</f>
        <v>0</v>
      </c>
      <c r="H114" s="13">
        <f>(+'Sch 8.x Bill Count'!H110*'S6.1b PRevenue(0.75in)'!$K$8)+('Sch 8.x Bill Count'!H110*($B114+50)/100*$K$10)-(0.64*5*'Sch 8.x Bill Count'!H110)</f>
        <v>0</v>
      </c>
      <c r="I114" s="13">
        <f>(+'Sch 8.x Bill Count'!I110*'S6.1b PRevenue(0.75in)'!$K$8)+('Sch 8.x Bill Count'!I110*($B114+50)/100*$K$10)-(0.64*5*'Sch 8.x Bill Count'!I110)</f>
        <v>0</v>
      </c>
      <c r="J114" s="13">
        <f>(+'Sch 8.x Bill Count'!J110*'S6.1b PRevenue(0.75in)'!$K$8)+('Sch 8.x Bill Count'!J110*($B114+50)/100*$K$10)-(0.64*5*'Sch 8.x Bill Count'!J110)</f>
        <v>0</v>
      </c>
      <c r="K114" s="13">
        <f>(+'Sch 8.x Bill Count'!K110*'S6.1b PRevenue(0.75in)'!$K$8)+('Sch 8.x Bill Count'!K110*($B114+50)/100*$K$10)-(0.64*5*'Sch 8.x Bill Count'!K110)</f>
        <v>0</v>
      </c>
      <c r="L114" s="13">
        <f>(+'Sch 8.x Bill Count'!L110*'S6.1b PRevenue(0.75in)'!$K$8)+('Sch 8.x Bill Count'!L110*($B114+50)/100*$K$10)-(0.64*5*'Sch 8.x Bill Count'!L110)</f>
        <v>0</v>
      </c>
      <c r="M114" s="13">
        <f>(+'Sch 8.x Bill Count'!M110*'S6.1b PRevenue(0.75in)'!$K$8)+('Sch 8.x Bill Count'!M110*($B114+50)/100*$K$10)-(0.64*5*'Sch 8.x Bill Count'!M110)</f>
        <v>0</v>
      </c>
      <c r="N114" s="13">
        <f>(+'Sch 8.x Bill Count'!N110*'S6.1b PRevenue(0.75in)'!$K$8)+('Sch 8.x Bill Count'!N110*($B114+50)/100*$K$10)-(0.64*5*'Sch 8.x Bill Count'!N110)</f>
        <v>0</v>
      </c>
      <c r="O114" s="42"/>
      <c r="P114" s="42"/>
      <c r="Q114" s="42"/>
    </row>
    <row r="115" spans="1:17" x14ac:dyDescent="0.25">
      <c r="A115" s="42"/>
      <c r="B115">
        <f t="shared" si="2"/>
        <v>10000</v>
      </c>
      <c r="C115" s="13">
        <f>(+'Sch 8.x Bill Count'!C111*'S6.1b PRevenue(0.75in)'!$K$8)+('Sch 8.x Bill Count'!C111*($B115+50)/100*$K$10)-(0.64*5*'Sch 8.x Bill Count'!C111)</f>
        <v>0</v>
      </c>
      <c r="D115" s="13">
        <f>(+'Sch 8.x Bill Count'!D111*'S6.1b PRevenue(0.75in)'!$K$8)+('Sch 8.x Bill Count'!D111*($B115+50)/100*$K$10)-(0.64*5*'Sch 8.x Bill Count'!D111)</f>
        <v>0</v>
      </c>
      <c r="E115" s="13">
        <f>(+'Sch 8.x Bill Count'!E111*'S6.1b PRevenue(0.75in)'!$K$8)+('Sch 8.x Bill Count'!E111*($B115+50)/100*$K$10)-(0.64*5*'Sch 8.x Bill Count'!E111)</f>
        <v>0</v>
      </c>
      <c r="F115" s="13">
        <f>(+'Sch 8.x Bill Count'!F111*'S6.1b PRevenue(0.75in)'!$K$8)+('Sch 8.x Bill Count'!F111*($B115+50)/100*$K$10)-(0.64*5*'Sch 8.x Bill Count'!F111)</f>
        <v>0</v>
      </c>
      <c r="G115" s="13">
        <f>(+'Sch 8.x Bill Count'!G111*'S6.1b PRevenue(0.75in)'!$K$8)+('Sch 8.x Bill Count'!G111*($B115+50)/100*$K$10)-(0.64*5*'Sch 8.x Bill Count'!G111)</f>
        <v>0</v>
      </c>
      <c r="H115" s="13">
        <f>(+'Sch 8.x Bill Count'!H111*'S6.1b PRevenue(0.75in)'!$K$8)+('Sch 8.x Bill Count'!H111*($B115+50)/100*$K$10)-(0.64*5*'Sch 8.x Bill Count'!H111)</f>
        <v>0</v>
      </c>
      <c r="I115" s="13">
        <f>(+'Sch 8.x Bill Count'!I111*'S6.1b PRevenue(0.75in)'!$K$8)+('Sch 8.x Bill Count'!I111*($B115+50)/100*$K$10)-(0.64*5*'Sch 8.x Bill Count'!I111)</f>
        <v>0</v>
      </c>
      <c r="J115" s="13">
        <f>(+'Sch 8.x Bill Count'!J111*'S6.1b PRevenue(0.75in)'!$K$8)+('Sch 8.x Bill Count'!J111*($B115+50)/100*$K$10)-(0.64*5*'Sch 8.x Bill Count'!J111)</f>
        <v>0</v>
      </c>
      <c r="K115" s="13">
        <f>(+'Sch 8.x Bill Count'!K111*'S6.1b PRevenue(0.75in)'!$K$8)+('Sch 8.x Bill Count'!K111*($B115+50)/100*$K$10)-(0.64*5*'Sch 8.x Bill Count'!K111)</f>
        <v>0</v>
      </c>
      <c r="L115" s="13">
        <f>(+'Sch 8.x Bill Count'!L111*'S6.1b PRevenue(0.75in)'!$K$8)+('Sch 8.x Bill Count'!L111*($B115+50)/100*$K$10)-(0.64*5*'Sch 8.x Bill Count'!L111)</f>
        <v>0</v>
      </c>
      <c r="M115" s="13">
        <f>(+'Sch 8.x Bill Count'!M111*'S6.1b PRevenue(0.75in)'!$K$8)+('Sch 8.x Bill Count'!M111*($B115+50)/100*$K$10)-(0.64*5*'Sch 8.x Bill Count'!M111)</f>
        <v>0</v>
      </c>
      <c r="N115" s="13">
        <f>(+'Sch 8.x Bill Count'!N111*'S6.1b PRevenue(0.75in)'!$K$8)+('Sch 8.x Bill Count'!N111*($B115+50)/100*$K$10)-(0.64*5*'Sch 8.x Bill Count'!N111)</f>
        <v>0</v>
      </c>
      <c r="O115" s="42"/>
      <c r="P115" s="42"/>
      <c r="Q115" s="42"/>
    </row>
    <row r="116" spans="1:17" x14ac:dyDescent="0.25">
      <c r="A116" s="42"/>
      <c r="B116">
        <f t="shared" si="2"/>
        <v>10100</v>
      </c>
      <c r="C116" s="13">
        <f>(+'Sch 8.x Bill Count'!C112*'S6.1b PRevenue(0.75in)'!$K$8)+('Sch 8.x Bill Count'!C112*($B116+50)/100*$K$10)-(0.64*5*'Sch 8.x Bill Count'!C112)</f>
        <v>0</v>
      </c>
      <c r="D116" s="13">
        <f>(+'Sch 8.x Bill Count'!D112*'S6.1b PRevenue(0.75in)'!$K$8)+('Sch 8.x Bill Count'!D112*($B116+50)/100*$K$10)-(0.64*5*'Sch 8.x Bill Count'!D112)</f>
        <v>0</v>
      </c>
      <c r="E116" s="13">
        <f>(+'Sch 8.x Bill Count'!E112*'S6.1b PRevenue(0.75in)'!$K$8)+('Sch 8.x Bill Count'!E112*($B116+50)/100*$K$10)-(0.64*5*'Sch 8.x Bill Count'!E112)</f>
        <v>0</v>
      </c>
      <c r="F116" s="13">
        <f>(+'Sch 8.x Bill Count'!F112*'S6.1b PRevenue(0.75in)'!$K$8)+('Sch 8.x Bill Count'!F112*($B116+50)/100*$K$10)-(0.64*5*'Sch 8.x Bill Count'!F112)</f>
        <v>0</v>
      </c>
      <c r="G116" s="13">
        <f>(+'Sch 8.x Bill Count'!G112*'S6.1b PRevenue(0.75in)'!$K$8)+('Sch 8.x Bill Count'!G112*($B116+50)/100*$K$10)-(0.64*5*'Sch 8.x Bill Count'!G112)</f>
        <v>0</v>
      </c>
      <c r="H116" s="13">
        <f>(+'Sch 8.x Bill Count'!H112*'S6.1b PRevenue(0.75in)'!$K$8)+('Sch 8.x Bill Count'!H112*($B116+50)/100*$K$10)-(0.64*5*'Sch 8.x Bill Count'!H112)</f>
        <v>0</v>
      </c>
      <c r="I116" s="13">
        <f>(+'Sch 8.x Bill Count'!I112*'S6.1b PRevenue(0.75in)'!$K$8)+('Sch 8.x Bill Count'!I112*($B116+50)/100*$K$10)-(0.64*5*'Sch 8.x Bill Count'!I112)</f>
        <v>0</v>
      </c>
      <c r="J116" s="13">
        <f>(+'Sch 8.x Bill Count'!J112*'S6.1b PRevenue(0.75in)'!$K$8)+('Sch 8.x Bill Count'!J112*($B116+50)/100*$K$10)-(0.64*5*'Sch 8.x Bill Count'!J112)</f>
        <v>0</v>
      </c>
      <c r="K116" s="13">
        <f>(+'Sch 8.x Bill Count'!K112*'S6.1b PRevenue(0.75in)'!$K$8)+('Sch 8.x Bill Count'!K112*($B116+50)/100*$K$10)-(0.64*5*'Sch 8.x Bill Count'!K112)</f>
        <v>0</v>
      </c>
      <c r="L116" s="13">
        <f>(+'Sch 8.x Bill Count'!L112*'S6.1b PRevenue(0.75in)'!$K$8)+('Sch 8.x Bill Count'!L112*($B116+50)/100*$K$10)-(0.64*5*'Sch 8.x Bill Count'!L112)</f>
        <v>0</v>
      </c>
      <c r="M116" s="13">
        <f>(+'Sch 8.x Bill Count'!M112*'S6.1b PRevenue(0.75in)'!$K$8)+('Sch 8.x Bill Count'!M112*($B116+50)/100*$K$10)-(0.64*5*'Sch 8.x Bill Count'!M112)</f>
        <v>0</v>
      </c>
      <c r="N116" s="13">
        <f>(+'Sch 8.x Bill Count'!N112*'S6.1b PRevenue(0.75in)'!$K$8)+('Sch 8.x Bill Count'!N112*($B116+50)/100*$K$10)-(0.64*5*'Sch 8.x Bill Count'!N112)</f>
        <v>0</v>
      </c>
      <c r="O116" s="42"/>
      <c r="P116" s="42"/>
      <c r="Q116" s="42"/>
    </row>
    <row r="117" spans="1:17" x14ac:dyDescent="0.25">
      <c r="A117" s="42"/>
      <c r="B117">
        <f t="shared" si="2"/>
        <v>10200</v>
      </c>
      <c r="C117" s="13">
        <f>(+'Sch 8.x Bill Count'!C113*'S6.1b PRevenue(0.75in)'!$K$8)+('Sch 8.x Bill Count'!C113*($B117+50)/100*$K$10)-(0.64*5*'Sch 8.x Bill Count'!C113)</f>
        <v>0</v>
      </c>
      <c r="D117" s="13">
        <f>(+'Sch 8.x Bill Count'!D113*'S6.1b PRevenue(0.75in)'!$K$8)+('Sch 8.x Bill Count'!D113*($B117+50)/100*$K$10)-(0.64*5*'Sch 8.x Bill Count'!D113)</f>
        <v>0</v>
      </c>
      <c r="E117" s="13">
        <f>(+'Sch 8.x Bill Count'!E113*'S6.1b PRevenue(0.75in)'!$K$8)+('Sch 8.x Bill Count'!E113*($B117+50)/100*$K$10)-(0.64*5*'Sch 8.x Bill Count'!E113)</f>
        <v>0</v>
      </c>
      <c r="F117" s="13">
        <f>(+'Sch 8.x Bill Count'!F113*'S6.1b PRevenue(0.75in)'!$K$8)+('Sch 8.x Bill Count'!F113*($B117+50)/100*$K$10)-(0.64*5*'Sch 8.x Bill Count'!F113)</f>
        <v>0</v>
      </c>
      <c r="G117" s="13">
        <f>(+'Sch 8.x Bill Count'!G113*'S6.1b PRevenue(0.75in)'!$K$8)+('Sch 8.x Bill Count'!G113*($B117+50)/100*$K$10)-(0.64*5*'Sch 8.x Bill Count'!G113)</f>
        <v>0</v>
      </c>
      <c r="H117" s="13">
        <f>(+'Sch 8.x Bill Count'!H113*'S6.1b PRevenue(0.75in)'!$K$8)+('Sch 8.x Bill Count'!H113*($B117+50)/100*$K$10)-(0.64*5*'Sch 8.x Bill Count'!H113)</f>
        <v>0</v>
      </c>
      <c r="I117" s="13">
        <f>(+'Sch 8.x Bill Count'!I113*'S6.1b PRevenue(0.75in)'!$K$8)+('Sch 8.x Bill Count'!I113*($B117+50)/100*$K$10)-(0.64*5*'Sch 8.x Bill Count'!I113)</f>
        <v>0</v>
      </c>
      <c r="J117" s="13">
        <f>(+'Sch 8.x Bill Count'!J113*'S6.1b PRevenue(0.75in)'!$K$8)+('Sch 8.x Bill Count'!J113*($B117+50)/100*$K$10)-(0.64*5*'Sch 8.x Bill Count'!J113)</f>
        <v>0</v>
      </c>
      <c r="K117" s="13">
        <f>(+'Sch 8.x Bill Count'!K113*'S6.1b PRevenue(0.75in)'!$K$8)+('Sch 8.x Bill Count'!K113*($B117+50)/100*$K$10)-(0.64*5*'Sch 8.x Bill Count'!K113)</f>
        <v>0</v>
      </c>
      <c r="L117" s="13">
        <f>(+'Sch 8.x Bill Count'!L113*'S6.1b PRevenue(0.75in)'!$K$8)+('Sch 8.x Bill Count'!L113*($B117+50)/100*$K$10)-(0.64*5*'Sch 8.x Bill Count'!L113)</f>
        <v>0</v>
      </c>
      <c r="M117" s="13">
        <f>(+'Sch 8.x Bill Count'!M113*'S6.1b PRevenue(0.75in)'!$K$8)+('Sch 8.x Bill Count'!M113*($B117+50)/100*$K$10)-(0.64*5*'Sch 8.x Bill Count'!M113)</f>
        <v>0</v>
      </c>
      <c r="N117" s="13">
        <f>(+'Sch 8.x Bill Count'!N113*'S6.1b PRevenue(0.75in)'!$K$8)+('Sch 8.x Bill Count'!N113*($B117+50)/100*$K$10)-(0.64*5*'Sch 8.x Bill Count'!N113)</f>
        <v>0</v>
      </c>
      <c r="O117" s="42"/>
      <c r="P117" s="42"/>
      <c r="Q117" s="42"/>
    </row>
    <row r="118" spans="1:17" x14ac:dyDescent="0.25">
      <c r="A118" s="42"/>
      <c r="B118">
        <f t="shared" si="2"/>
        <v>10300</v>
      </c>
      <c r="C118" s="13">
        <f>(+'Sch 8.x Bill Count'!C114*'S6.1b PRevenue(0.75in)'!$K$8)+('Sch 8.x Bill Count'!C114*($B118+50)/100*$K$10)-(0.64*5*'Sch 8.x Bill Count'!C114)</f>
        <v>0</v>
      </c>
      <c r="D118" s="13">
        <f>(+'Sch 8.x Bill Count'!D114*'S6.1b PRevenue(0.75in)'!$K$8)+('Sch 8.x Bill Count'!D114*($B118+50)/100*$K$10)-(0.64*5*'Sch 8.x Bill Count'!D114)</f>
        <v>0</v>
      </c>
      <c r="E118" s="13">
        <f>(+'Sch 8.x Bill Count'!E114*'S6.1b PRevenue(0.75in)'!$K$8)+('Sch 8.x Bill Count'!E114*($B118+50)/100*$K$10)-(0.64*5*'Sch 8.x Bill Count'!E114)</f>
        <v>0</v>
      </c>
      <c r="F118" s="13">
        <f>(+'Sch 8.x Bill Count'!F114*'S6.1b PRevenue(0.75in)'!$K$8)+('Sch 8.x Bill Count'!F114*($B118+50)/100*$K$10)-(0.64*5*'Sch 8.x Bill Count'!F114)</f>
        <v>0</v>
      </c>
      <c r="G118" s="13">
        <f>(+'Sch 8.x Bill Count'!G114*'S6.1b PRevenue(0.75in)'!$K$8)+('Sch 8.x Bill Count'!G114*($B118+50)/100*$K$10)-(0.64*5*'Sch 8.x Bill Count'!G114)</f>
        <v>0</v>
      </c>
      <c r="H118" s="13">
        <f>(+'Sch 8.x Bill Count'!H114*'S6.1b PRevenue(0.75in)'!$K$8)+('Sch 8.x Bill Count'!H114*($B118+50)/100*$K$10)-(0.64*5*'Sch 8.x Bill Count'!H114)</f>
        <v>0</v>
      </c>
      <c r="I118" s="13">
        <f>(+'Sch 8.x Bill Count'!I114*'S6.1b PRevenue(0.75in)'!$K$8)+('Sch 8.x Bill Count'!I114*($B118+50)/100*$K$10)-(0.64*5*'Sch 8.x Bill Count'!I114)</f>
        <v>0</v>
      </c>
      <c r="J118" s="13">
        <f>(+'Sch 8.x Bill Count'!J114*'S6.1b PRevenue(0.75in)'!$K$8)+('Sch 8.x Bill Count'!J114*($B118+50)/100*$K$10)-(0.64*5*'Sch 8.x Bill Count'!J114)</f>
        <v>0</v>
      </c>
      <c r="K118" s="13">
        <f>(+'Sch 8.x Bill Count'!K114*'S6.1b PRevenue(0.75in)'!$K$8)+('Sch 8.x Bill Count'!K114*($B118+50)/100*$K$10)-(0.64*5*'Sch 8.x Bill Count'!K114)</f>
        <v>0</v>
      </c>
      <c r="L118" s="13">
        <f>(+'Sch 8.x Bill Count'!L114*'S6.1b PRevenue(0.75in)'!$K$8)+('Sch 8.x Bill Count'!L114*($B118+50)/100*$K$10)-(0.64*5*'Sch 8.x Bill Count'!L114)</f>
        <v>0</v>
      </c>
      <c r="M118" s="13">
        <f>(+'Sch 8.x Bill Count'!M114*'S6.1b PRevenue(0.75in)'!$K$8)+('Sch 8.x Bill Count'!M114*($B118+50)/100*$K$10)-(0.64*5*'Sch 8.x Bill Count'!M114)</f>
        <v>0</v>
      </c>
      <c r="N118" s="13">
        <f>(+'Sch 8.x Bill Count'!N114*'S6.1b PRevenue(0.75in)'!$K$8)+('Sch 8.x Bill Count'!N114*($B118+50)/100*$K$10)-(0.64*5*'Sch 8.x Bill Count'!N114)</f>
        <v>0</v>
      </c>
      <c r="O118" s="42"/>
      <c r="P118" s="42"/>
      <c r="Q118" s="42"/>
    </row>
    <row r="119" spans="1:17" x14ac:dyDescent="0.25">
      <c r="A119" s="42"/>
      <c r="B119">
        <f t="shared" si="2"/>
        <v>10400</v>
      </c>
      <c r="C119" s="13">
        <f>(+'Sch 8.x Bill Count'!C115*'S6.1b PRevenue(0.75in)'!$K$8)+('Sch 8.x Bill Count'!C115*($B119+50)/100*$K$10)-(0.64*5*'Sch 8.x Bill Count'!C115)</f>
        <v>0</v>
      </c>
      <c r="D119" s="13">
        <f>(+'Sch 8.x Bill Count'!D115*'S6.1b PRevenue(0.75in)'!$K$8)+('Sch 8.x Bill Count'!D115*($B119+50)/100*$K$10)-(0.64*5*'Sch 8.x Bill Count'!D115)</f>
        <v>0</v>
      </c>
      <c r="E119" s="13">
        <f>(+'Sch 8.x Bill Count'!E115*'S6.1b PRevenue(0.75in)'!$K$8)+('Sch 8.x Bill Count'!E115*($B119+50)/100*$K$10)-(0.64*5*'Sch 8.x Bill Count'!E115)</f>
        <v>0</v>
      </c>
      <c r="F119" s="13">
        <f>(+'Sch 8.x Bill Count'!F115*'S6.1b PRevenue(0.75in)'!$K$8)+('Sch 8.x Bill Count'!F115*($B119+50)/100*$K$10)-(0.64*5*'Sch 8.x Bill Count'!F115)</f>
        <v>0</v>
      </c>
      <c r="G119" s="13">
        <f>(+'Sch 8.x Bill Count'!G115*'S6.1b PRevenue(0.75in)'!$K$8)+('Sch 8.x Bill Count'!G115*($B119+50)/100*$K$10)-(0.64*5*'Sch 8.x Bill Count'!G115)</f>
        <v>0</v>
      </c>
      <c r="H119" s="13">
        <f>(+'Sch 8.x Bill Count'!H115*'S6.1b PRevenue(0.75in)'!$K$8)+('Sch 8.x Bill Count'!H115*($B119+50)/100*$K$10)-(0.64*5*'Sch 8.x Bill Count'!H115)</f>
        <v>0</v>
      </c>
      <c r="I119" s="13">
        <f>(+'Sch 8.x Bill Count'!I115*'S6.1b PRevenue(0.75in)'!$K$8)+('Sch 8.x Bill Count'!I115*($B119+50)/100*$K$10)-(0.64*5*'Sch 8.x Bill Count'!I115)</f>
        <v>0</v>
      </c>
      <c r="J119" s="13">
        <f>(+'Sch 8.x Bill Count'!J115*'S6.1b PRevenue(0.75in)'!$K$8)+('Sch 8.x Bill Count'!J115*($B119+50)/100*$K$10)-(0.64*5*'Sch 8.x Bill Count'!J115)</f>
        <v>0</v>
      </c>
      <c r="K119" s="13">
        <f>(+'Sch 8.x Bill Count'!K115*'S6.1b PRevenue(0.75in)'!$K$8)+('Sch 8.x Bill Count'!K115*($B119+50)/100*$K$10)-(0.64*5*'Sch 8.x Bill Count'!K115)</f>
        <v>0</v>
      </c>
      <c r="L119" s="13">
        <f>(+'Sch 8.x Bill Count'!L115*'S6.1b PRevenue(0.75in)'!$K$8)+('Sch 8.x Bill Count'!L115*($B119+50)/100*$K$10)-(0.64*5*'Sch 8.x Bill Count'!L115)</f>
        <v>0</v>
      </c>
      <c r="M119" s="13">
        <f>(+'Sch 8.x Bill Count'!M115*'S6.1b PRevenue(0.75in)'!$K$8)+('Sch 8.x Bill Count'!M115*($B119+50)/100*$K$10)-(0.64*5*'Sch 8.x Bill Count'!M115)</f>
        <v>0</v>
      </c>
      <c r="N119" s="13">
        <f>(+'Sch 8.x Bill Count'!N115*'S6.1b PRevenue(0.75in)'!$K$8)+('Sch 8.x Bill Count'!N115*($B119+50)/100*$K$10)-(0.64*5*'Sch 8.x Bill Count'!N115)</f>
        <v>0</v>
      </c>
      <c r="O119" s="42"/>
      <c r="P119" s="42"/>
      <c r="Q119" s="42"/>
    </row>
    <row r="120" spans="1:17" x14ac:dyDescent="0.25">
      <c r="A120" s="42"/>
      <c r="B120">
        <f t="shared" si="2"/>
        <v>10500</v>
      </c>
      <c r="C120" s="13">
        <f>(+'Sch 8.x Bill Count'!C116*'S6.1b PRevenue(0.75in)'!$K$8)+('Sch 8.x Bill Count'!C116*($B120+50)/100*$K$10)-(0.64*5*'Sch 8.x Bill Count'!C116)</f>
        <v>0</v>
      </c>
      <c r="D120" s="13">
        <f>(+'Sch 8.x Bill Count'!D116*'S6.1b PRevenue(0.75in)'!$K$8)+('Sch 8.x Bill Count'!D116*($B120+50)/100*$K$10)-(0.64*5*'Sch 8.x Bill Count'!D116)</f>
        <v>0</v>
      </c>
      <c r="E120" s="13">
        <f>(+'Sch 8.x Bill Count'!E116*'S6.1b PRevenue(0.75in)'!$K$8)+('Sch 8.x Bill Count'!E116*($B120+50)/100*$K$10)-(0.64*5*'Sch 8.x Bill Count'!E116)</f>
        <v>0</v>
      </c>
      <c r="F120" s="13">
        <f>(+'Sch 8.x Bill Count'!F116*'S6.1b PRevenue(0.75in)'!$K$8)+('Sch 8.x Bill Count'!F116*($B120+50)/100*$K$10)-(0.64*5*'Sch 8.x Bill Count'!F116)</f>
        <v>0</v>
      </c>
      <c r="G120" s="13">
        <f>(+'Sch 8.x Bill Count'!G116*'S6.1b PRevenue(0.75in)'!$K$8)+('Sch 8.x Bill Count'!G116*($B120+50)/100*$K$10)-(0.64*5*'Sch 8.x Bill Count'!G116)</f>
        <v>0</v>
      </c>
      <c r="H120" s="13">
        <f>(+'Sch 8.x Bill Count'!H116*'S6.1b PRevenue(0.75in)'!$K$8)+('Sch 8.x Bill Count'!H116*($B120+50)/100*$K$10)-(0.64*5*'Sch 8.x Bill Count'!H116)</f>
        <v>0</v>
      </c>
      <c r="I120" s="13">
        <f>(+'Sch 8.x Bill Count'!I116*'S6.1b PRevenue(0.75in)'!$K$8)+('Sch 8.x Bill Count'!I116*($B120+50)/100*$K$10)-(0.64*5*'Sch 8.x Bill Count'!I116)</f>
        <v>0</v>
      </c>
      <c r="J120" s="13">
        <f>(+'Sch 8.x Bill Count'!J116*'S6.1b PRevenue(0.75in)'!$K$8)+('Sch 8.x Bill Count'!J116*($B120+50)/100*$K$10)-(0.64*5*'Sch 8.x Bill Count'!J116)</f>
        <v>0</v>
      </c>
      <c r="K120" s="13">
        <f>(+'Sch 8.x Bill Count'!K116*'S6.1b PRevenue(0.75in)'!$K$8)+('Sch 8.x Bill Count'!K116*($B120+50)/100*$K$10)-(0.64*5*'Sch 8.x Bill Count'!K116)</f>
        <v>0</v>
      </c>
      <c r="L120" s="13">
        <f>(+'Sch 8.x Bill Count'!L116*'S6.1b PRevenue(0.75in)'!$K$8)+('Sch 8.x Bill Count'!L116*($B120+50)/100*$K$10)-(0.64*5*'Sch 8.x Bill Count'!L116)</f>
        <v>0</v>
      </c>
      <c r="M120" s="13">
        <f>(+'Sch 8.x Bill Count'!M116*'S6.1b PRevenue(0.75in)'!$K$8)+('Sch 8.x Bill Count'!M116*($B120+50)/100*$K$10)-(0.64*5*'Sch 8.x Bill Count'!M116)</f>
        <v>0</v>
      </c>
      <c r="N120" s="13">
        <f>(+'Sch 8.x Bill Count'!N116*'S6.1b PRevenue(0.75in)'!$K$8)+('Sch 8.x Bill Count'!N116*($B120+50)/100*$K$10)-(0.64*5*'Sch 8.x Bill Count'!N116)</f>
        <v>0</v>
      </c>
      <c r="O120" s="42"/>
      <c r="P120" s="42"/>
      <c r="Q120" s="42"/>
    </row>
    <row r="121" spans="1:17" x14ac:dyDescent="0.25">
      <c r="A121" s="42"/>
      <c r="B121">
        <f t="shared" si="2"/>
        <v>10600</v>
      </c>
      <c r="C121" s="13">
        <f>(+'Sch 8.x Bill Count'!C117*'S6.1b PRevenue(0.75in)'!$K$8)+('Sch 8.x Bill Count'!C117*($B121+50)/100*$K$10)-(0.64*5*'Sch 8.x Bill Count'!C117)</f>
        <v>0</v>
      </c>
      <c r="D121" s="13">
        <f>(+'Sch 8.x Bill Count'!D117*'S6.1b PRevenue(0.75in)'!$K$8)+('Sch 8.x Bill Count'!D117*($B121+50)/100*$K$10)-(0.64*5*'Sch 8.x Bill Count'!D117)</f>
        <v>0</v>
      </c>
      <c r="E121" s="13">
        <f>(+'Sch 8.x Bill Count'!E117*'S6.1b PRevenue(0.75in)'!$K$8)+('Sch 8.x Bill Count'!E117*($B121+50)/100*$K$10)-(0.64*5*'Sch 8.x Bill Count'!E117)</f>
        <v>0</v>
      </c>
      <c r="F121" s="13">
        <f>(+'Sch 8.x Bill Count'!F117*'S6.1b PRevenue(0.75in)'!$K$8)+('Sch 8.x Bill Count'!F117*($B121+50)/100*$K$10)-(0.64*5*'Sch 8.x Bill Count'!F117)</f>
        <v>0</v>
      </c>
      <c r="G121" s="13">
        <f>(+'Sch 8.x Bill Count'!G117*'S6.1b PRevenue(0.75in)'!$K$8)+('Sch 8.x Bill Count'!G117*($B121+50)/100*$K$10)-(0.64*5*'Sch 8.x Bill Count'!G117)</f>
        <v>0</v>
      </c>
      <c r="H121" s="13">
        <f>(+'Sch 8.x Bill Count'!H117*'S6.1b PRevenue(0.75in)'!$K$8)+('Sch 8.x Bill Count'!H117*($B121+50)/100*$K$10)-(0.64*5*'Sch 8.x Bill Count'!H117)</f>
        <v>0</v>
      </c>
      <c r="I121" s="13">
        <f>(+'Sch 8.x Bill Count'!I117*'S6.1b PRevenue(0.75in)'!$K$8)+('Sch 8.x Bill Count'!I117*($B121+50)/100*$K$10)-(0.64*5*'Sch 8.x Bill Count'!I117)</f>
        <v>0</v>
      </c>
      <c r="J121" s="13">
        <f>(+'Sch 8.x Bill Count'!J117*'S6.1b PRevenue(0.75in)'!$K$8)+('Sch 8.x Bill Count'!J117*($B121+50)/100*$K$10)-(0.64*5*'Sch 8.x Bill Count'!J117)</f>
        <v>0</v>
      </c>
      <c r="K121" s="13">
        <f>(+'Sch 8.x Bill Count'!K117*'S6.1b PRevenue(0.75in)'!$K$8)+('Sch 8.x Bill Count'!K117*($B121+50)/100*$K$10)-(0.64*5*'Sch 8.x Bill Count'!K117)</f>
        <v>0</v>
      </c>
      <c r="L121" s="13">
        <f>(+'Sch 8.x Bill Count'!L117*'S6.1b PRevenue(0.75in)'!$K$8)+('Sch 8.x Bill Count'!L117*($B121+50)/100*$K$10)-(0.64*5*'Sch 8.x Bill Count'!L117)</f>
        <v>0</v>
      </c>
      <c r="M121" s="13">
        <f>(+'Sch 8.x Bill Count'!M117*'S6.1b PRevenue(0.75in)'!$K$8)+('Sch 8.x Bill Count'!M117*($B121+50)/100*$K$10)-(0.64*5*'Sch 8.x Bill Count'!M117)</f>
        <v>0</v>
      </c>
      <c r="N121" s="13">
        <f>(+'Sch 8.x Bill Count'!N117*'S6.1b PRevenue(0.75in)'!$K$8)+('Sch 8.x Bill Count'!N117*($B121+50)/100*$K$10)-(0.64*5*'Sch 8.x Bill Count'!N117)</f>
        <v>0</v>
      </c>
      <c r="O121" s="42"/>
      <c r="P121" s="42"/>
      <c r="Q121" s="42"/>
    </row>
    <row r="122" spans="1:17" x14ac:dyDescent="0.25">
      <c r="A122" s="42"/>
      <c r="B122">
        <f t="shared" si="2"/>
        <v>10700</v>
      </c>
      <c r="C122" s="13">
        <f>(+'Sch 8.x Bill Count'!C118*'S6.1b PRevenue(0.75in)'!$K$8)+('Sch 8.x Bill Count'!C118*($B122+50)/100*$K$10)-(0.64*5*'Sch 8.x Bill Count'!C118)</f>
        <v>0</v>
      </c>
      <c r="D122" s="13">
        <f>(+'Sch 8.x Bill Count'!D118*'S6.1b PRevenue(0.75in)'!$K$8)+('Sch 8.x Bill Count'!D118*($B122+50)/100*$K$10)-(0.64*5*'Sch 8.x Bill Count'!D118)</f>
        <v>0</v>
      </c>
      <c r="E122" s="13">
        <f>(+'Sch 8.x Bill Count'!E118*'S6.1b PRevenue(0.75in)'!$K$8)+('Sch 8.x Bill Count'!E118*($B122+50)/100*$K$10)-(0.64*5*'Sch 8.x Bill Count'!E118)</f>
        <v>0</v>
      </c>
      <c r="F122" s="13">
        <f>(+'Sch 8.x Bill Count'!F118*'S6.1b PRevenue(0.75in)'!$K$8)+('Sch 8.x Bill Count'!F118*($B122+50)/100*$K$10)-(0.64*5*'Sch 8.x Bill Count'!F118)</f>
        <v>0</v>
      </c>
      <c r="G122" s="13">
        <f>(+'Sch 8.x Bill Count'!G118*'S6.1b PRevenue(0.75in)'!$K$8)+('Sch 8.x Bill Count'!G118*($B122+50)/100*$K$10)-(0.64*5*'Sch 8.x Bill Count'!G118)</f>
        <v>0</v>
      </c>
      <c r="H122" s="13">
        <f>(+'Sch 8.x Bill Count'!H118*'S6.1b PRevenue(0.75in)'!$K$8)+('Sch 8.x Bill Count'!H118*($B122+50)/100*$K$10)-(0.64*5*'Sch 8.x Bill Count'!H118)</f>
        <v>0</v>
      </c>
      <c r="I122" s="13">
        <f>(+'Sch 8.x Bill Count'!I118*'S6.1b PRevenue(0.75in)'!$K$8)+('Sch 8.x Bill Count'!I118*($B122+50)/100*$K$10)-(0.64*5*'Sch 8.x Bill Count'!I118)</f>
        <v>0</v>
      </c>
      <c r="J122" s="13">
        <f>(+'Sch 8.x Bill Count'!J118*'S6.1b PRevenue(0.75in)'!$K$8)+('Sch 8.x Bill Count'!J118*($B122+50)/100*$K$10)-(0.64*5*'Sch 8.x Bill Count'!J118)</f>
        <v>0</v>
      </c>
      <c r="K122" s="13">
        <f>(+'Sch 8.x Bill Count'!K118*'S6.1b PRevenue(0.75in)'!$K$8)+('Sch 8.x Bill Count'!K118*($B122+50)/100*$K$10)-(0.64*5*'Sch 8.x Bill Count'!K118)</f>
        <v>0</v>
      </c>
      <c r="L122" s="13">
        <f>(+'Sch 8.x Bill Count'!L118*'S6.1b PRevenue(0.75in)'!$K$8)+('Sch 8.x Bill Count'!L118*($B122+50)/100*$K$10)-(0.64*5*'Sch 8.x Bill Count'!L118)</f>
        <v>0</v>
      </c>
      <c r="M122" s="13">
        <f>(+'Sch 8.x Bill Count'!M118*'S6.1b PRevenue(0.75in)'!$K$8)+('Sch 8.x Bill Count'!M118*($B122+50)/100*$K$10)-(0.64*5*'Sch 8.x Bill Count'!M118)</f>
        <v>0</v>
      </c>
      <c r="N122" s="13">
        <f>(+'Sch 8.x Bill Count'!N118*'S6.1b PRevenue(0.75in)'!$K$8)+('Sch 8.x Bill Count'!N118*($B122+50)/100*$K$10)-(0.64*5*'Sch 8.x Bill Count'!N118)</f>
        <v>0</v>
      </c>
      <c r="O122" s="42"/>
      <c r="P122" s="42"/>
      <c r="Q122" s="42"/>
    </row>
    <row r="123" spans="1:17" x14ac:dyDescent="0.25">
      <c r="A123" s="42"/>
      <c r="B123">
        <f t="shared" si="2"/>
        <v>10800</v>
      </c>
      <c r="C123" s="13">
        <f>(+'Sch 8.x Bill Count'!C119*'S6.1b PRevenue(0.75in)'!$K$8)+('Sch 8.x Bill Count'!C119*($B123+50)/100*$K$10)-(0.64*5*'Sch 8.x Bill Count'!C119)</f>
        <v>0</v>
      </c>
      <c r="D123" s="13">
        <f>(+'Sch 8.x Bill Count'!D119*'S6.1b PRevenue(0.75in)'!$K$8)+('Sch 8.x Bill Count'!D119*($B123+50)/100*$K$10)-(0.64*5*'Sch 8.x Bill Count'!D119)</f>
        <v>0</v>
      </c>
      <c r="E123" s="13">
        <f>(+'Sch 8.x Bill Count'!E119*'S6.1b PRevenue(0.75in)'!$K$8)+('Sch 8.x Bill Count'!E119*($B123+50)/100*$K$10)-(0.64*5*'Sch 8.x Bill Count'!E119)</f>
        <v>0</v>
      </c>
      <c r="F123" s="13">
        <f>(+'Sch 8.x Bill Count'!F119*'S6.1b PRevenue(0.75in)'!$K$8)+('Sch 8.x Bill Count'!F119*($B123+50)/100*$K$10)-(0.64*5*'Sch 8.x Bill Count'!F119)</f>
        <v>0</v>
      </c>
      <c r="G123" s="13">
        <f>(+'Sch 8.x Bill Count'!G119*'S6.1b PRevenue(0.75in)'!$K$8)+('Sch 8.x Bill Count'!G119*($B123+50)/100*$K$10)-(0.64*5*'Sch 8.x Bill Count'!G119)</f>
        <v>0</v>
      </c>
      <c r="H123" s="13">
        <f>(+'Sch 8.x Bill Count'!H119*'S6.1b PRevenue(0.75in)'!$K$8)+('Sch 8.x Bill Count'!H119*($B123+50)/100*$K$10)-(0.64*5*'Sch 8.x Bill Count'!H119)</f>
        <v>0</v>
      </c>
      <c r="I123" s="13">
        <f>(+'Sch 8.x Bill Count'!I119*'S6.1b PRevenue(0.75in)'!$K$8)+('Sch 8.x Bill Count'!I119*($B123+50)/100*$K$10)-(0.64*5*'Sch 8.x Bill Count'!I119)</f>
        <v>0</v>
      </c>
      <c r="J123" s="13">
        <f>(+'Sch 8.x Bill Count'!J119*'S6.1b PRevenue(0.75in)'!$K$8)+('Sch 8.x Bill Count'!J119*($B123+50)/100*$K$10)-(0.64*5*'Sch 8.x Bill Count'!J119)</f>
        <v>0</v>
      </c>
      <c r="K123" s="13">
        <f>(+'Sch 8.x Bill Count'!K119*'S6.1b PRevenue(0.75in)'!$K$8)+('Sch 8.x Bill Count'!K119*($B123+50)/100*$K$10)-(0.64*5*'Sch 8.x Bill Count'!K119)</f>
        <v>0</v>
      </c>
      <c r="L123" s="13">
        <f>(+'Sch 8.x Bill Count'!L119*'S6.1b PRevenue(0.75in)'!$K$8)+('Sch 8.x Bill Count'!L119*($B123+50)/100*$K$10)-(0.64*5*'Sch 8.x Bill Count'!L119)</f>
        <v>0</v>
      </c>
      <c r="M123" s="13">
        <f>(+'Sch 8.x Bill Count'!M119*'S6.1b PRevenue(0.75in)'!$K$8)+('Sch 8.x Bill Count'!M119*($B123+50)/100*$K$10)-(0.64*5*'Sch 8.x Bill Count'!M119)</f>
        <v>0</v>
      </c>
      <c r="N123" s="13">
        <f>(+'Sch 8.x Bill Count'!N119*'S6.1b PRevenue(0.75in)'!$K$8)+('Sch 8.x Bill Count'!N119*($B123+50)/100*$K$10)-(0.64*5*'Sch 8.x Bill Count'!N119)</f>
        <v>0</v>
      </c>
      <c r="O123" s="42"/>
      <c r="P123" s="42"/>
      <c r="Q123" s="42"/>
    </row>
    <row r="124" spans="1:17" x14ac:dyDescent="0.25">
      <c r="A124" s="42"/>
      <c r="B124">
        <f t="shared" si="2"/>
        <v>10900</v>
      </c>
      <c r="C124" s="13">
        <f>(+'Sch 8.x Bill Count'!C120*'S6.1b PRevenue(0.75in)'!$K$8)+('Sch 8.x Bill Count'!C120*($B124+50)/100*$K$10)-(0.64*5*'Sch 8.x Bill Count'!C120)</f>
        <v>0</v>
      </c>
      <c r="D124" s="13">
        <f>(+'Sch 8.x Bill Count'!D120*'S6.1b PRevenue(0.75in)'!$K$8)+('Sch 8.x Bill Count'!D120*($B124+50)/100*$K$10)-(0.64*5*'Sch 8.x Bill Count'!D120)</f>
        <v>0</v>
      </c>
      <c r="E124" s="13">
        <f>(+'Sch 8.x Bill Count'!E120*'S6.1b PRevenue(0.75in)'!$K$8)+('Sch 8.x Bill Count'!E120*($B124+50)/100*$K$10)-(0.64*5*'Sch 8.x Bill Count'!E120)</f>
        <v>0</v>
      </c>
      <c r="F124" s="13">
        <f>(+'Sch 8.x Bill Count'!F120*'S6.1b PRevenue(0.75in)'!$K$8)+('Sch 8.x Bill Count'!F120*($B124+50)/100*$K$10)-(0.64*5*'Sch 8.x Bill Count'!F120)</f>
        <v>0</v>
      </c>
      <c r="G124" s="13">
        <f>(+'Sch 8.x Bill Count'!G120*'S6.1b PRevenue(0.75in)'!$K$8)+('Sch 8.x Bill Count'!G120*($B124+50)/100*$K$10)-(0.64*5*'Sch 8.x Bill Count'!G120)</f>
        <v>0</v>
      </c>
      <c r="H124" s="13">
        <f>(+'Sch 8.x Bill Count'!H120*'S6.1b PRevenue(0.75in)'!$K$8)+('Sch 8.x Bill Count'!H120*($B124+50)/100*$K$10)-(0.64*5*'Sch 8.x Bill Count'!H120)</f>
        <v>0</v>
      </c>
      <c r="I124" s="13">
        <f>(+'Sch 8.x Bill Count'!I120*'S6.1b PRevenue(0.75in)'!$K$8)+('Sch 8.x Bill Count'!I120*($B124+50)/100*$K$10)-(0.64*5*'Sch 8.x Bill Count'!I120)</f>
        <v>0</v>
      </c>
      <c r="J124" s="13">
        <f>(+'Sch 8.x Bill Count'!J120*'S6.1b PRevenue(0.75in)'!$K$8)+('Sch 8.x Bill Count'!J120*($B124+50)/100*$K$10)-(0.64*5*'Sch 8.x Bill Count'!J120)</f>
        <v>0</v>
      </c>
      <c r="K124" s="13">
        <f>(+'Sch 8.x Bill Count'!K120*'S6.1b PRevenue(0.75in)'!$K$8)+('Sch 8.x Bill Count'!K120*($B124+50)/100*$K$10)-(0.64*5*'Sch 8.x Bill Count'!K120)</f>
        <v>0</v>
      </c>
      <c r="L124" s="13">
        <f>(+'Sch 8.x Bill Count'!L120*'S6.1b PRevenue(0.75in)'!$K$8)+('Sch 8.x Bill Count'!L120*($B124+50)/100*$K$10)-(0.64*5*'Sch 8.x Bill Count'!L120)</f>
        <v>0</v>
      </c>
      <c r="M124" s="13">
        <f>(+'Sch 8.x Bill Count'!M120*'S6.1b PRevenue(0.75in)'!$K$8)+('Sch 8.x Bill Count'!M120*($B124+50)/100*$K$10)-(0.64*5*'Sch 8.x Bill Count'!M120)</f>
        <v>0</v>
      </c>
      <c r="N124" s="13">
        <f>(+'Sch 8.x Bill Count'!N120*'S6.1b PRevenue(0.75in)'!$K$8)+('Sch 8.x Bill Count'!N120*($B124+50)/100*$K$10)-(0.64*5*'Sch 8.x Bill Count'!N120)</f>
        <v>0</v>
      </c>
      <c r="O124" s="42"/>
      <c r="P124" s="42"/>
      <c r="Q124" s="42"/>
    </row>
    <row r="125" spans="1:17" x14ac:dyDescent="0.25">
      <c r="A125" s="42"/>
      <c r="B125">
        <f t="shared" si="2"/>
        <v>11000</v>
      </c>
      <c r="C125" s="13">
        <f>(+'Sch 8.x Bill Count'!C121*'S6.1b PRevenue(0.75in)'!$K$8)+('Sch 8.x Bill Count'!C121*($B125+50)/100*$K$10)-(0.64*5*'Sch 8.x Bill Count'!C121)</f>
        <v>0</v>
      </c>
      <c r="D125" s="13">
        <f>(+'Sch 8.x Bill Count'!D121*'S6.1b PRevenue(0.75in)'!$K$8)+('Sch 8.x Bill Count'!D121*($B125+50)/100*$K$10)-(0.64*5*'Sch 8.x Bill Count'!D121)</f>
        <v>0</v>
      </c>
      <c r="E125" s="13">
        <f>(+'Sch 8.x Bill Count'!E121*'S6.1b PRevenue(0.75in)'!$K$8)+('Sch 8.x Bill Count'!E121*($B125+50)/100*$K$10)-(0.64*5*'Sch 8.x Bill Count'!E121)</f>
        <v>0</v>
      </c>
      <c r="F125" s="13">
        <f>(+'Sch 8.x Bill Count'!F121*'S6.1b PRevenue(0.75in)'!$K$8)+('Sch 8.x Bill Count'!F121*($B125+50)/100*$K$10)-(0.64*5*'Sch 8.x Bill Count'!F121)</f>
        <v>0</v>
      </c>
      <c r="G125" s="13">
        <f>(+'Sch 8.x Bill Count'!G121*'S6.1b PRevenue(0.75in)'!$K$8)+('Sch 8.x Bill Count'!G121*($B125+50)/100*$K$10)-(0.64*5*'Sch 8.x Bill Count'!G121)</f>
        <v>0</v>
      </c>
      <c r="H125" s="13">
        <f>(+'Sch 8.x Bill Count'!H121*'S6.1b PRevenue(0.75in)'!$K$8)+('Sch 8.x Bill Count'!H121*($B125+50)/100*$K$10)-(0.64*5*'Sch 8.x Bill Count'!H121)</f>
        <v>0</v>
      </c>
      <c r="I125" s="13">
        <f>(+'Sch 8.x Bill Count'!I121*'S6.1b PRevenue(0.75in)'!$K$8)+('Sch 8.x Bill Count'!I121*($B125+50)/100*$K$10)-(0.64*5*'Sch 8.x Bill Count'!I121)</f>
        <v>0</v>
      </c>
      <c r="J125" s="13">
        <f>(+'Sch 8.x Bill Count'!J121*'S6.1b PRevenue(0.75in)'!$K$8)+('Sch 8.x Bill Count'!J121*($B125+50)/100*$K$10)-(0.64*5*'Sch 8.x Bill Count'!J121)</f>
        <v>0</v>
      </c>
      <c r="K125" s="13">
        <f>(+'Sch 8.x Bill Count'!K121*'S6.1b PRevenue(0.75in)'!$K$8)+('Sch 8.x Bill Count'!K121*($B125+50)/100*$K$10)-(0.64*5*'Sch 8.x Bill Count'!K121)</f>
        <v>0</v>
      </c>
      <c r="L125" s="13">
        <f>(+'Sch 8.x Bill Count'!L121*'S6.1b PRevenue(0.75in)'!$K$8)+('Sch 8.x Bill Count'!L121*($B125+50)/100*$K$10)-(0.64*5*'Sch 8.x Bill Count'!L121)</f>
        <v>0</v>
      </c>
      <c r="M125" s="13">
        <f>(+'Sch 8.x Bill Count'!M121*'S6.1b PRevenue(0.75in)'!$K$8)+('Sch 8.x Bill Count'!M121*($B125+50)/100*$K$10)-(0.64*5*'Sch 8.x Bill Count'!M121)</f>
        <v>0</v>
      </c>
      <c r="N125" s="13">
        <f>(+'Sch 8.x Bill Count'!N121*'S6.1b PRevenue(0.75in)'!$K$8)+('Sch 8.x Bill Count'!N121*($B125+50)/100*$K$10)-(0.64*5*'Sch 8.x Bill Count'!N121)</f>
        <v>0</v>
      </c>
      <c r="O125" s="42"/>
      <c r="P125" s="42"/>
      <c r="Q125" s="42"/>
    </row>
    <row r="126" spans="1:17" x14ac:dyDescent="0.25">
      <c r="A126" s="42"/>
      <c r="B126" s="42"/>
      <c r="C126" s="42"/>
      <c r="D126" s="42"/>
      <c r="E126" s="42"/>
      <c r="F126" s="42"/>
      <c r="G126" s="42"/>
      <c r="H126" s="42"/>
      <c r="I126" s="42"/>
      <c r="J126" s="42"/>
      <c r="K126" s="42"/>
      <c r="L126" s="42"/>
      <c r="M126" s="42"/>
      <c r="N126" s="42"/>
      <c r="O126" s="42"/>
      <c r="P126" s="42"/>
      <c r="Q126" s="42"/>
    </row>
    <row r="127" spans="1:17" x14ac:dyDescent="0.25">
      <c r="A127" s="42"/>
      <c r="B127" s="42"/>
      <c r="C127" s="42"/>
      <c r="D127" s="42"/>
      <c r="E127" s="42"/>
      <c r="F127" s="42"/>
      <c r="G127" s="42"/>
      <c r="H127" s="42"/>
      <c r="I127" s="42"/>
      <c r="J127" s="42"/>
      <c r="K127" s="42"/>
      <c r="L127" s="42"/>
      <c r="M127" s="42"/>
      <c r="N127" s="42"/>
      <c r="O127" s="42"/>
      <c r="P127" s="42"/>
      <c r="Q127" s="42"/>
    </row>
    <row r="128" spans="1:17" x14ac:dyDescent="0.25">
      <c r="A128" s="42"/>
      <c r="B128" s="42"/>
      <c r="C128" s="42"/>
      <c r="D128" s="42"/>
      <c r="E128" s="42"/>
      <c r="F128" s="42"/>
      <c r="G128" s="42"/>
      <c r="H128" s="42"/>
      <c r="I128" s="42"/>
      <c r="J128" s="42"/>
      <c r="K128" s="42"/>
      <c r="L128" s="42"/>
      <c r="M128" s="42"/>
      <c r="N128" s="42"/>
      <c r="O128" s="42"/>
      <c r="P128" s="42"/>
      <c r="Q128" s="42"/>
    </row>
    <row r="129" spans="1:17" x14ac:dyDescent="0.25">
      <c r="A129" s="42"/>
      <c r="B129" s="42"/>
      <c r="C129" s="42"/>
      <c r="D129" s="42"/>
      <c r="E129" s="42"/>
      <c r="F129" s="42"/>
      <c r="G129" s="42"/>
      <c r="H129" s="42"/>
      <c r="I129" s="42"/>
      <c r="J129" s="42"/>
      <c r="K129" s="42"/>
      <c r="L129" s="42"/>
      <c r="M129" s="42"/>
      <c r="N129" s="42"/>
      <c r="O129" s="42"/>
      <c r="P129" s="42"/>
      <c r="Q129" s="42"/>
    </row>
    <row r="130" spans="1:17" x14ac:dyDescent="0.25">
      <c r="A130" s="42"/>
      <c r="B130" s="42"/>
      <c r="C130" s="42"/>
      <c r="D130" s="42"/>
      <c r="E130" s="42"/>
      <c r="F130" s="42"/>
      <c r="G130" s="42"/>
      <c r="H130" s="42"/>
      <c r="I130" s="42"/>
      <c r="J130" s="42"/>
      <c r="K130" s="42"/>
      <c r="L130" s="42"/>
      <c r="M130" s="42"/>
      <c r="N130" s="42"/>
      <c r="O130" s="42"/>
      <c r="P130" s="42"/>
      <c r="Q130" s="42"/>
    </row>
    <row r="131" spans="1:17" x14ac:dyDescent="0.25">
      <c r="A131" s="42"/>
      <c r="B131" s="42"/>
      <c r="C131" s="42"/>
      <c r="D131" s="42"/>
      <c r="E131" s="42"/>
      <c r="F131" s="42"/>
      <c r="G131" s="42"/>
      <c r="H131" s="42"/>
      <c r="I131" s="42"/>
      <c r="J131" s="42"/>
      <c r="K131" s="42"/>
      <c r="L131" s="42"/>
      <c r="M131" s="42"/>
      <c r="N131" s="42"/>
      <c r="O131" s="42"/>
      <c r="P131" s="42"/>
      <c r="Q131" s="42"/>
    </row>
    <row r="132" spans="1:17" x14ac:dyDescent="0.25">
      <c r="A132" s="42"/>
      <c r="B132" s="42"/>
      <c r="C132" s="42"/>
      <c r="D132" s="42"/>
      <c r="E132" s="42"/>
      <c r="F132" s="42"/>
      <c r="G132" s="42"/>
      <c r="H132" s="42"/>
      <c r="I132" s="42"/>
      <c r="J132" s="42"/>
      <c r="K132" s="42"/>
      <c r="L132" s="42"/>
      <c r="M132" s="42"/>
      <c r="N132" s="42"/>
      <c r="O132" s="42"/>
      <c r="P132" s="42"/>
      <c r="Q132" s="42"/>
    </row>
    <row r="133" spans="1:17" x14ac:dyDescent="0.25">
      <c r="A133" s="42"/>
      <c r="B133" s="42"/>
      <c r="C133" s="42"/>
      <c r="D133" s="42"/>
      <c r="E133" s="42"/>
      <c r="F133" s="42"/>
      <c r="G133" s="42"/>
      <c r="H133" s="42"/>
      <c r="I133" s="42"/>
      <c r="J133" s="42"/>
      <c r="K133" s="42"/>
      <c r="L133" s="42"/>
      <c r="M133" s="42"/>
      <c r="N133" s="42"/>
      <c r="O133" s="42"/>
      <c r="P133" s="42"/>
      <c r="Q133" s="42"/>
    </row>
  </sheetData>
  <pageMargins left="0.25" right="0.25" top="0.75" bottom="0.75" header="0.3" footer="0.3"/>
  <pageSetup scale="66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6D3618-8DAA-4DAB-AAF9-087C5DA9BA1C}">
  <sheetPr>
    <pageSetUpPr fitToPage="1"/>
  </sheetPr>
  <dimension ref="A1:Q135"/>
  <sheetViews>
    <sheetView showGridLines="0" workbookViewId="0">
      <selection activeCell="N4" sqref="N4:N5"/>
    </sheetView>
  </sheetViews>
  <sheetFormatPr defaultRowHeight="15" x14ac:dyDescent="0.25"/>
  <cols>
    <col min="3" max="5" width="10.28515625" bestFit="1" customWidth="1"/>
    <col min="6" max="9" width="11.28515625" bestFit="1" customWidth="1"/>
    <col min="10" max="12" width="13" bestFit="1" customWidth="1"/>
    <col min="13" max="14" width="14" bestFit="1" customWidth="1"/>
    <col min="16" max="16" width="11.140625" bestFit="1" customWidth="1"/>
  </cols>
  <sheetData>
    <row r="1" spans="1:17" x14ac:dyDescent="0.25">
      <c r="A1" s="42"/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</row>
    <row r="2" spans="1:17" x14ac:dyDescent="0.25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</row>
    <row r="3" spans="1:17" x14ac:dyDescent="0.25">
      <c r="A3" s="42"/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</row>
    <row r="4" spans="1:17" ht="15.75" x14ac:dyDescent="0.25">
      <c r="A4" s="42"/>
      <c r="C4" s="18" t="s">
        <v>2</v>
      </c>
      <c r="N4" s="170" t="s">
        <v>0</v>
      </c>
      <c r="O4" s="42"/>
      <c r="P4" s="42"/>
      <c r="Q4" s="42"/>
    </row>
    <row r="5" spans="1:17" ht="15.75" x14ac:dyDescent="0.25">
      <c r="A5" s="42"/>
      <c r="C5" s="18" t="s">
        <v>3</v>
      </c>
      <c r="N5" s="170" t="s">
        <v>1</v>
      </c>
      <c r="O5" s="42"/>
      <c r="P5" s="42"/>
      <c r="Q5" s="42"/>
    </row>
    <row r="6" spans="1:17" x14ac:dyDescent="0.25">
      <c r="A6" s="42"/>
      <c r="C6" s="18" t="s">
        <v>350</v>
      </c>
      <c r="O6" s="42"/>
      <c r="P6" s="42"/>
      <c r="Q6" s="42"/>
    </row>
    <row r="7" spans="1:17" x14ac:dyDescent="0.25">
      <c r="A7" s="42"/>
      <c r="C7" s="18" t="s">
        <v>347</v>
      </c>
      <c r="O7" s="42"/>
      <c r="P7" s="42"/>
      <c r="Q7" s="42"/>
    </row>
    <row r="8" spans="1:17" x14ac:dyDescent="0.25">
      <c r="A8" s="42"/>
      <c r="C8" s="18"/>
      <c r="I8" s="30" t="s">
        <v>72</v>
      </c>
      <c r="J8" s="35" t="s">
        <v>92</v>
      </c>
      <c r="K8" s="33">
        <f>+'Sch 5.0a Rates'!M20</f>
        <v>85</v>
      </c>
      <c r="L8" s="31" t="s">
        <v>74</v>
      </c>
      <c r="N8" s="18" t="s">
        <v>75</v>
      </c>
      <c r="O8" s="42"/>
      <c r="P8" s="42"/>
      <c r="Q8" s="42"/>
    </row>
    <row r="9" spans="1:17" x14ac:dyDescent="0.25">
      <c r="A9" s="42"/>
      <c r="C9" s="18"/>
      <c r="I9" s="30" t="s">
        <v>27</v>
      </c>
      <c r="J9" s="29" t="s">
        <v>28</v>
      </c>
      <c r="K9" s="33">
        <f>+'Sch 5.0a Rates'!M21</f>
        <v>3</v>
      </c>
      <c r="L9" s="32" t="s">
        <v>76</v>
      </c>
      <c r="N9" s="34">
        <f>SUM(C13:N13)</f>
        <v>4039.8999999999996</v>
      </c>
      <c r="O9" s="42"/>
      <c r="P9" s="42"/>
      <c r="Q9" s="42"/>
    </row>
    <row r="10" spans="1:17" x14ac:dyDescent="0.25">
      <c r="A10" s="42"/>
      <c r="C10" s="18"/>
      <c r="J10" s="29" t="s">
        <v>30</v>
      </c>
      <c r="K10" s="33">
        <f>+'Sch 5.0a Rates'!M22</f>
        <v>4</v>
      </c>
      <c r="N10" s="29">
        <v>2023</v>
      </c>
      <c r="O10" s="42"/>
      <c r="P10" s="42"/>
      <c r="Q10" s="42"/>
    </row>
    <row r="11" spans="1:17" x14ac:dyDescent="0.25">
      <c r="A11" s="42"/>
      <c r="C11" s="18"/>
      <c r="O11" s="42"/>
      <c r="P11" s="42"/>
      <c r="Q11" s="42"/>
    </row>
    <row r="12" spans="1:17" x14ac:dyDescent="0.25">
      <c r="A12" s="42"/>
      <c r="C12" s="18"/>
      <c r="O12" s="42"/>
      <c r="P12" s="42"/>
      <c r="Q12" s="42"/>
    </row>
    <row r="13" spans="1:17" x14ac:dyDescent="0.25">
      <c r="A13" s="42"/>
      <c r="B13" s="16" t="s">
        <v>77</v>
      </c>
      <c r="C13" s="28">
        <f>+SUM(C15:C125)</f>
        <v>313.8</v>
      </c>
      <c r="D13" s="28">
        <f t="shared" ref="D13:N13" si="0">+SUM(D15:D125)</f>
        <v>351.1</v>
      </c>
      <c r="E13" s="28">
        <f t="shared" si="0"/>
        <v>328.1</v>
      </c>
      <c r="F13" s="28">
        <f t="shared" si="0"/>
        <v>328.1</v>
      </c>
      <c r="G13" s="28">
        <f t="shared" si="0"/>
        <v>344.1</v>
      </c>
      <c r="H13" s="28">
        <f t="shared" si="0"/>
        <v>355.1</v>
      </c>
      <c r="I13" s="28">
        <f t="shared" si="0"/>
        <v>332.1</v>
      </c>
      <c r="J13" s="28">
        <f t="shared" si="0"/>
        <v>363.1</v>
      </c>
      <c r="K13" s="28">
        <f t="shared" si="0"/>
        <v>321.10000000000002</v>
      </c>
      <c r="L13" s="28">
        <f t="shared" si="0"/>
        <v>340.1</v>
      </c>
      <c r="M13" s="28">
        <f t="shared" si="0"/>
        <v>331.1</v>
      </c>
      <c r="N13" s="28">
        <f t="shared" si="0"/>
        <v>332.1</v>
      </c>
      <c r="O13" s="42"/>
      <c r="P13" s="42"/>
      <c r="Q13" s="42"/>
    </row>
    <row r="14" spans="1:17" x14ac:dyDescent="0.25">
      <c r="A14" s="42"/>
      <c r="B14" s="16" t="s">
        <v>78</v>
      </c>
      <c r="C14" s="29" t="s">
        <v>79</v>
      </c>
      <c r="D14" s="29" t="s">
        <v>80</v>
      </c>
      <c r="E14" s="29" t="s">
        <v>81</v>
      </c>
      <c r="F14" s="29" t="s">
        <v>82</v>
      </c>
      <c r="G14" s="29" t="s">
        <v>83</v>
      </c>
      <c r="H14" s="29" t="s">
        <v>84</v>
      </c>
      <c r="I14" s="29" t="s">
        <v>85</v>
      </c>
      <c r="J14" s="29" t="s">
        <v>86</v>
      </c>
      <c r="K14" s="29" t="s">
        <v>87</v>
      </c>
      <c r="L14" s="29" t="s">
        <v>88</v>
      </c>
      <c r="M14" s="29" t="s">
        <v>89</v>
      </c>
      <c r="N14" s="29" t="s">
        <v>90</v>
      </c>
      <c r="O14" s="42"/>
      <c r="P14" s="42"/>
      <c r="Q14" s="42"/>
    </row>
    <row r="15" spans="1:17" x14ac:dyDescent="0.25">
      <c r="A15" s="42"/>
      <c r="B15">
        <v>0</v>
      </c>
      <c r="C15" s="13">
        <f>(+'Sch 8.x Bill Count'!R11*'S6.2a PRevenue (1 in)'!$K$8)+('Sch 8.x Bill Count'!R11*($B15+50)/100*$K$9)</f>
        <v>0</v>
      </c>
      <c r="D15" s="13">
        <f>(+'Sch 8.x Bill Count'!S11*'S6.2a PRevenue (1 in)'!$K$8)+('Sch 8.x Bill Count'!S11*($B15+50)/100*$K$9)</f>
        <v>0</v>
      </c>
      <c r="E15" s="13">
        <f>(+'Sch 8.x Bill Count'!T11*'S6.2a PRevenue (1 in)'!$K$8)+('Sch 8.x Bill Count'!T11*($B15+50)/100*$K$9)</f>
        <v>0</v>
      </c>
      <c r="F15" s="13">
        <f>(+'Sch 8.x Bill Count'!U11*'S6.2a PRevenue (1 in)'!$K$8)+('Sch 8.x Bill Count'!U11*($B15+50)/100*$K$9)</f>
        <v>0</v>
      </c>
      <c r="G15" s="13">
        <f>(+'Sch 8.x Bill Count'!V11*'S6.2a PRevenue (1 in)'!$K$8)+('Sch 8.x Bill Count'!V11*($B15+50)/100*$K$9)</f>
        <v>0</v>
      </c>
      <c r="H15" s="13">
        <f>(+'Sch 8.x Bill Count'!W11*'S6.2a PRevenue (1 in)'!$K$8)+('Sch 8.x Bill Count'!W11*($B15+50)/100*$K$9)</f>
        <v>0</v>
      </c>
      <c r="I15" s="13">
        <f>(+'Sch 8.x Bill Count'!X11*'S6.2a PRevenue (1 in)'!$K$8)+('Sch 8.x Bill Count'!X11*($B15+50)/100*$K$9)</f>
        <v>0</v>
      </c>
      <c r="J15" s="13">
        <f>(+'Sch 8.x Bill Count'!Y11*'S6.2a PRevenue (1 in)'!$K$8)+('Sch 8.x Bill Count'!Y11*($B15+50)/100*$K$9)</f>
        <v>0</v>
      </c>
      <c r="K15" s="13">
        <f>(+'Sch 8.x Bill Count'!Z11*'S6.2a PRevenue (1 in)'!$K$8)+('Sch 8.x Bill Count'!Z11*($B15+50)/100*$K$9)</f>
        <v>0</v>
      </c>
      <c r="L15" s="13">
        <f>(+'Sch 8.x Bill Count'!AA11*'S6.2a PRevenue (1 in)'!$K$8)+('Sch 8.x Bill Count'!AA11*($B15+50)/100*$K$9)</f>
        <v>0</v>
      </c>
      <c r="M15" s="13">
        <f>(+'Sch 8.x Bill Count'!AB11*'S6.2a PRevenue (1 in)'!$K$8)+('Sch 8.x Bill Count'!AB11*($B15+50)/100*$K$9)</f>
        <v>0</v>
      </c>
      <c r="N15" s="13">
        <f>(+'Sch 8.x Bill Count'!AC11*'S6.2a PRevenue (1 in)'!$K$8)+('Sch 8.x Bill Count'!AC11*($B15+50)/100*$K$9)</f>
        <v>0</v>
      </c>
      <c r="O15" s="42"/>
      <c r="P15" s="42"/>
      <c r="Q15" s="42"/>
    </row>
    <row r="16" spans="1:17" x14ac:dyDescent="0.25">
      <c r="A16" s="42"/>
      <c r="B16">
        <v>100</v>
      </c>
      <c r="C16" s="13">
        <f>(+'Sch 8.x Bill Count'!R12*'S6.2a PRevenue (1 in)'!$K$8)+('Sch 8.x Bill Count'!R12*($B16+50)/100*$K$9)</f>
        <v>0</v>
      </c>
      <c r="D16" s="13">
        <f>(+'Sch 8.x Bill Count'!S12*'S6.2a PRevenue (1 in)'!$K$8)+('Sch 8.x Bill Count'!S12*($B16+50)/100*$K$9)</f>
        <v>0</v>
      </c>
      <c r="E16" s="13">
        <f>(+'Sch 8.x Bill Count'!T12*'S6.2a PRevenue (1 in)'!$K$8)+('Sch 8.x Bill Count'!T12*($B16+50)/100*$K$9)</f>
        <v>0</v>
      </c>
      <c r="F16" s="13">
        <f>(+'Sch 8.x Bill Count'!U12*'S6.2a PRevenue (1 in)'!$K$8)+('Sch 8.x Bill Count'!U12*($B16+50)/100*$K$9)</f>
        <v>0</v>
      </c>
      <c r="G16" s="13">
        <f>(+'Sch 8.x Bill Count'!V12*'S6.2a PRevenue (1 in)'!$K$8)+('Sch 8.x Bill Count'!V12*($B16+50)/100*$K$9)</f>
        <v>0</v>
      </c>
      <c r="H16" s="13">
        <f>(+'Sch 8.x Bill Count'!W12*'S6.2a PRevenue (1 in)'!$K$8)+('Sch 8.x Bill Count'!W12*($B16+50)/100*$K$9)</f>
        <v>0</v>
      </c>
      <c r="I16" s="13">
        <f>(+'Sch 8.x Bill Count'!X12*'S6.2a PRevenue (1 in)'!$K$8)+('Sch 8.x Bill Count'!X12*($B16+50)/100*$K$9)</f>
        <v>0</v>
      </c>
      <c r="J16" s="13">
        <f>(+'Sch 8.x Bill Count'!Y12*'S6.2a PRevenue (1 in)'!$K$8)+('Sch 8.x Bill Count'!Y12*($B16+50)/100*$K$9)</f>
        <v>0</v>
      </c>
      <c r="K16" s="13">
        <f>(+'Sch 8.x Bill Count'!Z12*'S6.2a PRevenue (1 in)'!$K$8)+('Sch 8.x Bill Count'!Z12*($B16+50)/100*$K$9)</f>
        <v>89.5</v>
      </c>
      <c r="L16" s="13">
        <f>(+'Sch 8.x Bill Count'!AA12*'S6.2a PRevenue (1 in)'!$K$8)+('Sch 8.x Bill Count'!AA12*($B16+50)/100*$K$9)</f>
        <v>0</v>
      </c>
      <c r="M16" s="13">
        <f>(+'Sch 8.x Bill Count'!AB12*'S6.2a PRevenue (1 in)'!$K$8)+('Sch 8.x Bill Count'!AB12*($B16+50)/100*$K$9)</f>
        <v>0</v>
      </c>
      <c r="N16" s="13">
        <f>(+'Sch 8.x Bill Count'!AC12*'S6.2a PRevenue (1 in)'!$K$8)+('Sch 8.x Bill Count'!AC12*($B16+50)/100*$K$9)</f>
        <v>0</v>
      </c>
      <c r="O16" s="42"/>
      <c r="P16" s="42"/>
      <c r="Q16" s="42"/>
    </row>
    <row r="17" spans="1:17" x14ac:dyDescent="0.25">
      <c r="A17" s="42"/>
      <c r="B17">
        <f>+B16+100</f>
        <v>200</v>
      </c>
      <c r="C17" s="13">
        <f>(+'Sch 8.x Bill Count'!R13*'S6.2a PRevenue (1 in)'!$K$8)+('Sch 8.x Bill Count'!R13*($B17+50)/100*$K$9)</f>
        <v>92.5</v>
      </c>
      <c r="D17" s="13">
        <f>(+'Sch 8.x Bill Count'!S13*'S6.2a PRevenue (1 in)'!$K$8)+('Sch 8.x Bill Count'!S13*($B17+50)/100*$K$9)</f>
        <v>0</v>
      </c>
      <c r="E17" s="13">
        <f>(+'Sch 8.x Bill Count'!T13*'S6.2a PRevenue (1 in)'!$K$8)+('Sch 8.x Bill Count'!T13*($B17+50)/100*$K$9)</f>
        <v>92.5</v>
      </c>
      <c r="F17" s="13">
        <f>(+'Sch 8.x Bill Count'!U13*'S6.2a PRevenue (1 in)'!$K$8)+('Sch 8.x Bill Count'!U13*($B17+50)/100*$K$9)</f>
        <v>92.5</v>
      </c>
      <c r="G17" s="13">
        <f>(+'Sch 8.x Bill Count'!V13*'S6.2a PRevenue (1 in)'!$K$8)+('Sch 8.x Bill Count'!V13*($B17+50)/100*$K$9)</f>
        <v>92.5</v>
      </c>
      <c r="H17" s="13">
        <f>(+'Sch 8.x Bill Count'!W13*'S6.2a PRevenue (1 in)'!$K$8)+('Sch 8.x Bill Count'!W13*($B17+50)/100*$K$9)</f>
        <v>0</v>
      </c>
      <c r="I17" s="13">
        <f>(+'Sch 8.x Bill Count'!X13*'S6.2a PRevenue (1 in)'!$K$8)+('Sch 8.x Bill Count'!X13*($B17+50)/100*$K$9)</f>
        <v>92.5</v>
      </c>
      <c r="J17" s="13">
        <f>(+'Sch 8.x Bill Count'!Y13*'S6.2a PRevenue (1 in)'!$K$8)+('Sch 8.x Bill Count'!Y13*($B17+50)/100*$K$9)</f>
        <v>0</v>
      </c>
      <c r="K17" s="13">
        <f>(+'Sch 8.x Bill Count'!Z13*'S6.2a PRevenue (1 in)'!$K$8)+('Sch 8.x Bill Count'!Z13*($B17+50)/100*$K$9)</f>
        <v>0</v>
      </c>
      <c r="L17" s="13">
        <f>(+'Sch 8.x Bill Count'!AA13*'S6.2a PRevenue (1 in)'!$K$8)+('Sch 8.x Bill Count'!AA13*($B17+50)/100*$K$9)</f>
        <v>92.5</v>
      </c>
      <c r="M17" s="13">
        <f>(+'Sch 8.x Bill Count'!AB13*'S6.2a PRevenue (1 in)'!$K$8)+('Sch 8.x Bill Count'!AB13*($B17+50)/100*$K$9)</f>
        <v>0</v>
      </c>
      <c r="N17" s="13">
        <f>(+'Sch 8.x Bill Count'!AC13*'S6.2a PRevenue (1 in)'!$K$8)+('Sch 8.x Bill Count'!AC13*($B17+50)/100*$K$9)</f>
        <v>92.5</v>
      </c>
      <c r="O17" s="42"/>
      <c r="P17" s="42"/>
      <c r="Q17" s="42"/>
    </row>
    <row r="18" spans="1:17" x14ac:dyDescent="0.25">
      <c r="A18" s="42"/>
      <c r="B18">
        <f t="shared" ref="B18:B81" si="1">+B17+100</f>
        <v>300</v>
      </c>
      <c r="C18" s="13">
        <f>(+'Sch 8.x Bill Count'!R14*'S6.2a PRevenue (1 in)'!$K$8)+('Sch 8.x Bill Count'!R14*($B18+50)/100*$K$9)</f>
        <v>0</v>
      </c>
      <c r="D18" s="13">
        <f>(+'Sch 8.x Bill Count'!S14*'S6.2a PRevenue (1 in)'!$K$8)+('Sch 8.x Bill Count'!S14*($B18+50)/100*$K$9)</f>
        <v>95.5</v>
      </c>
      <c r="E18" s="13">
        <f>(+'Sch 8.x Bill Count'!T14*'S6.2a PRevenue (1 in)'!$K$8)+('Sch 8.x Bill Count'!T14*($B18+50)/100*$K$9)</f>
        <v>0</v>
      </c>
      <c r="F18" s="13">
        <f>(+'Sch 8.x Bill Count'!U14*'S6.2a PRevenue (1 in)'!$K$8)+('Sch 8.x Bill Count'!U14*($B18+50)/100*$K$9)</f>
        <v>0</v>
      </c>
      <c r="G18" s="13">
        <f>(+'Sch 8.x Bill Count'!V14*'S6.2a PRevenue (1 in)'!$K$8)+('Sch 8.x Bill Count'!V14*($B18+50)/100*$K$9)</f>
        <v>0</v>
      </c>
      <c r="H18" s="13">
        <f>(+'Sch 8.x Bill Count'!W14*'S6.2a PRevenue (1 in)'!$K$8)+('Sch 8.x Bill Count'!W14*($B18+50)/100*$K$9)</f>
        <v>95.5</v>
      </c>
      <c r="I18" s="13">
        <f>(+'Sch 8.x Bill Count'!X14*'S6.2a PRevenue (1 in)'!$K$8)+('Sch 8.x Bill Count'!X14*($B18+50)/100*$K$9)</f>
        <v>0</v>
      </c>
      <c r="J18" s="13">
        <f>(+'Sch 8.x Bill Count'!Y14*'S6.2a PRevenue (1 in)'!$K$8)+('Sch 8.x Bill Count'!Y14*($B18+50)/100*$K$9)</f>
        <v>95.5</v>
      </c>
      <c r="K18" s="13">
        <f>(+'Sch 8.x Bill Count'!Z14*'S6.2a PRevenue (1 in)'!$K$8)+('Sch 8.x Bill Count'!Z14*($B18+50)/100*$K$9)</f>
        <v>0</v>
      </c>
      <c r="L18" s="13">
        <f>(+'Sch 8.x Bill Count'!AA14*'S6.2a PRevenue (1 in)'!$K$8)+('Sch 8.x Bill Count'!AA14*($B18+50)/100*$K$9)</f>
        <v>0</v>
      </c>
      <c r="M18" s="13">
        <f>(+'Sch 8.x Bill Count'!AB14*'S6.2a PRevenue (1 in)'!$K$8)+('Sch 8.x Bill Count'!AB14*($B18+50)/100*$K$9)</f>
        <v>95.5</v>
      </c>
      <c r="N18" s="13">
        <f>(+'Sch 8.x Bill Count'!AC14*'S6.2a PRevenue (1 in)'!$K$8)+('Sch 8.x Bill Count'!AC14*($B18+50)/100*$K$9)</f>
        <v>0</v>
      </c>
      <c r="O18" s="42"/>
      <c r="P18" s="42"/>
      <c r="Q18" s="42"/>
    </row>
    <row r="19" spans="1:17" x14ac:dyDescent="0.25">
      <c r="A19" s="42"/>
      <c r="B19">
        <f t="shared" si="1"/>
        <v>400</v>
      </c>
      <c r="C19" s="13">
        <f>(+'Sch 8.x Bill Count'!R15*'S6.2a PRevenue (1 in)'!$K$8)+('Sch 8.x Bill Count'!R15*($B19+50)/100*$K$9)</f>
        <v>0</v>
      </c>
      <c r="D19" s="13">
        <f>(+'Sch 8.x Bill Count'!S15*'S6.2a PRevenue (1 in)'!$K$8)+('Sch 8.x Bill Count'!S15*($B19+50)/100*$K$9)</f>
        <v>0</v>
      </c>
      <c r="E19" s="13">
        <f>(+'Sch 8.x Bill Count'!T15*'S6.2a PRevenue (1 in)'!$K$8)+('Sch 8.x Bill Count'!T15*($B19+50)/100*$K$9)</f>
        <v>0</v>
      </c>
      <c r="F19" s="13">
        <f>(+'Sch 8.x Bill Count'!U15*'S6.2a PRevenue (1 in)'!$K$8)+('Sch 8.x Bill Count'!U15*($B19+50)/100*$K$9)</f>
        <v>0</v>
      </c>
      <c r="G19" s="13">
        <f>(+'Sch 8.x Bill Count'!V15*'S6.2a PRevenue (1 in)'!$K$8)+('Sch 8.x Bill Count'!V15*($B19+50)/100*$K$9)</f>
        <v>0</v>
      </c>
      <c r="H19" s="13">
        <f>(+'Sch 8.x Bill Count'!W15*'S6.2a PRevenue (1 in)'!$K$8)+('Sch 8.x Bill Count'!W15*($B19+50)/100*$K$9)</f>
        <v>0</v>
      </c>
      <c r="I19" s="13">
        <f>(+'Sch 8.x Bill Count'!X15*'S6.2a PRevenue (1 in)'!$K$8)+('Sch 8.x Bill Count'!X15*($B19+50)/100*$K$9)</f>
        <v>0</v>
      </c>
      <c r="J19" s="13">
        <f>(+'Sch 8.x Bill Count'!Y15*'S6.2a PRevenue (1 in)'!$K$8)+('Sch 8.x Bill Count'!Y15*($B19+50)/100*$K$9)</f>
        <v>0</v>
      </c>
      <c r="K19" s="13">
        <f>(+'Sch 8.x Bill Count'!Z15*'S6.2a PRevenue (1 in)'!$K$8)+('Sch 8.x Bill Count'!Z15*($B19+50)/100*$K$9)</f>
        <v>0</v>
      </c>
      <c r="L19" s="13">
        <f>(+'Sch 8.x Bill Count'!AA15*'S6.2a PRevenue (1 in)'!$K$8)+('Sch 8.x Bill Count'!AA15*($B19+50)/100*$K$9)</f>
        <v>0</v>
      </c>
      <c r="M19" s="13">
        <f>(+'Sch 8.x Bill Count'!AB15*'S6.2a PRevenue (1 in)'!$K$8)+('Sch 8.x Bill Count'!AB15*($B19+50)/100*$K$9)</f>
        <v>0</v>
      </c>
      <c r="N19" s="13">
        <f>(+'Sch 8.x Bill Count'!AC15*'S6.2a PRevenue (1 in)'!$K$8)+('Sch 8.x Bill Count'!AC15*($B19+50)/100*$K$9)</f>
        <v>0</v>
      </c>
      <c r="O19" s="42"/>
      <c r="P19" s="42"/>
      <c r="Q19" s="42"/>
    </row>
    <row r="20" spans="1:17" x14ac:dyDescent="0.25">
      <c r="A20" s="42"/>
      <c r="B20">
        <f t="shared" si="1"/>
        <v>500</v>
      </c>
      <c r="C20" s="13">
        <f>(+'Sch 8.x Bill Count'!R16*'S6.2a PRevenue (1 in)'!$K$8)+('Sch 8.x Bill Count'!R16*($B20+50)/100*$K$9)</f>
        <v>101.5</v>
      </c>
      <c r="D20" s="13">
        <f>(+'Sch 8.x Bill Count'!S16*'S6.2a PRevenue (1 in)'!$K$8)+('Sch 8.x Bill Count'!S16*($B20+50)/100*$K$9)</f>
        <v>0</v>
      </c>
      <c r="E20" s="13">
        <f>(+'Sch 8.x Bill Count'!T16*'S6.2a PRevenue (1 in)'!$K$8)+('Sch 8.x Bill Count'!T16*($B20+50)/100*$K$9)</f>
        <v>0</v>
      </c>
      <c r="F20" s="13">
        <f>(+'Sch 8.x Bill Count'!U16*'S6.2a PRevenue (1 in)'!$K$8)+('Sch 8.x Bill Count'!U16*($B20+50)/100*$K$9)</f>
        <v>0</v>
      </c>
      <c r="G20" s="13">
        <f>(+'Sch 8.x Bill Count'!V16*'S6.2a PRevenue (1 in)'!$K$8)+('Sch 8.x Bill Count'!V16*($B20+50)/100*$K$9)</f>
        <v>0</v>
      </c>
      <c r="H20" s="13">
        <f>(+'Sch 8.x Bill Count'!W16*'S6.2a PRevenue (1 in)'!$K$8)+('Sch 8.x Bill Count'!W16*($B20+50)/100*$K$9)</f>
        <v>0</v>
      </c>
      <c r="I20" s="13">
        <f>(+'Sch 8.x Bill Count'!X16*'S6.2a PRevenue (1 in)'!$K$8)+('Sch 8.x Bill Count'!X16*($B20+50)/100*$K$9)</f>
        <v>0</v>
      </c>
      <c r="J20" s="13">
        <f>(+'Sch 8.x Bill Count'!Y16*'S6.2a PRevenue (1 in)'!$K$8)+('Sch 8.x Bill Count'!Y16*($B20+50)/100*$K$9)</f>
        <v>0</v>
      </c>
      <c r="K20" s="13">
        <f>(+'Sch 8.x Bill Count'!Z16*'S6.2a PRevenue (1 in)'!$K$8)+('Sch 8.x Bill Count'!Z16*($B20+50)/100*$K$9)</f>
        <v>0</v>
      </c>
      <c r="L20" s="13">
        <f>(+'Sch 8.x Bill Count'!AA16*'S6.2a PRevenue (1 in)'!$K$8)+('Sch 8.x Bill Count'!AA16*($B20+50)/100*$K$9)</f>
        <v>0</v>
      </c>
      <c r="M20" s="13">
        <f>(+'Sch 8.x Bill Count'!AB16*'S6.2a PRevenue (1 in)'!$K$8)+('Sch 8.x Bill Count'!AB16*($B20+50)/100*$K$9)</f>
        <v>0</v>
      </c>
      <c r="N20" s="13">
        <f>(+'Sch 8.x Bill Count'!AC16*'S6.2a PRevenue (1 in)'!$K$8)+('Sch 8.x Bill Count'!AC16*($B20+50)/100*$K$9)</f>
        <v>0</v>
      </c>
      <c r="O20" s="42"/>
      <c r="P20" s="42"/>
      <c r="Q20" s="42"/>
    </row>
    <row r="21" spans="1:17" x14ac:dyDescent="0.25">
      <c r="A21" s="42"/>
      <c r="B21">
        <f t="shared" si="1"/>
        <v>600</v>
      </c>
      <c r="C21" s="13">
        <f>(+'Sch 8.x Bill Count'!R17*'S6.2a PRevenue (1 in)'!$K$8)+('Sch 8.x Bill Count'!R17*($B21+50)/100*$K$10)-(0.64*5*'Sch 8.x Bill Count'!R17)</f>
        <v>0</v>
      </c>
      <c r="D21" s="13">
        <f>(+'Sch 8.x Bill Count'!S17*'S6.2a PRevenue (1 in)'!$K$8)+('Sch 8.x Bill Count'!S17*($B21+50)/100*$K$10)-(0.64*5*'Sch 8.x Bill Count'!S17)</f>
        <v>0</v>
      </c>
      <c r="E21" s="13">
        <f>(+'Sch 8.x Bill Count'!T17*'S6.2a PRevenue (1 in)'!$K$8)+('Sch 8.x Bill Count'!T17*($B21+50)/100*$K$10)-(0.64*5*'Sch 8.x Bill Count'!T17)</f>
        <v>0</v>
      </c>
      <c r="F21" s="13">
        <f>(+'Sch 8.x Bill Count'!U17*'S6.2a PRevenue (1 in)'!$K$8)+('Sch 8.x Bill Count'!U17*($B21+50)/100*$K$10)-(0.64*5*'Sch 8.x Bill Count'!U17)</f>
        <v>0</v>
      </c>
      <c r="G21" s="13">
        <f>(+'Sch 8.x Bill Count'!V17*'S6.2a PRevenue (1 in)'!$K$8)+('Sch 8.x Bill Count'!V17*($B21+50)/100*$K$10)-(0.64*5*'Sch 8.x Bill Count'!V17)</f>
        <v>0</v>
      </c>
      <c r="H21" s="13">
        <f>(+'Sch 8.x Bill Count'!W17*'S6.2a PRevenue (1 in)'!$K$8)+('Sch 8.x Bill Count'!W17*($B21+50)/100*$K$10)-(0.64*5*'Sch 8.x Bill Count'!W17)</f>
        <v>0</v>
      </c>
      <c r="I21" s="13">
        <f>(+'Sch 8.x Bill Count'!X17*'S6.2a PRevenue (1 in)'!$K$8)+('Sch 8.x Bill Count'!X17*($B21+50)/100*$K$10)-(0.64*5*'Sch 8.x Bill Count'!X17)</f>
        <v>0</v>
      </c>
      <c r="J21" s="13">
        <f>(+'Sch 8.x Bill Count'!Y17*'S6.2a PRevenue (1 in)'!$K$8)+('Sch 8.x Bill Count'!Y17*($B21+50)/100*$K$10)-(0.64*5*'Sch 8.x Bill Count'!Y17)</f>
        <v>0</v>
      </c>
      <c r="K21" s="13">
        <f>(+'Sch 8.x Bill Count'!Z17*'S6.2a PRevenue (1 in)'!$K$8)+('Sch 8.x Bill Count'!Z17*($B21+50)/100*$K$10)-(0.64*5*'Sch 8.x Bill Count'!Z17)</f>
        <v>0</v>
      </c>
      <c r="L21" s="13">
        <f>(+'Sch 8.x Bill Count'!AA17*'S6.2a PRevenue (1 in)'!$K$8)+('Sch 8.x Bill Count'!AA17*($B21+50)/100*$K$10)-(0.64*5*'Sch 8.x Bill Count'!AA17)</f>
        <v>0</v>
      </c>
      <c r="M21" s="13">
        <f>(+'Sch 8.x Bill Count'!AB17*'S6.2a PRevenue (1 in)'!$K$8)+('Sch 8.x Bill Count'!AB17*($B21+50)/100*$K$10)-(0.64*5*'Sch 8.x Bill Count'!AB17)</f>
        <v>0</v>
      </c>
      <c r="N21" s="13">
        <f>(+'Sch 8.x Bill Count'!AC17*'S6.2a PRevenue (1 in)'!$K$8)+('Sch 8.x Bill Count'!AC17*($B21+50)/100*$K$10)-(0.64*5*'Sch 8.x Bill Count'!AC17)</f>
        <v>0</v>
      </c>
      <c r="O21" s="42"/>
      <c r="P21" s="42"/>
      <c r="Q21" s="42"/>
    </row>
    <row r="22" spans="1:17" x14ac:dyDescent="0.25">
      <c r="A22" s="42"/>
      <c r="B22">
        <f t="shared" si="1"/>
        <v>700</v>
      </c>
      <c r="C22" s="13">
        <f>(+'Sch 8.x Bill Count'!R18*'S6.2a PRevenue (1 in)'!$K$8)+('Sch 8.x Bill Count'!R18*($B22+50)/100*$K$10)-(0.64*5*'Sch 8.x Bill Count'!R18)</f>
        <v>0</v>
      </c>
      <c r="D22" s="13">
        <f>(+'Sch 8.x Bill Count'!S18*'S6.2a PRevenue (1 in)'!$K$8)+('Sch 8.x Bill Count'!S18*($B22+50)/100*$K$10)-(0.64*5*'Sch 8.x Bill Count'!S18)</f>
        <v>0</v>
      </c>
      <c r="E22" s="13">
        <f>(+'Sch 8.x Bill Count'!T18*'S6.2a PRevenue (1 in)'!$K$8)+('Sch 8.x Bill Count'!T18*($B22+50)/100*$K$10)-(0.64*5*'Sch 8.x Bill Count'!T18)</f>
        <v>111.8</v>
      </c>
      <c r="F22" s="13">
        <f>(+'Sch 8.x Bill Count'!U18*'S6.2a PRevenue (1 in)'!$K$8)+('Sch 8.x Bill Count'!U18*($B22+50)/100*$K$10)-(0.64*5*'Sch 8.x Bill Count'!U18)</f>
        <v>0</v>
      </c>
      <c r="G22" s="13">
        <f>(+'Sch 8.x Bill Count'!V18*'S6.2a PRevenue (1 in)'!$K$8)+('Sch 8.x Bill Count'!V18*($B22+50)/100*$K$10)-(0.64*5*'Sch 8.x Bill Count'!V18)</f>
        <v>0</v>
      </c>
      <c r="H22" s="13">
        <f>(+'Sch 8.x Bill Count'!W18*'S6.2a PRevenue (1 in)'!$K$8)+('Sch 8.x Bill Count'!W18*($B22+50)/100*$K$10)-(0.64*5*'Sch 8.x Bill Count'!W18)</f>
        <v>0</v>
      </c>
      <c r="I22" s="13">
        <f>(+'Sch 8.x Bill Count'!X18*'S6.2a PRevenue (1 in)'!$K$8)+('Sch 8.x Bill Count'!X18*($B22+50)/100*$K$10)-(0.64*5*'Sch 8.x Bill Count'!X18)</f>
        <v>0</v>
      </c>
      <c r="J22" s="13">
        <f>(+'Sch 8.x Bill Count'!Y18*'S6.2a PRevenue (1 in)'!$K$8)+('Sch 8.x Bill Count'!Y18*($B22+50)/100*$K$10)-(0.64*5*'Sch 8.x Bill Count'!Y18)</f>
        <v>0</v>
      </c>
      <c r="K22" s="13">
        <f>(+'Sch 8.x Bill Count'!Z18*'S6.2a PRevenue (1 in)'!$K$8)+('Sch 8.x Bill Count'!Z18*($B22+50)/100*$K$10)-(0.64*5*'Sch 8.x Bill Count'!Z18)</f>
        <v>111.8</v>
      </c>
      <c r="L22" s="13">
        <f>(+'Sch 8.x Bill Count'!AA18*'S6.2a PRevenue (1 in)'!$K$8)+('Sch 8.x Bill Count'!AA18*($B22+50)/100*$K$10)-(0.64*5*'Sch 8.x Bill Count'!AA18)</f>
        <v>0</v>
      </c>
      <c r="M22" s="13">
        <f>(+'Sch 8.x Bill Count'!AB18*'S6.2a PRevenue (1 in)'!$K$8)+('Sch 8.x Bill Count'!AB18*($B22+50)/100*$K$10)-(0.64*5*'Sch 8.x Bill Count'!AB18)</f>
        <v>0</v>
      </c>
      <c r="N22" s="13">
        <f>(+'Sch 8.x Bill Count'!AC18*'S6.2a PRevenue (1 in)'!$K$8)+('Sch 8.x Bill Count'!AC18*($B22+50)/100*$K$10)-(0.64*5*'Sch 8.x Bill Count'!AC18)</f>
        <v>0</v>
      </c>
      <c r="O22" s="42"/>
      <c r="P22" s="42"/>
      <c r="Q22" s="42"/>
    </row>
    <row r="23" spans="1:17" x14ac:dyDescent="0.25">
      <c r="A23" s="42"/>
      <c r="B23">
        <f t="shared" si="1"/>
        <v>800</v>
      </c>
      <c r="C23" s="13">
        <f>(+'Sch 8.x Bill Count'!R19*'S6.2a PRevenue (1 in)'!$K$8)+('Sch 8.x Bill Count'!R19*($B23+50)/100*$K$10)-(0.64*5*'Sch 8.x Bill Count'!R19)</f>
        <v>0</v>
      </c>
      <c r="D23" s="13">
        <f>(+'Sch 8.x Bill Count'!S19*'S6.2a PRevenue (1 in)'!$K$8)+('Sch 8.x Bill Count'!S19*($B23+50)/100*$K$10)-(0.64*5*'Sch 8.x Bill Count'!S19)</f>
        <v>115.8</v>
      </c>
      <c r="E23" s="13">
        <f>(+'Sch 8.x Bill Count'!T19*'S6.2a PRevenue (1 in)'!$K$8)+('Sch 8.x Bill Count'!T19*($B23+50)/100*$K$10)-(0.64*5*'Sch 8.x Bill Count'!T19)</f>
        <v>0</v>
      </c>
      <c r="F23" s="13">
        <f>(+'Sch 8.x Bill Count'!U19*'S6.2a PRevenue (1 in)'!$K$8)+('Sch 8.x Bill Count'!U19*($B23+50)/100*$K$10)-(0.64*5*'Sch 8.x Bill Count'!U19)</f>
        <v>115.8</v>
      </c>
      <c r="G23" s="13">
        <f>(+'Sch 8.x Bill Count'!V19*'S6.2a PRevenue (1 in)'!$K$8)+('Sch 8.x Bill Count'!V19*($B23+50)/100*$K$10)-(0.64*5*'Sch 8.x Bill Count'!V19)</f>
        <v>0</v>
      </c>
      <c r="H23" s="13">
        <f>(+'Sch 8.x Bill Count'!W19*'S6.2a PRevenue (1 in)'!$K$8)+('Sch 8.x Bill Count'!W19*($B23+50)/100*$K$10)-(0.64*5*'Sch 8.x Bill Count'!W19)</f>
        <v>115.8</v>
      </c>
      <c r="I23" s="13">
        <f>(+'Sch 8.x Bill Count'!X19*'S6.2a PRevenue (1 in)'!$K$8)+('Sch 8.x Bill Count'!X19*($B23+50)/100*$K$10)-(0.64*5*'Sch 8.x Bill Count'!X19)</f>
        <v>0</v>
      </c>
      <c r="J23" s="13">
        <f>(+'Sch 8.x Bill Count'!Y19*'S6.2a PRevenue (1 in)'!$K$8)+('Sch 8.x Bill Count'!Y19*($B23+50)/100*$K$10)-(0.64*5*'Sch 8.x Bill Count'!Y19)</f>
        <v>0</v>
      </c>
      <c r="K23" s="13">
        <f>(+'Sch 8.x Bill Count'!Z19*'S6.2a PRevenue (1 in)'!$K$8)+('Sch 8.x Bill Count'!Z19*($B23+50)/100*$K$10)-(0.64*5*'Sch 8.x Bill Count'!Z19)</f>
        <v>0</v>
      </c>
      <c r="L23" s="13">
        <f>(+'Sch 8.x Bill Count'!AA19*'S6.2a PRevenue (1 in)'!$K$8)+('Sch 8.x Bill Count'!AA19*($B23+50)/100*$K$10)-(0.64*5*'Sch 8.x Bill Count'!AA19)</f>
        <v>115.8</v>
      </c>
      <c r="M23" s="13">
        <f>(+'Sch 8.x Bill Count'!AB19*'S6.2a PRevenue (1 in)'!$K$8)+('Sch 8.x Bill Count'!AB19*($B23+50)/100*$K$10)-(0.64*5*'Sch 8.x Bill Count'!AB19)</f>
        <v>115.8</v>
      </c>
      <c r="N23" s="13">
        <f>(+'Sch 8.x Bill Count'!AC19*'S6.2a PRevenue (1 in)'!$K$8)+('Sch 8.x Bill Count'!AC19*($B23+50)/100*$K$10)-(0.64*5*'Sch 8.x Bill Count'!AC19)</f>
        <v>115.8</v>
      </c>
      <c r="O23" s="42"/>
      <c r="P23" s="42"/>
      <c r="Q23" s="42"/>
    </row>
    <row r="24" spans="1:17" x14ac:dyDescent="0.25">
      <c r="A24" s="42"/>
      <c r="B24">
        <f t="shared" si="1"/>
        <v>900</v>
      </c>
      <c r="C24" s="13">
        <f>(+'Sch 8.x Bill Count'!R20*'S6.2a PRevenue (1 in)'!$K$8)+('Sch 8.x Bill Count'!R20*($B24+50)/100*$K$10)-(0.64*5*'Sch 8.x Bill Count'!R20)</f>
        <v>119.8</v>
      </c>
      <c r="D24" s="13">
        <f>(+'Sch 8.x Bill Count'!S20*'S6.2a PRevenue (1 in)'!$K$8)+('Sch 8.x Bill Count'!S20*($B24+50)/100*$K$10)-(0.64*5*'Sch 8.x Bill Count'!S20)</f>
        <v>0</v>
      </c>
      <c r="E24" s="13">
        <f>(+'Sch 8.x Bill Count'!T20*'S6.2a PRevenue (1 in)'!$K$8)+('Sch 8.x Bill Count'!T20*($B24+50)/100*$K$10)-(0.64*5*'Sch 8.x Bill Count'!T20)</f>
        <v>0</v>
      </c>
      <c r="F24" s="13">
        <f>(+'Sch 8.x Bill Count'!U20*'S6.2a PRevenue (1 in)'!$K$8)+('Sch 8.x Bill Count'!U20*($B24+50)/100*$K$10)-(0.64*5*'Sch 8.x Bill Count'!U20)</f>
        <v>119.8</v>
      </c>
      <c r="G24" s="13">
        <f>(+'Sch 8.x Bill Count'!V20*'S6.2a PRevenue (1 in)'!$K$8)+('Sch 8.x Bill Count'!V20*($B24+50)/100*$K$10)-(0.64*5*'Sch 8.x Bill Count'!V20)</f>
        <v>0</v>
      </c>
      <c r="H24" s="13">
        <f>(+'Sch 8.x Bill Count'!W20*'S6.2a PRevenue (1 in)'!$K$8)+('Sch 8.x Bill Count'!W20*($B24+50)/100*$K$10)-(0.64*5*'Sch 8.x Bill Count'!W20)</f>
        <v>0</v>
      </c>
      <c r="I24" s="13">
        <f>(+'Sch 8.x Bill Count'!X20*'S6.2a PRevenue (1 in)'!$K$8)+('Sch 8.x Bill Count'!X20*($B24+50)/100*$K$10)-(0.64*5*'Sch 8.x Bill Count'!X20)</f>
        <v>239.6</v>
      </c>
      <c r="J24" s="13">
        <f>(+'Sch 8.x Bill Count'!Y20*'S6.2a PRevenue (1 in)'!$K$8)+('Sch 8.x Bill Count'!Y20*($B24+50)/100*$K$10)-(0.64*5*'Sch 8.x Bill Count'!Y20)</f>
        <v>0</v>
      </c>
      <c r="K24" s="13">
        <f>(+'Sch 8.x Bill Count'!Z20*'S6.2a PRevenue (1 in)'!$K$8)+('Sch 8.x Bill Count'!Z20*($B24+50)/100*$K$10)-(0.64*5*'Sch 8.x Bill Count'!Z20)</f>
        <v>119.8</v>
      </c>
      <c r="L24" s="13">
        <f>(+'Sch 8.x Bill Count'!AA20*'S6.2a PRevenue (1 in)'!$K$8)+('Sch 8.x Bill Count'!AA20*($B24+50)/100*$K$10)-(0.64*5*'Sch 8.x Bill Count'!AA20)</f>
        <v>0</v>
      </c>
      <c r="M24" s="13">
        <f>(+'Sch 8.x Bill Count'!AB20*'S6.2a PRevenue (1 in)'!$K$8)+('Sch 8.x Bill Count'!AB20*($B24+50)/100*$K$10)-(0.64*5*'Sch 8.x Bill Count'!AB20)</f>
        <v>119.8</v>
      </c>
      <c r="N24" s="13">
        <f>(+'Sch 8.x Bill Count'!AC20*'S6.2a PRevenue (1 in)'!$K$8)+('Sch 8.x Bill Count'!AC20*($B24+50)/100*$K$10)-(0.64*5*'Sch 8.x Bill Count'!AC20)</f>
        <v>0</v>
      </c>
      <c r="O24" s="42"/>
      <c r="P24" s="42"/>
      <c r="Q24" s="42"/>
    </row>
    <row r="25" spans="1:17" x14ac:dyDescent="0.25">
      <c r="A25" s="42"/>
      <c r="B25">
        <f t="shared" si="1"/>
        <v>1000</v>
      </c>
      <c r="C25" s="13">
        <f>(+'Sch 8.x Bill Count'!R21*'S6.2a PRevenue (1 in)'!$K$8)+('Sch 8.x Bill Count'!R21*($B25+50)/100*$K$10)-(0.64*5*'Sch 8.x Bill Count'!R21)</f>
        <v>0</v>
      </c>
      <c r="D25" s="13">
        <f>(+'Sch 8.x Bill Count'!S21*'S6.2a PRevenue (1 in)'!$K$8)+('Sch 8.x Bill Count'!S21*($B25+50)/100*$K$10)-(0.64*5*'Sch 8.x Bill Count'!S21)</f>
        <v>0</v>
      </c>
      <c r="E25" s="13">
        <f>(+'Sch 8.x Bill Count'!T21*'S6.2a PRevenue (1 in)'!$K$8)+('Sch 8.x Bill Count'!T21*($B25+50)/100*$K$10)-(0.64*5*'Sch 8.x Bill Count'!T21)</f>
        <v>123.8</v>
      </c>
      <c r="F25" s="13">
        <f>(+'Sch 8.x Bill Count'!U21*'S6.2a PRevenue (1 in)'!$K$8)+('Sch 8.x Bill Count'!U21*($B25+50)/100*$K$10)-(0.64*5*'Sch 8.x Bill Count'!U21)</f>
        <v>0</v>
      </c>
      <c r="G25" s="13">
        <f>(+'Sch 8.x Bill Count'!V21*'S6.2a PRevenue (1 in)'!$K$8)+('Sch 8.x Bill Count'!V21*($B25+50)/100*$K$10)-(0.64*5*'Sch 8.x Bill Count'!V21)</f>
        <v>123.8</v>
      </c>
      <c r="H25" s="13">
        <f>(+'Sch 8.x Bill Count'!W21*'S6.2a PRevenue (1 in)'!$K$8)+('Sch 8.x Bill Count'!W21*($B25+50)/100*$K$10)-(0.64*5*'Sch 8.x Bill Count'!W21)</f>
        <v>0</v>
      </c>
      <c r="I25" s="13">
        <f>(+'Sch 8.x Bill Count'!X21*'S6.2a PRevenue (1 in)'!$K$8)+('Sch 8.x Bill Count'!X21*($B25+50)/100*$K$10)-(0.64*5*'Sch 8.x Bill Count'!X21)</f>
        <v>0</v>
      </c>
      <c r="J25" s="13">
        <f>(+'Sch 8.x Bill Count'!Y21*'S6.2a PRevenue (1 in)'!$K$8)+('Sch 8.x Bill Count'!Y21*($B25+50)/100*$K$10)-(0.64*5*'Sch 8.x Bill Count'!Y21)</f>
        <v>0</v>
      </c>
      <c r="K25" s="13">
        <f>(+'Sch 8.x Bill Count'!Z21*'S6.2a PRevenue (1 in)'!$K$8)+('Sch 8.x Bill Count'!Z21*($B25+50)/100*$K$10)-(0.64*5*'Sch 8.x Bill Count'!Z21)</f>
        <v>0</v>
      </c>
      <c r="L25" s="13">
        <f>(+'Sch 8.x Bill Count'!AA21*'S6.2a PRevenue (1 in)'!$K$8)+('Sch 8.x Bill Count'!AA21*($B25+50)/100*$K$10)-(0.64*5*'Sch 8.x Bill Count'!AA21)</f>
        <v>0</v>
      </c>
      <c r="M25" s="13">
        <f>(+'Sch 8.x Bill Count'!AB21*'S6.2a PRevenue (1 in)'!$K$8)+('Sch 8.x Bill Count'!AB21*($B25+50)/100*$K$10)-(0.64*5*'Sch 8.x Bill Count'!AB21)</f>
        <v>0</v>
      </c>
      <c r="N25" s="13">
        <f>(+'Sch 8.x Bill Count'!AC21*'S6.2a PRevenue (1 in)'!$K$8)+('Sch 8.x Bill Count'!AC21*($B25+50)/100*$K$10)-(0.64*5*'Sch 8.x Bill Count'!AC21)</f>
        <v>123.8</v>
      </c>
      <c r="O25" s="42"/>
      <c r="P25" s="42"/>
      <c r="Q25" s="42"/>
    </row>
    <row r="26" spans="1:17" x14ac:dyDescent="0.25">
      <c r="A26" s="42"/>
      <c r="B26">
        <f t="shared" si="1"/>
        <v>1100</v>
      </c>
      <c r="C26" s="13">
        <f>(+'Sch 8.x Bill Count'!R22*'S6.2a PRevenue (1 in)'!$K$8)+('Sch 8.x Bill Count'!R22*($B26+50)/100*$K$10)-(0.64*5*'Sch 8.x Bill Count'!R22)</f>
        <v>0</v>
      </c>
      <c r="D26" s="13">
        <f>(+'Sch 8.x Bill Count'!S22*'S6.2a PRevenue (1 in)'!$K$8)+('Sch 8.x Bill Count'!S22*($B26+50)/100*$K$10)-(0.64*5*'Sch 8.x Bill Count'!S22)</f>
        <v>0</v>
      </c>
      <c r="E26" s="13">
        <f>(+'Sch 8.x Bill Count'!T22*'S6.2a PRevenue (1 in)'!$K$8)+('Sch 8.x Bill Count'!T22*($B26+50)/100*$K$10)-(0.64*5*'Sch 8.x Bill Count'!T22)</f>
        <v>0</v>
      </c>
      <c r="F26" s="13">
        <f>(+'Sch 8.x Bill Count'!U22*'S6.2a PRevenue (1 in)'!$K$8)+('Sch 8.x Bill Count'!U22*($B26+50)/100*$K$10)-(0.64*5*'Sch 8.x Bill Count'!U22)</f>
        <v>0</v>
      </c>
      <c r="G26" s="13">
        <f>(+'Sch 8.x Bill Count'!V22*'S6.2a PRevenue (1 in)'!$K$8)+('Sch 8.x Bill Count'!V22*($B26+50)/100*$K$10)-(0.64*5*'Sch 8.x Bill Count'!V22)</f>
        <v>127.8</v>
      </c>
      <c r="H26" s="13">
        <f>(+'Sch 8.x Bill Count'!W22*'S6.2a PRevenue (1 in)'!$K$8)+('Sch 8.x Bill Count'!W22*($B26+50)/100*$K$10)-(0.64*5*'Sch 8.x Bill Count'!W22)</f>
        <v>0</v>
      </c>
      <c r="I26" s="13">
        <f>(+'Sch 8.x Bill Count'!X22*'S6.2a PRevenue (1 in)'!$K$8)+('Sch 8.x Bill Count'!X22*($B26+50)/100*$K$10)-(0.64*5*'Sch 8.x Bill Count'!X22)</f>
        <v>0</v>
      </c>
      <c r="J26" s="13">
        <f>(+'Sch 8.x Bill Count'!Y22*'S6.2a PRevenue (1 in)'!$K$8)+('Sch 8.x Bill Count'!Y22*($B26+50)/100*$K$10)-(0.64*5*'Sch 8.x Bill Count'!Y22)</f>
        <v>0</v>
      </c>
      <c r="K26" s="13">
        <f>(+'Sch 8.x Bill Count'!Z22*'S6.2a PRevenue (1 in)'!$K$8)+('Sch 8.x Bill Count'!Z22*($B26+50)/100*$K$10)-(0.64*5*'Sch 8.x Bill Count'!Z22)</f>
        <v>0</v>
      </c>
      <c r="L26" s="13">
        <f>(+'Sch 8.x Bill Count'!AA22*'S6.2a PRevenue (1 in)'!$K$8)+('Sch 8.x Bill Count'!AA22*($B26+50)/100*$K$10)-(0.64*5*'Sch 8.x Bill Count'!AA22)</f>
        <v>0</v>
      </c>
      <c r="M26" s="13">
        <f>(+'Sch 8.x Bill Count'!AB22*'S6.2a PRevenue (1 in)'!$K$8)+('Sch 8.x Bill Count'!AB22*($B26+50)/100*$K$10)-(0.64*5*'Sch 8.x Bill Count'!AB22)</f>
        <v>0</v>
      </c>
      <c r="N26" s="13">
        <f>(+'Sch 8.x Bill Count'!AC22*'S6.2a PRevenue (1 in)'!$K$8)+('Sch 8.x Bill Count'!AC22*($B26+50)/100*$K$10)-(0.64*5*'Sch 8.x Bill Count'!AC22)</f>
        <v>0</v>
      </c>
      <c r="O26" s="42"/>
      <c r="P26" s="42"/>
      <c r="Q26" s="42"/>
    </row>
    <row r="27" spans="1:17" x14ac:dyDescent="0.25">
      <c r="A27" s="42"/>
      <c r="B27">
        <f t="shared" si="1"/>
        <v>1200</v>
      </c>
      <c r="C27" s="13">
        <f>(+'Sch 8.x Bill Count'!R23*'S6.2a PRevenue (1 in)'!$K$8)+('Sch 8.x Bill Count'!R23*($B27+50)/100*$K$10)-(0.64*5*'Sch 8.x Bill Count'!R23)</f>
        <v>0</v>
      </c>
      <c r="D27" s="13">
        <f>(+'Sch 8.x Bill Count'!S23*'S6.2a PRevenue (1 in)'!$K$8)+('Sch 8.x Bill Count'!S23*($B27+50)/100*$K$10)-(0.64*5*'Sch 8.x Bill Count'!S23)</f>
        <v>0</v>
      </c>
      <c r="E27" s="13">
        <f>(+'Sch 8.x Bill Count'!T23*'S6.2a PRevenue (1 in)'!$K$8)+('Sch 8.x Bill Count'!T23*($B27+50)/100*$K$10)-(0.64*5*'Sch 8.x Bill Count'!T23)</f>
        <v>0</v>
      </c>
      <c r="F27" s="13">
        <f>(+'Sch 8.x Bill Count'!U23*'S6.2a PRevenue (1 in)'!$K$8)+('Sch 8.x Bill Count'!U23*($B27+50)/100*$K$10)-(0.64*5*'Sch 8.x Bill Count'!U23)</f>
        <v>0</v>
      </c>
      <c r="G27" s="13">
        <f>(+'Sch 8.x Bill Count'!V23*'S6.2a PRevenue (1 in)'!$K$8)+('Sch 8.x Bill Count'!V23*($B27+50)/100*$K$10)-(0.64*5*'Sch 8.x Bill Count'!V23)</f>
        <v>0</v>
      </c>
      <c r="H27" s="13">
        <f>(+'Sch 8.x Bill Count'!W23*'S6.2a PRevenue (1 in)'!$K$8)+('Sch 8.x Bill Count'!W23*($B27+50)/100*$K$10)-(0.64*5*'Sch 8.x Bill Count'!W23)</f>
        <v>0</v>
      </c>
      <c r="I27" s="13">
        <f>(+'Sch 8.x Bill Count'!X23*'S6.2a PRevenue (1 in)'!$K$8)+('Sch 8.x Bill Count'!X23*($B27+50)/100*$K$10)-(0.64*5*'Sch 8.x Bill Count'!X23)</f>
        <v>0</v>
      </c>
      <c r="J27" s="13">
        <f>(+'Sch 8.x Bill Count'!Y23*'S6.2a PRevenue (1 in)'!$K$8)+('Sch 8.x Bill Count'!Y23*($B27+50)/100*$K$10)-(0.64*5*'Sch 8.x Bill Count'!Y23)</f>
        <v>131.80000000000001</v>
      </c>
      <c r="K27" s="13">
        <f>(+'Sch 8.x Bill Count'!Z23*'S6.2a PRevenue (1 in)'!$K$8)+('Sch 8.x Bill Count'!Z23*($B27+50)/100*$K$10)-(0.64*5*'Sch 8.x Bill Count'!Z23)</f>
        <v>0</v>
      </c>
      <c r="L27" s="13">
        <f>(+'Sch 8.x Bill Count'!AA23*'S6.2a PRevenue (1 in)'!$K$8)+('Sch 8.x Bill Count'!AA23*($B27+50)/100*$K$10)-(0.64*5*'Sch 8.x Bill Count'!AA23)</f>
        <v>131.80000000000001</v>
      </c>
      <c r="M27" s="13">
        <f>(+'Sch 8.x Bill Count'!AB23*'S6.2a PRevenue (1 in)'!$K$8)+('Sch 8.x Bill Count'!AB23*($B27+50)/100*$K$10)-(0.64*5*'Sch 8.x Bill Count'!AB23)</f>
        <v>0</v>
      </c>
      <c r="N27" s="13">
        <f>(+'Sch 8.x Bill Count'!AC23*'S6.2a PRevenue (1 in)'!$K$8)+('Sch 8.x Bill Count'!AC23*($B27+50)/100*$K$10)-(0.64*5*'Sch 8.x Bill Count'!AC23)</f>
        <v>0</v>
      </c>
      <c r="O27" s="42"/>
      <c r="P27" s="42"/>
      <c r="Q27" s="42"/>
    </row>
    <row r="28" spans="1:17" x14ac:dyDescent="0.25">
      <c r="A28" s="42"/>
      <c r="B28">
        <f t="shared" si="1"/>
        <v>1300</v>
      </c>
      <c r="C28" s="13">
        <f>(+'Sch 8.x Bill Count'!R24*'S6.2a PRevenue (1 in)'!$K$8)+('Sch 8.x Bill Count'!R24*($B28+50)/100*$K$10)-(0.64*5*'Sch 8.x Bill Count'!R24)</f>
        <v>0</v>
      </c>
      <c r="D28" s="13">
        <f>(+'Sch 8.x Bill Count'!S24*'S6.2a PRevenue (1 in)'!$K$8)+('Sch 8.x Bill Count'!S24*($B28+50)/100*$K$10)-(0.64*5*'Sch 8.x Bill Count'!S24)</f>
        <v>0</v>
      </c>
      <c r="E28" s="13">
        <f>(+'Sch 8.x Bill Count'!T24*'S6.2a PRevenue (1 in)'!$K$8)+('Sch 8.x Bill Count'!T24*($B28+50)/100*$K$10)-(0.64*5*'Sch 8.x Bill Count'!T24)</f>
        <v>0</v>
      </c>
      <c r="F28" s="13">
        <f>(+'Sch 8.x Bill Count'!U24*'S6.2a PRevenue (1 in)'!$K$8)+('Sch 8.x Bill Count'!U24*($B28+50)/100*$K$10)-(0.64*5*'Sch 8.x Bill Count'!U24)</f>
        <v>0</v>
      </c>
      <c r="G28" s="13">
        <f>(+'Sch 8.x Bill Count'!V24*'S6.2a PRevenue (1 in)'!$K$8)+('Sch 8.x Bill Count'!V24*($B28+50)/100*$K$10)-(0.64*5*'Sch 8.x Bill Count'!V24)</f>
        <v>0</v>
      </c>
      <c r="H28" s="13">
        <f>(+'Sch 8.x Bill Count'!W24*'S6.2a PRevenue (1 in)'!$K$8)+('Sch 8.x Bill Count'!W24*($B28+50)/100*$K$10)-(0.64*5*'Sch 8.x Bill Count'!W24)</f>
        <v>0</v>
      </c>
      <c r="I28" s="13">
        <f>(+'Sch 8.x Bill Count'!X24*'S6.2a PRevenue (1 in)'!$K$8)+('Sch 8.x Bill Count'!X24*($B28+50)/100*$K$10)-(0.64*5*'Sch 8.x Bill Count'!X24)</f>
        <v>0</v>
      </c>
      <c r="J28" s="13">
        <f>(+'Sch 8.x Bill Count'!Y24*'S6.2a PRevenue (1 in)'!$K$8)+('Sch 8.x Bill Count'!Y24*($B28+50)/100*$K$10)-(0.64*5*'Sch 8.x Bill Count'!Y24)</f>
        <v>135.80000000000001</v>
      </c>
      <c r="K28" s="13">
        <f>(+'Sch 8.x Bill Count'!Z24*'S6.2a PRevenue (1 in)'!$K$8)+('Sch 8.x Bill Count'!Z24*($B28+50)/100*$K$10)-(0.64*5*'Sch 8.x Bill Count'!Z24)</f>
        <v>0</v>
      </c>
      <c r="L28" s="13">
        <f>(+'Sch 8.x Bill Count'!AA24*'S6.2a PRevenue (1 in)'!$K$8)+('Sch 8.x Bill Count'!AA24*($B28+50)/100*$K$10)-(0.64*5*'Sch 8.x Bill Count'!AA24)</f>
        <v>0</v>
      </c>
      <c r="M28" s="13">
        <f>(+'Sch 8.x Bill Count'!AB24*'S6.2a PRevenue (1 in)'!$K$8)+('Sch 8.x Bill Count'!AB24*($B28+50)/100*$K$10)-(0.64*5*'Sch 8.x Bill Count'!AB24)</f>
        <v>0</v>
      </c>
      <c r="N28" s="13">
        <f>(+'Sch 8.x Bill Count'!AC24*'S6.2a PRevenue (1 in)'!$K$8)+('Sch 8.x Bill Count'!AC24*($B28+50)/100*$K$10)-(0.64*5*'Sch 8.x Bill Count'!AC24)</f>
        <v>0</v>
      </c>
      <c r="O28" s="42"/>
      <c r="P28" s="42"/>
      <c r="Q28" s="42"/>
    </row>
    <row r="29" spans="1:17" x14ac:dyDescent="0.25">
      <c r="A29" s="42"/>
      <c r="B29">
        <f t="shared" si="1"/>
        <v>1400</v>
      </c>
      <c r="C29" s="13">
        <f>(+'Sch 8.x Bill Count'!R25*'S6.2a PRevenue (1 in)'!$K$8)+('Sch 8.x Bill Count'!R25*($B29+50)/100*$K$10)-(0.64*5*'Sch 8.x Bill Count'!R25)</f>
        <v>0</v>
      </c>
      <c r="D29" s="13">
        <f>(+'Sch 8.x Bill Count'!S25*'S6.2a PRevenue (1 in)'!$K$8)+('Sch 8.x Bill Count'!S25*($B29+50)/100*$K$10)-(0.64*5*'Sch 8.x Bill Count'!S25)</f>
        <v>139.80000000000001</v>
      </c>
      <c r="E29" s="13">
        <f>(+'Sch 8.x Bill Count'!T25*'S6.2a PRevenue (1 in)'!$K$8)+('Sch 8.x Bill Count'!T25*($B29+50)/100*$K$10)-(0.64*5*'Sch 8.x Bill Count'!T25)</f>
        <v>0</v>
      </c>
      <c r="F29" s="13">
        <f>(+'Sch 8.x Bill Count'!U25*'S6.2a PRevenue (1 in)'!$K$8)+('Sch 8.x Bill Count'!U25*($B29+50)/100*$K$10)-(0.64*5*'Sch 8.x Bill Count'!U25)</f>
        <v>0</v>
      </c>
      <c r="G29" s="13">
        <f>(+'Sch 8.x Bill Count'!V25*'S6.2a PRevenue (1 in)'!$K$8)+('Sch 8.x Bill Count'!V25*($B29+50)/100*$K$10)-(0.64*5*'Sch 8.x Bill Count'!V25)</f>
        <v>0</v>
      </c>
      <c r="H29" s="13">
        <f>(+'Sch 8.x Bill Count'!W25*'S6.2a PRevenue (1 in)'!$K$8)+('Sch 8.x Bill Count'!W25*($B29+50)/100*$K$10)-(0.64*5*'Sch 8.x Bill Count'!W25)</f>
        <v>0</v>
      </c>
      <c r="I29" s="13">
        <f>(+'Sch 8.x Bill Count'!X25*'S6.2a PRevenue (1 in)'!$K$8)+('Sch 8.x Bill Count'!X25*($B29+50)/100*$K$10)-(0.64*5*'Sch 8.x Bill Count'!X25)</f>
        <v>0</v>
      </c>
      <c r="J29" s="13">
        <f>(+'Sch 8.x Bill Count'!Y25*'S6.2a PRevenue (1 in)'!$K$8)+('Sch 8.x Bill Count'!Y25*($B29+50)/100*$K$10)-(0.64*5*'Sch 8.x Bill Count'!Y25)</f>
        <v>0</v>
      </c>
      <c r="K29" s="13">
        <f>(+'Sch 8.x Bill Count'!Z25*'S6.2a PRevenue (1 in)'!$K$8)+('Sch 8.x Bill Count'!Z25*($B29+50)/100*$K$10)-(0.64*5*'Sch 8.x Bill Count'!Z25)</f>
        <v>0</v>
      </c>
      <c r="L29" s="13">
        <f>(+'Sch 8.x Bill Count'!AA25*'S6.2a PRevenue (1 in)'!$K$8)+('Sch 8.x Bill Count'!AA25*($B29+50)/100*$K$10)-(0.64*5*'Sch 8.x Bill Count'!AA25)</f>
        <v>0</v>
      </c>
      <c r="M29" s="13">
        <f>(+'Sch 8.x Bill Count'!AB25*'S6.2a PRevenue (1 in)'!$K$8)+('Sch 8.x Bill Count'!AB25*($B29+50)/100*$K$10)-(0.64*5*'Sch 8.x Bill Count'!AB25)</f>
        <v>0</v>
      </c>
      <c r="N29" s="13">
        <f>(+'Sch 8.x Bill Count'!AC25*'S6.2a PRevenue (1 in)'!$K$8)+('Sch 8.x Bill Count'!AC25*($B29+50)/100*$K$10)-(0.64*5*'Sch 8.x Bill Count'!AC25)</f>
        <v>0</v>
      </c>
      <c r="O29" s="42"/>
      <c r="P29" s="42"/>
      <c r="Q29" s="42"/>
    </row>
    <row r="30" spans="1:17" x14ac:dyDescent="0.25">
      <c r="A30" s="42"/>
      <c r="B30">
        <f t="shared" si="1"/>
        <v>1500</v>
      </c>
      <c r="C30" s="13">
        <f>(+'Sch 8.x Bill Count'!R26*'S6.2a PRevenue (1 in)'!$K$8)+('Sch 8.x Bill Count'!R26*($B30+50)/100*$K$10)-(0.64*5*'Sch 8.x Bill Count'!R26)</f>
        <v>0</v>
      </c>
      <c r="D30" s="13">
        <f>(+'Sch 8.x Bill Count'!S26*'S6.2a PRevenue (1 in)'!$K$8)+('Sch 8.x Bill Count'!S26*($B30+50)/100*$K$10)-(0.64*5*'Sch 8.x Bill Count'!S26)</f>
        <v>0</v>
      </c>
      <c r="E30" s="13">
        <f>(+'Sch 8.x Bill Count'!T26*'S6.2a PRevenue (1 in)'!$K$8)+('Sch 8.x Bill Count'!T26*($B30+50)/100*$K$10)-(0.64*5*'Sch 8.x Bill Count'!T26)</f>
        <v>0</v>
      </c>
      <c r="F30" s="13">
        <f>(+'Sch 8.x Bill Count'!U26*'S6.2a PRevenue (1 in)'!$K$8)+('Sch 8.x Bill Count'!U26*($B30+50)/100*$K$10)-(0.64*5*'Sch 8.x Bill Count'!U26)</f>
        <v>0</v>
      </c>
      <c r="G30" s="13">
        <f>(+'Sch 8.x Bill Count'!V26*'S6.2a PRevenue (1 in)'!$K$8)+('Sch 8.x Bill Count'!V26*($B30+50)/100*$K$10)-(0.64*5*'Sch 8.x Bill Count'!V26)</f>
        <v>0</v>
      </c>
      <c r="H30" s="13">
        <f>(+'Sch 8.x Bill Count'!W26*'S6.2a PRevenue (1 in)'!$K$8)+('Sch 8.x Bill Count'!W26*($B30+50)/100*$K$10)-(0.64*5*'Sch 8.x Bill Count'!W26)</f>
        <v>143.80000000000001</v>
      </c>
      <c r="I30" s="13">
        <f>(+'Sch 8.x Bill Count'!X26*'S6.2a PRevenue (1 in)'!$K$8)+('Sch 8.x Bill Count'!X26*($B30+50)/100*$K$10)-(0.64*5*'Sch 8.x Bill Count'!X26)</f>
        <v>0</v>
      </c>
      <c r="J30" s="13">
        <f>(+'Sch 8.x Bill Count'!Y26*'S6.2a PRevenue (1 in)'!$K$8)+('Sch 8.x Bill Count'!Y26*($B30+50)/100*$K$10)-(0.64*5*'Sch 8.x Bill Count'!Y26)</f>
        <v>0</v>
      </c>
      <c r="K30" s="13">
        <f>(+'Sch 8.x Bill Count'!Z26*'S6.2a PRevenue (1 in)'!$K$8)+('Sch 8.x Bill Count'!Z26*($B30+50)/100*$K$10)-(0.64*5*'Sch 8.x Bill Count'!Z26)</f>
        <v>0</v>
      </c>
      <c r="L30" s="13">
        <f>(+'Sch 8.x Bill Count'!AA26*'S6.2a PRevenue (1 in)'!$K$8)+('Sch 8.x Bill Count'!AA26*($B30+50)/100*$K$10)-(0.64*5*'Sch 8.x Bill Count'!AA26)</f>
        <v>0</v>
      </c>
      <c r="M30" s="13">
        <f>(+'Sch 8.x Bill Count'!AB26*'S6.2a PRevenue (1 in)'!$K$8)+('Sch 8.x Bill Count'!AB26*($B30+50)/100*$K$10)-(0.64*5*'Sch 8.x Bill Count'!AB26)</f>
        <v>0</v>
      </c>
      <c r="N30" s="13">
        <f>(+'Sch 8.x Bill Count'!AC26*'S6.2a PRevenue (1 in)'!$K$8)+('Sch 8.x Bill Count'!AC26*($B30+50)/100*$K$10)-(0.64*5*'Sch 8.x Bill Count'!AC26)</f>
        <v>0</v>
      </c>
      <c r="O30" s="42"/>
      <c r="P30" s="42"/>
      <c r="Q30" s="42"/>
    </row>
    <row r="31" spans="1:17" x14ac:dyDescent="0.25">
      <c r="A31" s="42"/>
      <c r="B31">
        <f t="shared" si="1"/>
        <v>1600</v>
      </c>
      <c r="C31" s="13">
        <f>(+'Sch 8.x Bill Count'!R27*'S6.2a PRevenue (1 in)'!$K$8)+('Sch 8.x Bill Count'!R27*($B31+50)/100*$K$10)-(0.64*5*'Sch 8.x Bill Count'!R27)</f>
        <v>0</v>
      </c>
      <c r="D31" s="13">
        <f>(+'Sch 8.x Bill Count'!S27*'S6.2a PRevenue (1 in)'!$K$8)+('Sch 8.x Bill Count'!S27*($B31+50)/100*$K$10)-(0.64*5*'Sch 8.x Bill Count'!S27)</f>
        <v>0</v>
      </c>
      <c r="E31" s="13">
        <f>(+'Sch 8.x Bill Count'!T27*'S6.2a PRevenue (1 in)'!$K$8)+('Sch 8.x Bill Count'!T27*($B31+50)/100*$K$10)-(0.64*5*'Sch 8.x Bill Count'!T27)</f>
        <v>0</v>
      </c>
      <c r="F31" s="13">
        <f>(+'Sch 8.x Bill Count'!U27*'S6.2a PRevenue (1 in)'!$K$8)+('Sch 8.x Bill Count'!U27*($B31+50)/100*$K$10)-(0.64*5*'Sch 8.x Bill Count'!U27)</f>
        <v>0</v>
      </c>
      <c r="G31" s="13">
        <f>(+'Sch 8.x Bill Count'!V27*'S6.2a PRevenue (1 in)'!$K$8)+('Sch 8.x Bill Count'!V27*($B31+50)/100*$K$10)-(0.64*5*'Sch 8.x Bill Count'!V27)</f>
        <v>0</v>
      </c>
      <c r="H31" s="13">
        <f>(+'Sch 8.x Bill Count'!W27*'S6.2a PRevenue (1 in)'!$K$8)+('Sch 8.x Bill Count'!W27*($B31+50)/100*$K$10)-(0.64*5*'Sch 8.x Bill Count'!W27)</f>
        <v>0</v>
      </c>
      <c r="I31" s="13">
        <f>(+'Sch 8.x Bill Count'!X27*'S6.2a PRevenue (1 in)'!$K$8)+('Sch 8.x Bill Count'!X27*($B31+50)/100*$K$10)-(0.64*5*'Sch 8.x Bill Count'!X27)</f>
        <v>0</v>
      </c>
      <c r="J31" s="13">
        <f>(+'Sch 8.x Bill Count'!Y27*'S6.2a PRevenue (1 in)'!$K$8)+('Sch 8.x Bill Count'!Y27*($B31+50)/100*$K$10)-(0.64*5*'Sch 8.x Bill Count'!Y27)</f>
        <v>0</v>
      </c>
      <c r="K31" s="13">
        <f>(+'Sch 8.x Bill Count'!Z27*'S6.2a PRevenue (1 in)'!$K$8)+('Sch 8.x Bill Count'!Z27*($B31+50)/100*$K$10)-(0.64*5*'Sch 8.x Bill Count'!Z27)</f>
        <v>0</v>
      </c>
      <c r="L31" s="13">
        <f>(+'Sch 8.x Bill Count'!AA27*'S6.2a PRevenue (1 in)'!$K$8)+('Sch 8.x Bill Count'!AA27*($B31+50)/100*$K$10)-(0.64*5*'Sch 8.x Bill Count'!AA27)</f>
        <v>0</v>
      </c>
      <c r="M31" s="13">
        <f>(+'Sch 8.x Bill Count'!AB27*'S6.2a PRevenue (1 in)'!$K$8)+('Sch 8.x Bill Count'!AB27*($B31+50)/100*$K$10)-(0.64*5*'Sch 8.x Bill Count'!AB27)</f>
        <v>0</v>
      </c>
      <c r="N31" s="13">
        <f>(+'Sch 8.x Bill Count'!AC27*'S6.2a PRevenue (1 in)'!$K$8)+('Sch 8.x Bill Count'!AC27*($B31+50)/100*$K$10)-(0.64*5*'Sch 8.x Bill Count'!AC27)</f>
        <v>0</v>
      </c>
      <c r="O31" s="42"/>
      <c r="P31" s="42"/>
      <c r="Q31" s="42"/>
    </row>
    <row r="32" spans="1:17" x14ac:dyDescent="0.25">
      <c r="A32" s="42"/>
      <c r="B32">
        <f t="shared" si="1"/>
        <v>1700</v>
      </c>
      <c r="C32" s="13">
        <f>(+'Sch 8.x Bill Count'!R28*'S6.2a PRevenue (1 in)'!$K$8)+('Sch 8.x Bill Count'!R28*($B32+50)/100*$K$10)-(0.64*5*'Sch 8.x Bill Count'!R28)</f>
        <v>0</v>
      </c>
      <c r="D32" s="13">
        <f>(+'Sch 8.x Bill Count'!S28*'S6.2a PRevenue (1 in)'!$K$8)+('Sch 8.x Bill Count'!S28*($B32+50)/100*$K$10)-(0.64*5*'Sch 8.x Bill Count'!S28)</f>
        <v>0</v>
      </c>
      <c r="E32" s="13">
        <f>(+'Sch 8.x Bill Count'!T28*'S6.2a PRevenue (1 in)'!$K$8)+('Sch 8.x Bill Count'!T28*($B32+50)/100*$K$10)-(0.64*5*'Sch 8.x Bill Count'!T28)</f>
        <v>0</v>
      </c>
      <c r="F32" s="13">
        <f>(+'Sch 8.x Bill Count'!U28*'S6.2a PRevenue (1 in)'!$K$8)+('Sch 8.x Bill Count'!U28*($B32+50)/100*$K$10)-(0.64*5*'Sch 8.x Bill Count'!U28)</f>
        <v>0</v>
      </c>
      <c r="G32" s="13">
        <f>(+'Sch 8.x Bill Count'!V28*'S6.2a PRevenue (1 in)'!$K$8)+('Sch 8.x Bill Count'!V28*($B32+50)/100*$K$10)-(0.64*5*'Sch 8.x Bill Count'!V28)</f>
        <v>0</v>
      </c>
      <c r="H32" s="13">
        <f>(+'Sch 8.x Bill Count'!W28*'S6.2a PRevenue (1 in)'!$K$8)+('Sch 8.x Bill Count'!W28*($B32+50)/100*$K$10)-(0.64*5*'Sch 8.x Bill Count'!W28)</f>
        <v>0</v>
      </c>
      <c r="I32" s="13">
        <f>(+'Sch 8.x Bill Count'!X28*'S6.2a PRevenue (1 in)'!$K$8)+('Sch 8.x Bill Count'!X28*($B32+50)/100*$K$10)-(0.64*5*'Sch 8.x Bill Count'!X28)</f>
        <v>0</v>
      </c>
      <c r="J32" s="13">
        <f>(+'Sch 8.x Bill Count'!Y28*'S6.2a PRevenue (1 in)'!$K$8)+('Sch 8.x Bill Count'!Y28*($B32+50)/100*$K$10)-(0.64*5*'Sch 8.x Bill Count'!Y28)</f>
        <v>0</v>
      </c>
      <c r="K32" s="13">
        <f>(+'Sch 8.x Bill Count'!Z28*'S6.2a PRevenue (1 in)'!$K$8)+('Sch 8.x Bill Count'!Z28*($B32+50)/100*$K$10)-(0.64*5*'Sch 8.x Bill Count'!Z28)</f>
        <v>0</v>
      </c>
      <c r="L32" s="13">
        <f>(+'Sch 8.x Bill Count'!AA28*'S6.2a PRevenue (1 in)'!$K$8)+('Sch 8.x Bill Count'!AA28*($B32+50)/100*$K$10)-(0.64*5*'Sch 8.x Bill Count'!AA28)</f>
        <v>0</v>
      </c>
      <c r="M32" s="13">
        <f>(+'Sch 8.x Bill Count'!AB28*'S6.2a PRevenue (1 in)'!$K$8)+('Sch 8.x Bill Count'!AB28*($B32+50)/100*$K$10)-(0.64*5*'Sch 8.x Bill Count'!AB28)</f>
        <v>0</v>
      </c>
      <c r="N32" s="13">
        <f>(+'Sch 8.x Bill Count'!AC28*'S6.2a PRevenue (1 in)'!$K$8)+('Sch 8.x Bill Count'!AC28*($B32+50)/100*$K$10)-(0.64*5*'Sch 8.x Bill Count'!AC28)</f>
        <v>0</v>
      </c>
      <c r="O32" s="42"/>
      <c r="P32" s="42"/>
      <c r="Q32" s="42"/>
    </row>
    <row r="33" spans="1:17" x14ac:dyDescent="0.25">
      <c r="A33" s="42"/>
      <c r="B33">
        <f t="shared" si="1"/>
        <v>1800</v>
      </c>
      <c r="C33" s="13">
        <f>(+'Sch 8.x Bill Count'!R29*'S6.2a PRevenue (1 in)'!$K$8)+('Sch 8.x Bill Count'!R29*($B33+50)/100*$K$10)-(0.64*5*'Sch 8.x Bill Count'!R29)</f>
        <v>0</v>
      </c>
      <c r="D33" s="13">
        <f>(+'Sch 8.x Bill Count'!S29*'S6.2a PRevenue (1 in)'!$K$8)+('Sch 8.x Bill Count'!S29*($B33+50)/100*$K$10)-(0.64*5*'Sch 8.x Bill Count'!S29)</f>
        <v>0</v>
      </c>
      <c r="E33" s="13">
        <f>(+'Sch 8.x Bill Count'!T29*'S6.2a PRevenue (1 in)'!$K$8)+('Sch 8.x Bill Count'!T29*($B33+50)/100*$K$10)-(0.64*5*'Sch 8.x Bill Count'!T29)</f>
        <v>0</v>
      </c>
      <c r="F33" s="13">
        <f>(+'Sch 8.x Bill Count'!U29*'S6.2a PRevenue (1 in)'!$K$8)+('Sch 8.x Bill Count'!U29*($B33+50)/100*$K$10)-(0.64*5*'Sch 8.x Bill Count'!U29)</f>
        <v>0</v>
      </c>
      <c r="G33" s="13">
        <f>(+'Sch 8.x Bill Count'!V29*'S6.2a PRevenue (1 in)'!$K$8)+('Sch 8.x Bill Count'!V29*($B33+50)/100*$K$10)-(0.64*5*'Sch 8.x Bill Count'!V29)</f>
        <v>0</v>
      </c>
      <c r="H33" s="13">
        <f>(+'Sch 8.x Bill Count'!W29*'S6.2a PRevenue (1 in)'!$K$8)+('Sch 8.x Bill Count'!W29*($B33+50)/100*$K$10)-(0.64*5*'Sch 8.x Bill Count'!W29)</f>
        <v>0</v>
      </c>
      <c r="I33" s="13">
        <f>(+'Sch 8.x Bill Count'!X29*'S6.2a PRevenue (1 in)'!$K$8)+('Sch 8.x Bill Count'!X29*($B33+50)/100*$K$10)-(0.64*5*'Sch 8.x Bill Count'!X29)</f>
        <v>0</v>
      </c>
      <c r="J33" s="13">
        <f>(+'Sch 8.x Bill Count'!Y29*'S6.2a PRevenue (1 in)'!$K$8)+('Sch 8.x Bill Count'!Y29*($B33+50)/100*$K$10)-(0.64*5*'Sch 8.x Bill Count'!Y29)</f>
        <v>0</v>
      </c>
      <c r="K33" s="13">
        <f>(+'Sch 8.x Bill Count'!Z29*'S6.2a PRevenue (1 in)'!$K$8)+('Sch 8.x Bill Count'!Z29*($B33+50)/100*$K$10)-(0.64*5*'Sch 8.x Bill Count'!Z29)</f>
        <v>0</v>
      </c>
      <c r="L33" s="13">
        <f>(+'Sch 8.x Bill Count'!AA29*'S6.2a PRevenue (1 in)'!$K$8)+('Sch 8.x Bill Count'!AA29*($B33+50)/100*$K$10)-(0.64*5*'Sch 8.x Bill Count'!AA29)</f>
        <v>0</v>
      </c>
      <c r="M33" s="13">
        <f>(+'Sch 8.x Bill Count'!AB29*'S6.2a PRevenue (1 in)'!$K$8)+('Sch 8.x Bill Count'!AB29*($B33+50)/100*$K$10)-(0.64*5*'Sch 8.x Bill Count'!AB29)</f>
        <v>0</v>
      </c>
      <c r="N33" s="13">
        <f>(+'Sch 8.x Bill Count'!AC29*'S6.2a PRevenue (1 in)'!$K$8)+('Sch 8.x Bill Count'!AC29*($B33+50)/100*$K$10)-(0.64*5*'Sch 8.x Bill Count'!AC29)</f>
        <v>0</v>
      </c>
      <c r="O33" s="42"/>
      <c r="P33" s="42"/>
      <c r="Q33" s="42"/>
    </row>
    <row r="34" spans="1:17" x14ac:dyDescent="0.25">
      <c r="A34" s="42"/>
      <c r="B34">
        <f t="shared" si="1"/>
        <v>1900</v>
      </c>
      <c r="C34" s="13">
        <f>(+'Sch 8.x Bill Count'!R30*'S6.2a PRevenue (1 in)'!$K$8)+('Sch 8.x Bill Count'!R30*($B34+50)/100*$K$10)-(0.64*5*'Sch 8.x Bill Count'!R30)</f>
        <v>0</v>
      </c>
      <c r="D34" s="13">
        <f>(+'Sch 8.x Bill Count'!S30*'S6.2a PRevenue (1 in)'!$K$8)+('Sch 8.x Bill Count'!S30*($B34+50)/100*$K$10)-(0.64*5*'Sch 8.x Bill Count'!S30)</f>
        <v>0</v>
      </c>
      <c r="E34" s="13">
        <f>(+'Sch 8.x Bill Count'!T30*'S6.2a PRevenue (1 in)'!$K$8)+('Sch 8.x Bill Count'!T30*($B34+50)/100*$K$10)-(0.64*5*'Sch 8.x Bill Count'!T30)</f>
        <v>0</v>
      </c>
      <c r="F34" s="13">
        <f>(+'Sch 8.x Bill Count'!U30*'S6.2a PRevenue (1 in)'!$K$8)+('Sch 8.x Bill Count'!U30*($B34+50)/100*$K$10)-(0.64*5*'Sch 8.x Bill Count'!U30)</f>
        <v>0</v>
      </c>
      <c r="G34" s="13">
        <f>(+'Sch 8.x Bill Count'!V30*'S6.2a PRevenue (1 in)'!$K$8)+('Sch 8.x Bill Count'!V30*($B34+50)/100*$K$10)-(0.64*5*'Sch 8.x Bill Count'!V30)</f>
        <v>0</v>
      </c>
      <c r="H34" s="13">
        <f>(+'Sch 8.x Bill Count'!W30*'S6.2a PRevenue (1 in)'!$K$8)+('Sch 8.x Bill Count'!W30*($B34+50)/100*$K$10)-(0.64*5*'Sch 8.x Bill Count'!W30)</f>
        <v>0</v>
      </c>
      <c r="I34" s="13">
        <f>(+'Sch 8.x Bill Count'!X30*'S6.2a PRevenue (1 in)'!$K$8)+('Sch 8.x Bill Count'!X30*($B34+50)/100*$K$10)-(0.64*5*'Sch 8.x Bill Count'!X30)</f>
        <v>0</v>
      </c>
      <c r="J34" s="13">
        <f>(+'Sch 8.x Bill Count'!Y30*'S6.2a PRevenue (1 in)'!$K$8)+('Sch 8.x Bill Count'!Y30*($B34+50)/100*$K$10)-(0.64*5*'Sch 8.x Bill Count'!Y30)</f>
        <v>0</v>
      </c>
      <c r="K34" s="13">
        <f>(+'Sch 8.x Bill Count'!Z30*'S6.2a PRevenue (1 in)'!$K$8)+('Sch 8.x Bill Count'!Z30*($B34+50)/100*$K$10)-(0.64*5*'Sch 8.x Bill Count'!Z30)</f>
        <v>0</v>
      </c>
      <c r="L34" s="13">
        <f>(+'Sch 8.x Bill Count'!AA30*'S6.2a PRevenue (1 in)'!$K$8)+('Sch 8.x Bill Count'!AA30*($B34+50)/100*$K$10)-(0.64*5*'Sch 8.x Bill Count'!AA30)</f>
        <v>0</v>
      </c>
      <c r="M34" s="13">
        <f>(+'Sch 8.x Bill Count'!AB30*'S6.2a PRevenue (1 in)'!$K$8)+('Sch 8.x Bill Count'!AB30*($B34+50)/100*$K$10)-(0.64*5*'Sch 8.x Bill Count'!AB30)</f>
        <v>0</v>
      </c>
      <c r="N34" s="13">
        <f>(+'Sch 8.x Bill Count'!AC30*'S6.2a PRevenue (1 in)'!$K$8)+('Sch 8.x Bill Count'!AC30*($B34+50)/100*$K$10)-(0.64*5*'Sch 8.x Bill Count'!AC30)</f>
        <v>0</v>
      </c>
      <c r="O34" s="42"/>
      <c r="P34" s="42"/>
      <c r="Q34" s="42"/>
    </row>
    <row r="35" spans="1:17" x14ac:dyDescent="0.25">
      <c r="A35" s="42"/>
      <c r="B35">
        <f t="shared" si="1"/>
        <v>2000</v>
      </c>
      <c r="C35" s="13">
        <f>(+'Sch 8.x Bill Count'!R31*'S6.2a PRevenue (1 in)'!$K$8)+('Sch 8.x Bill Count'!R31*($B35+50)/100*$K$10)-(0.64*5*'Sch 8.x Bill Count'!R31)</f>
        <v>0</v>
      </c>
      <c r="D35" s="13">
        <f>(+'Sch 8.x Bill Count'!S31*'S6.2a PRevenue (1 in)'!$K$8)+('Sch 8.x Bill Count'!S31*($B35+50)/100*$K$10)-(0.64*5*'Sch 8.x Bill Count'!S31)</f>
        <v>0</v>
      </c>
      <c r="E35" s="13">
        <f>(+'Sch 8.x Bill Count'!T31*'S6.2a PRevenue (1 in)'!$K$8)+('Sch 8.x Bill Count'!T31*($B35+50)/100*$K$10)-(0.64*5*'Sch 8.x Bill Count'!T31)</f>
        <v>0</v>
      </c>
      <c r="F35" s="13">
        <f>(+'Sch 8.x Bill Count'!U31*'S6.2a PRevenue (1 in)'!$K$8)+('Sch 8.x Bill Count'!U31*($B35+50)/100*$K$10)-(0.64*5*'Sch 8.x Bill Count'!U31)</f>
        <v>0</v>
      </c>
      <c r="G35" s="13">
        <f>(+'Sch 8.x Bill Count'!V31*'S6.2a PRevenue (1 in)'!$K$8)+('Sch 8.x Bill Count'!V31*($B35+50)/100*$K$10)-(0.64*5*'Sch 8.x Bill Count'!V31)</f>
        <v>0</v>
      </c>
      <c r="H35" s="13">
        <f>(+'Sch 8.x Bill Count'!W31*'S6.2a PRevenue (1 in)'!$K$8)+('Sch 8.x Bill Count'!W31*($B35+50)/100*$K$10)-(0.64*5*'Sch 8.x Bill Count'!W31)</f>
        <v>0</v>
      </c>
      <c r="I35" s="13">
        <f>(+'Sch 8.x Bill Count'!X31*'S6.2a PRevenue (1 in)'!$K$8)+('Sch 8.x Bill Count'!X31*($B35+50)/100*$K$10)-(0.64*5*'Sch 8.x Bill Count'!X31)</f>
        <v>0</v>
      </c>
      <c r="J35" s="13">
        <f>(+'Sch 8.x Bill Count'!Y31*'S6.2a PRevenue (1 in)'!$K$8)+('Sch 8.x Bill Count'!Y31*($B35+50)/100*$K$10)-(0.64*5*'Sch 8.x Bill Count'!Y31)</f>
        <v>0</v>
      </c>
      <c r="K35" s="13">
        <f>(+'Sch 8.x Bill Count'!Z31*'S6.2a PRevenue (1 in)'!$K$8)+('Sch 8.x Bill Count'!Z31*($B35+50)/100*$K$10)-(0.64*5*'Sch 8.x Bill Count'!Z31)</f>
        <v>0</v>
      </c>
      <c r="L35" s="13">
        <f>(+'Sch 8.x Bill Count'!AA31*'S6.2a PRevenue (1 in)'!$K$8)+('Sch 8.x Bill Count'!AA31*($B35+50)/100*$K$10)-(0.64*5*'Sch 8.x Bill Count'!AA31)</f>
        <v>0</v>
      </c>
      <c r="M35" s="13">
        <f>(+'Sch 8.x Bill Count'!AB31*'S6.2a PRevenue (1 in)'!$K$8)+('Sch 8.x Bill Count'!AB31*($B35+50)/100*$K$10)-(0.64*5*'Sch 8.x Bill Count'!AB31)</f>
        <v>0</v>
      </c>
      <c r="N35" s="13">
        <f>(+'Sch 8.x Bill Count'!AC31*'S6.2a PRevenue (1 in)'!$K$8)+('Sch 8.x Bill Count'!AC31*($B35+50)/100*$K$10)-(0.64*5*'Sch 8.x Bill Count'!AC31)</f>
        <v>0</v>
      </c>
      <c r="O35" s="42"/>
      <c r="P35" s="42"/>
      <c r="Q35" s="42"/>
    </row>
    <row r="36" spans="1:17" x14ac:dyDescent="0.25">
      <c r="A36" s="42"/>
      <c r="B36">
        <f t="shared" si="1"/>
        <v>2100</v>
      </c>
      <c r="C36" s="13">
        <f>(+'Sch 8.x Bill Count'!R32*'S6.2a PRevenue (1 in)'!$K$8)+('Sch 8.x Bill Count'!R32*($B36+50)/100*$K$10)-(0.64*5*'Sch 8.x Bill Count'!R32)</f>
        <v>0</v>
      </c>
      <c r="D36" s="13">
        <f>(+'Sch 8.x Bill Count'!S32*'S6.2a PRevenue (1 in)'!$K$8)+('Sch 8.x Bill Count'!S32*($B36+50)/100*$K$10)-(0.64*5*'Sch 8.x Bill Count'!S32)</f>
        <v>0</v>
      </c>
      <c r="E36" s="13">
        <f>(+'Sch 8.x Bill Count'!T32*'S6.2a PRevenue (1 in)'!$K$8)+('Sch 8.x Bill Count'!T32*($B36+50)/100*$K$10)-(0.64*5*'Sch 8.x Bill Count'!T32)</f>
        <v>0</v>
      </c>
      <c r="F36" s="13">
        <f>(+'Sch 8.x Bill Count'!U32*'S6.2a PRevenue (1 in)'!$K$8)+('Sch 8.x Bill Count'!U32*($B36+50)/100*$K$10)-(0.64*5*'Sch 8.x Bill Count'!U32)</f>
        <v>0</v>
      </c>
      <c r="G36" s="13">
        <f>(+'Sch 8.x Bill Count'!V32*'S6.2a PRevenue (1 in)'!$K$8)+('Sch 8.x Bill Count'!V32*($B36+50)/100*$K$10)-(0.64*5*'Sch 8.x Bill Count'!V32)</f>
        <v>0</v>
      </c>
      <c r="H36" s="13">
        <f>(+'Sch 8.x Bill Count'!W32*'S6.2a PRevenue (1 in)'!$K$8)+('Sch 8.x Bill Count'!W32*($B36+50)/100*$K$10)-(0.64*5*'Sch 8.x Bill Count'!W32)</f>
        <v>0</v>
      </c>
      <c r="I36" s="13">
        <f>(+'Sch 8.x Bill Count'!X32*'S6.2a PRevenue (1 in)'!$K$8)+('Sch 8.x Bill Count'!X32*($B36+50)/100*$K$10)-(0.64*5*'Sch 8.x Bill Count'!X32)</f>
        <v>0</v>
      </c>
      <c r="J36" s="13">
        <f>(+'Sch 8.x Bill Count'!Y32*'S6.2a PRevenue (1 in)'!$K$8)+('Sch 8.x Bill Count'!Y32*($B36+50)/100*$K$10)-(0.64*5*'Sch 8.x Bill Count'!Y32)</f>
        <v>0</v>
      </c>
      <c r="K36" s="13">
        <f>(+'Sch 8.x Bill Count'!Z32*'S6.2a PRevenue (1 in)'!$K$8)+('Sch 8.x Bill Count'!Z32*($B36+50)/100*$K$10)-(0.64*5*'Sch 8.x Bill Count'!Z32)</f>
        <v>0</v>
      </c>
      <c r="L36" s="13">
        <f>(+'Sch 8.x Bill Count'!AA32*'S6.2a PRevenue (1 in)'!$K$8)+('Sch 8.x Bill Count'!AA32*($B36+50)/100*$K$10)-(0.64*5*'Sch 8.x Bill Count'!AA32)</f>
        <v>0</v>
      </c>
      <c r="M36" s="13">
        <f>(+'Sch 8.x Bill Count'!AB32*'S6.2a PRevenue (1 in)'!$K$8)+('Sch 8.x Bill Count'!AB32*($B36+50)/100*$K$10)-(0.64*5*'Sch 8.x Bill Count'!AB32)</f>
        <v>0</v>
      </c>
      <c r="N36" s="13">
        <f>(+'Sch 8.x Bill Count'!AC32*'S6.2a PRevenue (1 in)'!$K$8)+('Sch 8.x Bill Count'!AC32*($B36+50)/100*$K$10)-(0.64*5*'Sch 8.x Bill Count'!AC32)</f>
        <v>0</v>
      </c>
      <c r="O36" s="42"/>
      <c r="P36" s="42"/>
      <c r="Q36" s="42"/>
    </row>
    <row r="37" spans="1:17" x14ac:dyDescent="0.25">
      <c r="A37" s="42"/>
      <c r="B37">
        <f t="shared" si="1"/>
        <v>2200</v>
      </c>
      <c r="C37" s="13">
        <f>(+'Sch 8.x Bill Count'!R33*'S6.2a PRevenue (1 in)'!$K$8)+('Sch 8.x Bill Count'!R33*($B37+50)/100*$K$10)-(0.64*5*'Sch 8.x Bill Count'!R33)</f>
        <v>0</v>
      </c>
      <c r="D37" s="13">
        <f>(+'Sch 8.x Bill Count'!S33*'S6.2a PRevenue (1 in)'!$K$8)+('Sch 8.x Bill Count'!S33*($B37+50)/100*$K$10)-(0.64*5*'Sch 8.x Bill Count'!S33)</f>
        <v>0</v>
      </c>
      <c r="E37" s="13">
        <f>(+'Sch 8.x Bill Count'!T33*'S6.2a PRevenue (1 in)'!$K$8)+('Sch 8.x Bill Count'!T33*($B37+50)/100*$K$10)-(0.64*5*'Sch 8.x Bill Count'!T33)</f>
        <v>0</v>
      </c>
      <c r="F37" s="13">
        <f>(+'Sch 8.x Bill Count'!U33*'S6.2a PRevenue (1 in)'!$K$8)+('Sch 8.x Bill Count'!U33*($B37+50)/100*$K$10)-(0.64*5*'Sch 8.x Bill Count'!U33)</f>
        <v>0</v>
      </c>
      <c r="G37" s="13">
        <f>(+'Sch 8.x Bill Count'!V33*'S6.2a PRevenue (1 in)'!$K$8)+('Sch 8.x Bill Count'!V33*($B37+50)/100*$K$10)-(0.64*5*'Sch 8.x Bill Count'!V33)</f>
        <v>0</v>
      </c>
      <c r="H37" s="13">
        <f>(+'Sch 8.x Bill Count'!W33*'S6.2a PRevenue (1 in)'!$K$8)+('Sch 8.x Bill Count'!W33*($B37+50)/100*$K$10)-(0.64*5*'Sch 8.x Bill Count'!W33)</f>
        <v>0</v>
      </c>
      <c r="I37" s="13">
        <f>(+'Sch 8.x Bill Count'!X33*'S6.2a PRevenue (1 in)'!$K$8)+('Sch 8.x Bill Count'!X33*($B37+50)/100*$K$10)-(0.64*5*'Sch 8.x Bill Count'!X33)</f>
        <v>0</v>
      </c>
      <c r="J37" s="13">
        <f>(+'Sch 8.x Bill Count'!Y33*'S6.2a PRevenue (1 in)'!$K$8)+('Sch 8.x Bill Count'!Y33*($B37+50)/100*$K$10)-(0.64*5*'Sch 8.x Bill Count'!Y33)</f>
        <v>0</v>
      </c>
      <c r="K37" s="13">
        <f>(+'Sch 8.x Bill Count'!Z33*'S6.2a PRevenue (1 in)'!$K$8)+('Sch 8.x Bill Count'!Z33*($B37+50)/100*$K$10)-(0.64*5*'Sch 8.x Bill Count'!Z33)</f>
        <v>0</v>
      </c>
      <c r="L37" s="13">
        <f>(+'Sch 8.x Bill Count'!AA33*'S6.2a PRevenue (1 in)'!$K$8)+('Sch 8.x Bill Count'!AA33*($B37+50)/100*$K$10)-(0.64*5*'Sch 8.x Bill Count'!AA33)</f>
        <v>0</v>
      </c>
      <c r="M37" s="13">
        <f>(+'Sch 8.x Bill Count'!AB33*'S6.2a PRevenue (1 in)'!$K$8)+('Sch 8.x Bill Count'!AB33*($B37+50)/100*$K$10)-(0.64*5*'Sch 8.x Bill Count'!AB33)</f>
        <v>0</v>
      </c>
      <c r="N37" s="13">
        <f>(+'Sch 8.x Bill Count'!AC33*'S6.2a PRevenue (1 in)'!$K$8)+('Sch 8.x Bill Count'!AC33*($B37+50)/100*$K$10)-(0.64*5*'Sch 8.x Bill Count'!AC33)</f>
        <v>0</v>
      </c>
      <c r="O37" s="42"/>
      <c r="P37" s="42"/>
      <c r="Q37" s="42"/>
    </row>
    <row r="38" spans="1:17" x14ac:dyDescent="0.25">
      <c r="A38" s="42"/>
      <c r="B38">
        <f t="shared" si="1"/>
        <v>2300</v>
      </c>
      <c r="C38" s="13">
        <f>(+'Sch 8.x Bill Count'!R34*'S6.2a PRevenue (1 in)'!$K$8)+('Sch 8.x Bill Count'!R34*($B38+50)/100*$K$10)-(0.64*5*'Sch 8.x Bill Count'!R34)</f>
        <v>0</v>
      </c>
      <c r="D38" s="13">
        <f>(+'Sch 8.x Bill Count'!S34*'S6.2a PRevenue (1 in)'!$K$8)+('Sch 8.x Bill Count'!S34*($B38+50)/100*$K$10)-(0.64*5*'Sch 8.x Bill Count'!S34)</f>
        <v>0</v>
      </c>
      <c r="E38" s="13">
        <f>(+'Sch 8.x Bill Count'!T34*'S6.2a PRevenue (1 in)'!$K$8)+('Sch 8.x Bill Count'!T34*($B38+50)/100*$K$10)-(0.64*5*'Sch 8.x Bill Count'!T34)</f>
        <v>0</v>
      </c>
      <c r="F38" s="13">
        <f>(+'Sch 8.x Bill Count'!U34*'S6.2a PRevenue (1 in)'!$K$8)+('Sch 8.x Bill Count'!U34*($B38+50)/100*$K$10)-(0.64*5*'Sch 8.x Bill Count'!U34)</f>
        <v>0</v>
      </c>
      <c r="G38" s="13">
        <f>(+'Sch 8.x Bill Count'!V34*'S6.2a PRevenue (1 in)'!$K$8)+('Sch 8.x Bill Count'!V34*($B38+50)/100*$K$10)-(0.64*5*'Sch 8.x Bill Count'!V34)</f>
        <v>0</v>
      </c>
      <c r="H38" s="13">
        <f>(+'Sch 8.x Bill Count'!W34*'S6.2a PRevenue (1 in)'!$K$8)+('Sch 8.x Bill Count'!W34*($B38+50)/100*$K$10)-(0.64*5*'Sch 8.x Bill Count'!W34)</f>
        <v>0</v>
      </c>
      <c r="I38" s="13">
        <f>(+'Sch 8.x Bill Count'!X34*'S6.2a PRevenue (1 in)'!$K$8)+('Sch 8.x Bill Count'!X34*($B38+50)/100*$K$10)-(0.64*5*'Sch 8.x Bill Count'!X34)</f>
        <v>0</v>
      </c>
      <c r="J38" s="13">
        <f>(+'Sch 8.x Bill Count'!Y34*'S6.2a PRevenue (1 in)'!$K$8)+('Sch 8.x Bill Count'!Y34*($B38+50)/100*$K$10)-(0.64*5*'Sch 8.x Bill Count'!Y34)</f>
        <v>0</v>
      </c>
      <c r="K38" s="13">
        <f>(+'Sch 8.x Bill Count'!Z34*'S6.2a PRevenue (1 in)'!$K$8)+('Sch 8.x Bill Count'!Z34*($B38+50)/100*$K$10)-(0.64*5*'Sch 8.x Bill Count'!Z34)</f>
        <v>0</v>
      </c>
      <c r="L38" s="13">
        <f>(+'Sch 8.x Bill Count'!AA34*'S6.2a PRevenue (1 in)'!$K$8)+('Sch 8.x Bill Count'!AA34*($B38+50)/100*$K$10)-(0.64*5*'Sch 8.x Bill Count'!AA34)</f>
        <v>0</v>
      </c>
      <c r="M38" s="13">
        <f>(+'Sch 8.x Bill Count'!AB34*'S6.2a PRevenue (1 in)'!$K$8)+('Sch 8.x Bill Count'!AB34*($B38+50)/100*$K$10)-(0.64*5*'Sch 8.x Bill Count'!AB34)</f>
        <v>0</v>
      </c>
      <c r="N38" s="13">
        <f>(+'Sch 8.x Bill Count'!AC34*'S6.2a PRevenue (1 in)'!$K$8)+('Sch 8.x Bill Count'!AC34*($B38+50)/100*$K$10)-(0.64*5*'Sch 8.x Bill Count'!AC34)</f>
        <v>0</v>
      </c>
      <c r="O38" s="42"/>
      <c r="P38" s="42"/>
      <c r="Q38" s="42"/>
    </row>
    <row r="39" spans="1:17" x14ac:dyDescent="0.25">
      <c r="A39" s="42"/>
      <c r="B39">
        <f t="shared" si="1"/>
        <v>2400</v>
      </c>
      <c r="C39" s="13">
        <f>(+'Sch 8.x Bill Count'!R35*'S6.2a PRevenue (1 in)'!$K$8)+('Sch 8.x Bill Count'!R35*($B39+50)/100*$K$10)-(0.64*5*'Sch 8.x Bill Count'!R35)</f>
        <v>0</v>
      </c>
      <c r="D39" s="13">
        <f>(+'Sch 8.x Bill Count'!S35*'S6.2a PRevenue (1 in)'!$K$8)+('Sch 8.x Bill Count'!S35*($B39+50)/100*$K$10)-(0.64*5*'Sch 8.x Bill Count'!S35)</f>
        <v>0</v>
      </c>
      <c r="E39" s="13">
        <f>(+'Sch 8.x Bill Count'!T35*'S6.2a PRevenue (1 in)'!$K$8)+('Sch 8.x Bill Count'!T35*($B39+50)/100*$K$10)-(0.64*5*'Sch 8.x Bill Count'!T35)</f>
        <v>0</v>
      </c>
      <c r="F39" s="13">
        <f>(+'Sch 8.x Bill Count'!U35*'S6.2a PRevenue (1 in)'!$K$8)+('Sch 8.x Bill Count'!U35*($B39+50)/100*$K$10)-(0.64*5*'Sch 8.x Bill Count'!U35)</f>
        <v>0</v>
      </c>
      <c r="G39" s="13">
        <f>(+'Sch 8.x Bill Count'!V35*'S6.2a PRevenue (1 in)'!$K$8)+('Sch 8.x Bill Count'!V35*($B39+50)/100*$K$10)-(0.64*5*'Sch 8.x Bill Count'!V35)</f>
        <v>0</v>
      </c>
      <c r="H39" s="13">
        <f>(+'Sch 8.x Bill Count'!W35*'S6.2a PRevenue (1 in)'!$K$8)+('Sch 8.x Bill Count'!W35*($B39+50)/100*$K$10)-(0.64*5*'Sch 8.x Bill Count'!W35)</f>
        <v>0</v>
      </c>
      <c r="I39" s="13">
        <f>(+'Sch 8.x Bill Count'!X35*'S6.2a PRevenue (1 in)'!$K$8)+('Sch 8.x Bill Count'!X35*($B39+50)/100*$K$10)-(0.64*5*'Sch 8.x Bill Count'!X35)</f>
        <v>0</v>
      </c>
      <c r="J39" s="13">
        <f>(+'Sch 8.x Bill Count'!Y35*'S6.2a PRevenue (1 in)'!$K$8)+('Sch 8.x Bill Count'!Y35*($B39+50)/100*$K$10)-(0.64*5*'Sch 8.x Bill Count'!Y35)</f>
        <v>0</v>
      </c>
      <c r="K39" s="13">
        <f>(+'Sch 8.x Bill Count'!Z35*'S6.2a PRevenue (1 in)'!$K$8)+('Sch 8.x Bill Count'!Z35*($B39+50)/100*$K$10)-(0.64*5*'Sch 8.x Bill Count'!Z35)</f>
        <v>0</v>
      </c>
      <c r="L39" s="13">
        <f>(+'Sch 8.x Bill Count'!AA35*'S6.2a PRevenue (1 in)'!$K$8)+('Sch 8.x Bill Count'!AA35*($B39+50)/100*$K$10)-(0.64*5*'Sch 8.x Bill Count'!AA35)</f>
        <v>0</v>
      </c>
      <c r="M39" s="13">
        <f>(+'Sch 8.x Bill Count'!AB35*'S6.2a PRevenue (1 in)'!$K$8)+('Sch 8.x Bill Count'!AB35*($B39+50)/100*$K$10)-(0.64*5*'Sch 8.x Bill Count'!AB35)</f>
        <v>0</v>
      </c>
      <c r="N39" s="13">
        <f>(+'Sch 8.x Bill Count'!AC35*'S6.2a PRevenue (1 in)'!$K$8)+('Sch 8.x Bill Count'!AC35*($B39+50)/100*$K$10)-(0.64*5*'Sch 8.x Bill Count'!AC35)</f>
        <v>0</v>
      </c>
      <c r="O39" s="42"/>
      <c r="P39" s="42"/>
      <c r="Q39" s="42"/>
    </row>
    <row r="40" spans="1:17" x14ac:dyDescent="0.25">
      <c r="A40" s="42"/>
      <c r="B40">
        <f t="shared" si="1"/>
        <v>2500</v>
      </c>
      <c r="C40" s="13">
        <f>(+'Sch 8.x Bill Count'!R36*'S6.2a PRevenue (1 in)'!$K$8)+('Sch 8.x Bill Count'!R36*($B40+50)/100*$K$10)-(0.64*5*'Sch 8.x Bill Count'!R36)</f>
        <v>0</v>
      </c>
      <c r="D40" s="13">
        <f>(+'Sch 8.x Bill Count'!S36*'S6.2a PRevenue (1 in)'!$K$8)+('Sch 8.x Bill Count'!S36*($B40+50)/100*$K$10)-(0.64*5*'Sch 8.x Bill Count'!S36)</f>
        <v>0</v>
      </c>
      <c r="E40" s="13">
        <f>(+'Sch 8.x Bill Count'!T36*'S6.2a PRevenue (1 in)'!$K$8)+('Sch 8.x Bill Count'!T36*($B40+50)/100*$K$10)-(0.64*5*'Sch 8.x Bill Count'!T36)</f>
        <v>0</v>
      </c>
      <c r="F40" s="13">
        <f>(+'Sch 8.x Bill Count'!U36*'S6.2a PRevenue (1 in)'!$K$8)+('Sch 8.x Bill Count'!U36*($B40+50)/100*$K$10)-(0.64*5*'Sch 8.x Bill Count'!U36)</f>
        <v>0</v>
      </c>
      <c r="G40" s="13">
        <f>(+'Sch 8.x Bill Count'!V36*'S6.2a PRevenue (1 in)'!$K$8)+('Sch 8.x Bill Count'!V36*($B40+50)/100*$K$10)-(0.64*5*'Sch 8.x Bill Count'!V36)</f>
        <v>0</v>
      </c>
      <c r="H40" s="13">
        <f>(+'Sch 8.x Bill Count'!W36*'S6.2a PRevenue (1 in)'!$K$8)+('Sch 8.x Bill Count'!W36*($B40+50)/100*$K$10)-(0.64*5*'Sch 8.x Bill Count'!W36)</f>
        <v>0</v>
      </c>
      <c r="I40" s="13">
        <f>(+'Sch 8.x Bill Count'!X36*'S6.2a PRevenue (1 in)'!$K$8)+('Sch 8.x Bill Count'!X36*($B40+50)/100*$K$10)-(0.64*5*'Sch 8.x Bill Count'!X36)</f>
        <v>0</v>
      </c>
      <c r="J40" s="13">
        <f>(+'Sch 8.x Bill Count'!Y36*'S6.2a PRevenue (1 in)'!$K$8)+('Sch 8.x Bill Count'!Y36*($B40+50)/100*$K$10)-(0.64*5*'Sch 8.x Bill Count'!Y36)</f>
        <v>0</v>
      </c>
      <c r="K40" s="13">
        <f>(+'Sch 8.x Bill Count'!Z36*'S6.2a PRevenue (1 in)'!$K$8)+('Sch 8.x Bill Count'!Z36*($B40+50)/100*$K$10)-(0.64*5*'Sch 8.x Bill Count'!Z36)</f>
        <v>0</v>
      </c>
      <c r="L40" s="13">
        <f>(+'Sch 8.x Bill Count'!AA36*'S6.2a PRevenue (1 in)'!$K$8)+('Sch 8.x Bill Count'!AA36*($B40+50)/100*$K$10)-(0.64*5*'Sch 8.x Bill Count'!AA36)</f>
        <v>0</v>
      </c>
      <c r="M40" s="13">
        <f>(+'Sch 8.x Bill Count'!AB36*'S6.2a PRevenue (1 in)'!$K$8)+('Sch 8.x Bill Count'!AB36*($B40+50)/100*$K$10)-(0.64*5*'Sch 8.x Bill Count'!AB36)</f>
        <v>0</v>
      </c>
      <c r="N40" s="13">
        <f>(+'Sch 8.x Bill Count'!AC36*'S6.2a PRevenue (1 in)'!$K$8)+('Sch 8.x Bill Count'!AC36*($B40+50)/100*$K$10)-(0.64*5*'Sch 8.x Bill Count'!AC36)</f>
        <v>0</v>
      </c>
      <c r="O40" s="42"/>
      <c r="P40" s="42"/>
      <c r="Q40" s="42"/>
    </row>
    <row r="41" spans="1:17" x14ac:dyDescent="0.25">
      <c r="A41" s="42"/>
      <c r="B41">
        <f t="shared" si="1"/>
        <v>2600</v>
      </c>
      <c r="C41" s="13">
        <f>(+'Sch 8.x Bill Count'!R37*'S6.2a PRevenue (1 in)'!$K$8)+('Sch 8.x Bill Count'!R37*($B41+50)/100*$K$10)-(0.64*5*'Sch 8.x Bill Count'!R37)</f>
        <v>0</v>
      </c>
      <c r="D41" s="13">
        <f>(+'Sch 8.x Bill Count'!S37*'S6.2a PRevenue (1 in)'!$K$8)+('Sch 8.x Bill Count'!S37*($B41+50)/100*$K$10)-(0.64*5*'Sch 8.x Bill Count'!S37)</f>
        <v>0</v>
      </c>
      <c r="E41" s="13">
        <f>(+'Sch 8.x Bill Count'!T37*'S6.2a PRevenue (1 in)'!$K$8)+('Sch 8.x Bill Count'!T37*($B41+50)/100*$K$10)-(0.64*5*'Sch 8.x Bill Count'!T37)</f>
        <v>0</v>
      </c>
      <c r="F41" s="13">
        <f>(+'Sch 8.x Bill Count'!U37*'S6.2a PRevenue (1 in)'!$K$8)+('Sch 8.x Bill Count'!U37*($B41+50)/100*$K$10)-(0.64*5*'Sch 8.x Bill Count'!U37)</f>
        <v>0</v>
      </c>
      <c r="G41" s="13">
        <f>(+'Sch 8.x Bill Count'!V37*'S6.2a PRevenue (1 in)'!$K$8)+('Sch 8.x Bill Count'!V37*($B41+50)/100*$K$10)-(0.64*5*'Sch 8.x Bill Count'!V37)</f>
        <v>0</v>
      </c>
      <c r="H41" s="13">
        <f>(+'Sch 8.x Bill Count'!W37*'S6.2a PRevenue (1 in)'!$K$8)+('Sch 8.x Bill Count'!W37*($B41+50)/100*$K$10)-(0.64*5*'Sch 8.x Bill Count'!W37)</f>
        <v>0</v>
      </c>
      <c r="I41" s="13">
        <f>(+'Sch 8.x Bill Count'!X37*'S6.2a PRevenue (1 in)'!$K$8)+('Sch 8.x Bill Count'!X37*($B41+50)/100*$K$10)-(0.64*5*'Sch 8.x Bill Count'!X37)</f>
        <v>0</v>
      </c>
      <c r="J41" s="13">
        <f>(+'Sch 8.x Bill Count'!Y37*'S6.2a PRevenue (1 in)'!$K$8)+('Sch 8.x Bill Count'!Y37*($B41+50)/100*$K$10)-(0.64*5*'Sch 8.x Bill Count'!Y37)</f>
        <v>0</v>
      </c>
      <c r="K41" s="13">
        <f>(+'Sch 8.x Bill Count'!Z37*'S6.2a PRevenue (1 in)'!$K$8)+('Sch 8.x Bill Count'!Z37*($B41+50)/100*$K$10)-(0.64*5*'Sch 8.x Bill Count'!Z37)</f>
        <v>0</v>
      </c>
      <c r="L41" s="13">
        <f>(+'Sch 8.x Bill Count'!AA37*'S6.2a PRevenue (1 in)'!$K$8)+('Sch 8.x Bill Count'!AA37*($B41+50)/100*$K$10)-(0.64*5*'Sch 8.x Bill Count'!AA37)</f>
        <v>0</v>
      </c>
      <c r="M41" s="13">
        <f>(+'Sch 8.x Bill Count'!AB37*'S6.2a PRevenue (1 in)'!$K$8)+('Sch 8.x Bill Count'!AB37*($B41+50)/100*$K$10)-(0.64*5*'Sch 8.x Bill Count'!AB37)</f>
        <v>0</v>
      </c>
      <c r="N41" s="13">
        <f>(+'Sch 8.x Bill Count'!AC37*'S6.2a PRevenue (1 in)'!$K$8)+('Sch 8.x Bill Count'!AC37*($B41+50)/100*$K$10)-(0.64*5*'Sch 8.x Bill Count'!AC37)</f>
        <v>0</v>
      </c>
      <c r="O41" s="42"/>
      <c r="P41" s="42"/>
      <c r="Q41" s="42"/>
    </row>
    <row r="42" spans="1:17" x14ac:dyDescent="0.25">
      <c r="A42" s="42"/>
      <c r="B42">
        <f t="shared" si="1"/>
        <v>2700</v>
      </c>
      <c r="C42" s="13">
        <f>(+'Sch 8.x Bill Count'!R38*'S6.2a PRevenue (1 in)'!$K$8)+('Sch 8.x Bill Count'!R38*($B42+50)/100*$K$10)-(0.64*5*'Sch 8.x Bill Count'!R38)</f>
        <v>0</v>
      </c>
      <c r="D42" s="13">
        <f>(+'Sch 8.x Bill Count'!S38*'S6.2a PRevenue (1 in)'!$K$8)+('Sch 8.x Bill Count'!S38*($B42+50)/100*$K$10)-(0.64*5*'Sch 8.x Bill Count'!S38)</f>
        <v>0</v>
      </c>
      <c r="E42" s="13">
        <f>(+'Sch 8.x Bill Count'!T38*'S6.2a PRevenue (1 in)'!$K$8)+('Sch 8.x Bill Count'!T38*($B42+50)/100*$K$10)-(0.64*5*'Sch 8.x Bill Count'!T38)</f>
        <v>0</v>
      </c>
      <c r="F42" s="13">
        <f>(+'Sch 8.x Bill Count'!U38*'S6.2a PRevenue (1 in)'!$K$8)+('Sch 8.x Bill Count'!U38*($B42+50)/100*$K$10)-(0.64*5*'Sch 8.x Bill Count'!U38)</f>
        <v>0</v>
      </c>
      <c r="G42" s="13">
        <f>(+'Sch 8.x Bill Count'!V38*'S6.2a PRevenue (1 in)'!$K$8)+('Sch 8.x Bill Count'!V38*($B42+50)/100*$K$10)-(0.64*5*'Sch 8.x Bill Count'!V38)</f>
        <v>0</v>
      </c>
      <c r="H42" s="13">
        <f>(+'Sch 8.x Bill Count'!W38*'S6.2a PRevenue (1 in)'!$K$8)+('Sch 8.x Bill Count'!W38*($B42+50)/100*$K$10)-(0.64*5*'Sch 8.x Bill Count'!W38)</f>
        <v>0</v>
      </c>
      <c r="I42" s="13">
        <f>(+'Sch 8.x Bill Count'!X38*'S6.2a PRevenue (1 in)'!$K$8)+('Sch 8.x Bill Count'!X38*($B42+50)/100*$K$10)-(0.64*5*'Sch 8.x Bill Count'!X38)</f>
        <v>0</v>
      </c>
      <c r="J42" s="13">
        <f>(+'Sch 8.x Bill Count'!Y38*'S6.2a PRevenue (1 in)'!$K$8)+('Sch 8.x Bill Count'!Y38*($B42+50)/100*$K$10)-(0.64*5*'Sch 8.x Bill Count'!Y38)</f>
        <v>0</v>
      </c>
      <c r="K42" s="13">
        <f>(+'Sch 8.x Bill Count'!Z38*'S6.2a PRevenue (1 in)'!$K$8)+('Sch 8.x Bill Count'!Z38*($B42+50)/100*$K$10)-(0.64*5*'Sch 8.x Bill Count'!Z38)</f>
        <v>0</v>
      </c>
      <c r="L42" s="13">
        <f>(+'Sch 8.x Bill Count'!AA38*'S6.2a PRevenue (1 in)'!$K$8)+('Sch 8.x Bill Count'!AA38*($B42+50)/100*$K$10)-(0.64*5*'Sch 8.x Bill Count'!AA38)</f>
        <v>0</v>
      </c>
      <c r="M42" s="13">
        <f>(+'Sch 8.x Bill Count'!AB38*'S6.2a PRevenue (1 in)'!$K$8)+('Sch 8.x Bill Count'!AB38*($B42+50)/100*$K$10)-(0.64*5*'Sch 8.x Bill Count'!AB38)</f>
        <v>0</v>
      </c>
      <c r="N42" s="13">
        <f>(+'Sch 8.x Bill Count'!AC38*'S6.2a PRevenue (1 in)'!$K$8)+('Sch 8.x Bill Count'!AC38*($B42+50)/100*$K$10)-(0.64*5*'Sch 8.x Bill Count'!AC38)</f>
        <v>0</v>
      </c>
      <c r="O42" s="42"/>
      <c r="P42" s="42"/>
      <c r="Q42" s="42"/>
    </row>
    <row r="43" spans="1:17" x14ac:dyDescent="0.25">
      <c r="A43" s="42"/>
      <c r="B43">
        <f t="shared" si="1"/>
        <v>2800</v>
      </c>
      <c r="C43" s="13">
        <f>(+'Sch 8.x Bill Count'!R39*'S6.2a PRevenue (1 in)'!$K$8)+('Sch 8.x Bill Count'!R39*($B43+50)/100*$K$10)-(0.64*5*'Sch 8.x Bill Count'!R39)</f>
        <v>0</v>
      </c>
      <c r="D43" s="13">
        <f>(+'Sch 8.x Bill Count'!S39*'S6.2a PRevenue (1 in)'!$K$8)+('Sch 8.x Bill Count'!S39*($B43+50)/100*$K$10)-(0.64*5*'Sch 8.x Bill Count'!S39)</f>
        <v>0</v>
      </c>
      <c r="E43" s="13">
        <f>(+'Sch 8.x Bill Count'!T39*'S6.2a PRevenue (1 in)'!$K$8)+('Sch 8.x Bill Count'!T39*($B43+50)/100*$K$10)-(0.64*5*'Sch 8.x Bill Count'!T39)</f>
        <v>0</v>
      </c>
      <c r="F43" s="13">
        <f>(+'Sch 8.x Bill Count'!U39*'S6.2a PRevenue (1 in)'!$K$8)+('Sch 8.x Bill Count'!U39*($B43+50)/100*$K$10)-(0.64*5*'Sch 8.x Bill Count'!U39)</f>
        <v>0</v>
      </c>
      <c r="G43" s="13">
        <f>(+'Sch 8.x Bill Count'!V39*'S6.2a PRevenue (1 in)'!$K$8)+('Sch 8.x Bill Count'!V39*($B43+50)/100*$K$10)-(0.64*5*'Sch 8.x Bill Count'!V39)</f>
        <v>0</v>
      </c>
      <c r="H43" s="13">
        <f>(+'Sch 8.x Bill Count'!W39*'S6.2a PRevenue (1 in)'!$K$8)+('Sch 8.x Bill Count'!W39*($B43+50)/100*$K$10)-(0.64*5*'Sch 8.x Bill Count'!W39)</f>
        <v>0</v>
      </c>
      <c r="I43" s="13">
        <f>(+'Sch 8.x Bill Count'!X39*'S6.2a PRevenue (1 in)'!$K$8)+('Sch 8.x Bill Count'!X39*($B43+50)/100*$K$10)-(0.64*5*'Sch 8.x Bill Count'!X39)</f>
        <v>0</v>
      </c>
      <c r="J43" s="13">
        <f>(+'Sch 8.x Bill Count'!Y39*'S6.2a PRevenue (1 in)'!$K$8)+('Sch 8.x Bill Count'!Y39*($B43+50)/100*$K$10)-(0.64*5*'Sch 8.x Bill Count'!Y39)</f>
        <v>0</v>
      </c>
      <c r="K43" s="13">
        <f>(+'Sch 8.x Bill Count'!Z39*'S6.2a PRevenue (1 in)'!$K$8)+('Sch 8.x Bill Count'!Z39*($B43+50)/100*$K$10)-(0.64*5*'Sch 8.x Bill Count'!Z39)</f>
        <v>0</v>
      </c>
      <c r="L43" s="13">
        <f>(+'Sch 8.x Bill Count'!AA39*'S6.2a PRevenue (1 in)'!$K$8)+('Sch 8.x Bill Count'!AA39*($B43+50)/100*$K$10)-(0.64*5*'Sch 8.x Bill Count'!AA39)</f>
        <v>0</v>
      </c>
      <c r="M43" s="13">
        <f>(+'Sch 8.x Bill Count'!AB39*'S6.2a PRevenue (1 in)'!$K$8)+('Sch 8.x Bill Count'!AB39*($B43+50)/100*$K$10)-(0.64*5*'Sch 8.x Bill Count'!AB39)</f>
        <v>0</v>
      </c>
      <c r="N43" s="13">
        <f>(+'Sch 8.x Bill Count'!AC39*'S6.2a PRevenue (1 in)'!$K$8)+('Sch 8.x Bill Count'!AC39*($B43+50)/100*$K$10)-(0.64*5*'Sch 8.x Bill Count'!AC39)</f>
        <v>0</v>
      </c>
      <c r="O43" s="42"/>
      <c r="P43" s="42"/>
      <c r="Q43" s="42"/>
    </row>
    <row r="44" spans="1:17" x14ac:dyDescent="0.25">
      <c r="A44" s="42"/>
      <c r="B44">
        <f t="shared" si="1"/>
        <v>2900</v>
      </c>
      <c r="C44" s="13">
        <f>(+'Sch 8.x Bill Count'!R40*'S6.2a PRevenue (1 in)'!$K$8)+('Sch 8.x Bill Count'!R40*($B44+50)/100*$K$10)-(0.64*5*'Sch 8.x Bill Count'!R40)</f>
        <v>0</v>
      </c>
      <c r="D44" s="13">
        <f>(+'Sch 8.x Bill Count'!S40*'S6.2a PRevenue (1 in)'!$K$8)+('Sch 8.x Bill Count'!S40*($B44+50)/100*$K$10)-(0.64*5*'Sch 8.x Bill Count'!S40)</f>
        <v>0</v>
      </c>
      <c r="E44" s="13">
        <f>(+'Sch 8.x Bill Count'!T40*'S6.2a PRevenue (1 in)'!$K$8)+('Sch 8.x Bill Count'!T40*($B44+50)/100*$K$10)-(0.64*5*'Sch 8.x Bill Count'!T40)</f>
        <v>0</v>
      </c>
      <c r="F44" s="13">
        <f>(+'Sch 8.x Bill Count'!U40*'S6.2a PRevenue (1 in)'!$K$8)+('Sch 8.x Bill Count'!U40*($B44+50)/100*$K$10)-(0.64*5*'Sch 8.x Bill Count'!U40)</f>
        <v>0</v>
      </c>
      <c r="G44" s="13">
        <f>(+'Sch 8.x Bill Count'!V40*'S6.2a PRevenue (1 in)'!$K$8)+('Sch 8.x Bill Count'!V40*($B44+50)/100*$K$10)-(0.64*5*'Sch 8.x Bill Count'!V40)</f>
        <v>0</v>
      </c>
      <c r="H44" s="13">
        <f>(+'Sch 8.x Bill Count'!W40*'S6.2a PRevenue (1 in)'!$K$8)+('Sch 8.x Bill Count'!W40*($B44+50)/100*$K$10)-(0.64*5*'Sch 8.x Bill Count'!W40)</f>
        <v>0</v>
      </c>
      <c r="I44" s="13">
        <f>(+'Sch 8.x Bill Count'!X40*'S6.2a PRevenue (1 in)'!$K$8)+('Sch 8.x Bill Count'!X40*($B44+50)/100*$K$10)-(0.64*5*'Sch 8.x Bill Count'!X40)</f>
        <v>0</v>
      </c>
      <c r="J44" s="13">
        <f>(+'Sch 8.x Bill Count'!Y40*'S6.2a PRevenue (1 in)'!$K$8)+('Sch 8.x Bill Count'!Y40*($B44+50)/100*$K$10)-(0.64*5*'Sch 8.x Bill Count'!Y40)</f>
        <v>0</v>
      </c>
      <c r="K44" s="13">
        <f>(+'Sch 8.x Bill Count'!Z40*'S6.2a PRevenue (1 in)'!$K$8)+('Sch 8.x Bill Count'!Z40*($B44+50)/100*$K$10)-(0.64*5*'Sch 8.x Bill Count'!Z40)</f>
        <v>0</v>
      </c>
      <c r="L44" s="13">
        <f>(+'Sch 8.x Bill Count'!AA40*'S6.2a PRevenue (1 in)'!$K$8)+('Sch 8.x Bill Count'!AA40*($B44+50)/100*$K$10)-(0.64*5*'Sch 8.x Bill Count'!AA40)</f>
        <v>0</v>
      </c>
      <c r="M44" s="13">
        <f>(+'Sch 8.x Bill Count'!AB40*'S6.2a PRevenue (1 in)'!$K$8)+('Sch 8.x Bill Count'!AB40*($B44+50)/100*$K$10)-(0.64*5*'Sch 8.x Bill Count'!AB40)</f>
        <v>0</v>
      </c>
      <c r="N44" s="13">
        <f>(+'Sch 8.x Bill Count'!AC40*'S6.2a PRevenue (1 in)'!$K$8)+('Sch 8.x Bill Count'!AC40*($B44+50)/100*$K$10)-(0.64*5*'Sch 8.x Bill Count'!AC40)</f>
        <v>0</v>
      </c>
      <c r="O44" s="42"/>
      <c r="P44" s="42"/>
      <c r="Q44" s="42"/>
    </row>
    <row r="45" spans="1:17" x14ac:dyDescent="0.25">
      <c r="A45" s="42"/>
      <c r="B45">
        <f t="shared" si="1"/>
        <v>3000</v>
      </c>
      <c r="C45" s="13">
        <f>(+'Sch 8.x Bill Count'!R41*'S6.2a PRevenue (1 in)'!$K$8)+('Sch 8.x Bill Count'!R41*($B45+50)/100*$K$10)-(0.64*5*'Sch 8.x Bill Count'!R41)</f>
        <v>0</v>
      </c>
      <c r="D45" s="13">
        <f>(+'Sch 8.x Bill Count'!S41*'S6.2a PRevenue (1 in)'!$K$8)+('Sch 8.x Bill Count'!S41*($B45+50)/100*$K$10)-(0.64*5*'Sch 8.x Bill Count'!S41)</f>
        <v>0</v>
      </c>
      <c r="E45" s="13">
        <f>(+'Sch 8.x Bill Count'!T41*'S6.2a PRevenue (1 in)'!$K$8)+('Sch 8.x Bill Count'!T41*($B45+50)/100*$K$10)-(0.64*5*'Sch 8.x Bill Count'!T41)</f>
        <v>0</v>
      </c>
      <c r="F45" s="13">
        <f>(+'Sch 8.x Bill Count'!U41*'S6.2a PRevenue (1 in)'!$K$8)+('Sch 8.x Bill Count'!U41*($B45+50)/100*$K$10)-(0.64*5*'Sch 8.x Bill Count'!U41)</f>
        <v>0</v>
      </c>
      <c r="G45" s="13">
        <f>(+'Sch 8.x Bill Count'!V41*'S6.2a PRevenue (1 in)'!$K$8)+('Sch 8.x Bill Count'!V41*($B45+50)/100*$K$10)-(0.64*5*'Sch 8.x Bill Count'!V41)</f>
        <v>0</v>
      </c>
      <c r="H45" s="13">
        <f>(+'Sch 8.x Bill Count'!W41*'S6.2a PRevenue (1 in)'!$K$8)+('Sch 8.x Bill Count'!W41*($B45+50)/100*$K$10)-(0.64*5*'Sch 8.x Bill Count'!W41)</f>
        <v>0</v>
      </c>
      <c r="I45" s="13">
        <f>(+'Sch 8.x Bill Count'!X41*'S6.2a PRevenue (1 in)'!$K$8)+('Sch 8.x Bill Count'!X41*($B45+50)/100*$K$10)-(0.64*5*'Sch 8.x Bill Count'!X41)</f>
        <v>0</v>
      </c>
      <c r="J45" s="13">
        <f>(+'Sch 8.x Bill Count'!Y41*'S6.2a PRevenue (1 in)'!$K$8)+('Sch 8.x Bill Count'!Y41*($B45+50)/100*$K$10)-(0.64*5*'Sch 8.x Bill Count'!Y41)</f>
        <v>0</v>
      </c>
      <c r="K45" s="13">
        <f>(+'Sch 8.x Bill Count'!Z41*'S6.2a PRevenue (1 in)'!$K$8)+('Sch 8.x Bill Count'!Z41*($B45+50)/100*$K$10)-(0.64*5*'Sch 8.x Bill Count'!Z41)</f>
        <v>0</v>
      </c>
      <c r="L45" s="13">
        <f>(+'Sch 8.x Bill Count'!AA41*'S6.2a PRevenue (1 in)'!$K$8)+('Sch 8.x Bill Count'!AA41*($B45+50)/100*$K$10)-(0.64*5*'Sch 8.x Bill Count'!AA41)</f>
        <v>0</v>
      </c>
      <c r="M45" s="13">
        <f>(+'Sch 8.x Bill Count'!AB41*'S6.2a PRevenue (1 in)'!$K$8)+('Sch 8.x Bill Count'!AB41*($B45+50)/100*$K$10)-(0.64*5*'Sch 8.x Bill Count'!AB41)</f>
        <v>0</v>
      </c>
      <c r="N45" s="13">
        <f>(+'Sch 8.x Bill Count'!AC41*'S6.2a PRevenue (1 in)'!$K$8)+('Sch 8.x Bill Count'!AC41*($B45+50)/100*$K$10)-(0.64*5*'Sch 8.x Bill Count'!AC41)</f>
        <v>0</v>
      </c>
      <c r="O45" s="42"/>
      <c r="P45" s="42"/>
      <c r="Q45" s="42"/>
    </row>
    <row r="46" spans="1:17" x14ac:dyDescent="0.25">
      <c r="A46" s="42"/>
      <c r="B46">
        <f t="shared" si="1"/>
        <v>3100</v>
      </c>
      <c r="C46" s="13">
        <f>(+'Sch 8.x Bill Count'!R42*'S6.2a PRevenue (1 in)'!$K$8)+('Sch 8.x Bill Count'!R42*($B46+50)/100*$K$10)-(0.64*5*'Sch 8.x Bill Count'!R42)</f>
        <v>0</v>
      </c>
      <c r="D46" s="13">
        <f>(+'Sch 8.x Bill Count'!S42*'S6.2a PRevenue (1 in)'!$K$8)+('Sch 8.x Bill Count'!S42*($B46+50)/100*$K$10)-(0.64*5*'Sch 8.x Bill Count'!S42)</f>
        <v>0</v>
      </c>
      <c r="E46" s="13">
        <f>(+'Sch 8.x Bill Count'!T42*'S6.2a PRevenue (1 in)'!$K$8)+('Sch 8.x Bill Count'!T42*($B46+50)/100*$K$10)-(0.64*5*'Sch 8.x Bill Count'!T42)</f>
        <v>0</v>
      </c>
      <c r="F46" s="13">
        <f>(+'Sch 8.x Bill Count'!U42*'S6.2a PRevenue (1 in)'!$K$8)+('Sch 8.x Bill Count'!U42*($B46+50)/100*$K$10)-(0.64*5*'Sch 8.x Bill Count'!U42)</f>
        <v>0</v>
      </c>
      <c r="G46" s="13">
        <f>(+'Sch 8.x Bill Count'!V42*'S6.2a PRevenue (1 in)'!$K$8)+('Sch 8.x Bill Count'!V42*($B46+50)/100*$K$10)-(0.64*5*'Sch 8.x Bill Count'!V42)</f>
        <v>0</v>
      </c>
      <c r="H46" s="13">
        <f>(+'Sch 8.x Bill Count'!W42*'S6.2a PRevenue (1 in)'!$K$8)+('Sch 8.x Bill Count'!W42*($B46+50)/100*$K$10)-(0.64*5*'Sch 8.x Bill Count'!W42)</f>
        <v>0</v>
      </c>
      <c r="I46" s="13">
        <f>(+'Sch 8.x Bill Count'!X42*'S6.2a PRevenue (1 in)'!$K$8)+('Sch 8.x Bill Count'!X42*($B46+50)/100*$K$10)-(0.64*5*'Sch 8.x Bill Count'!X42)</f>
        <v>0</v>
      </c>
      <c r="J46" s="13">
        <f>(+'Sch 8.x Bill Count'!Y42*'S6.2a PRevenue (1 in)'!$K$8)+('Sch 8.x Bill Count'!Y42*($B46+50)/100*$K$10)-(0.64*5*'Sch 8.x Bill Count'!Y42)</f>
        <v>0</v>
      </c>
      <c r="K46" s="13">
        <f>(+'Sch 8.x Bill Count'!Z42*'S6.2a PRevenue (1 in)'!$K$8)+('Sch 8.x Bill Count'!Z42*($B46+50)/100*$K$10)-(0.64*5*'Sch 8.x Bill Count'!Z42)</f>
        <v>0</v>
      </c>
      <c r="L46" s="13">
        <f>(+'Sch 8.x Bill Count'!AA42*'S6.2a PRevenue (1 in)'!$K$8)+('Sch 8.x Bill Count'!AA42*($B46+50)/100*$K$10)-(0.64*5*'Sch 8.x Bill Count'!AA42)</f>
        <v>0</v>
      </c>
      <c r="M46" s="13">
        <f>(+'Sch 8.x Bill Count'!AB42*'S6.2a PRevenue (1 in)'!$K$8)+('Sch 8.x Bill Count'!AB42*($B46+50)/100*$K$10)-(0.64*5*'Sch 8.x Bill Count'!AB42)</f>
        <v>0</v>
      </c>
      <c r="N46" s="13">
        <f>(+'Sch 8.x Bill Count'!AC42*'S6.2a PRevenue (1 in)'!$K$8)+('Sch 8.x Bill Count'!AC42*($B46+50)/100*$K$10)-(0.64*5*'Sch 8.x Bill Count'!AC42)</f>
        <v>0</v>
      </c>
      <c r="O46" s="42"/>
      <c r="P46" s="42"/>
      <c r="Q46" s="42"/>
    </row>
    <row r="47" spans="1:17" x14ac:dyDescent="0.25">
      <c r="A47" s="42"/>
      <c r="B47">
        <f t="shared" si="1"/>
        <v>3200</v>
      </c>
      <c r="C47" s="13">
        <f>(+'Sch 8.x Bill Count'!R43*'S6.2a PRevenue (1 in)'!$K$8)+('Sch 8.x Bill Count'!R43*($B47+50)/100*$K$10)-(0.64*5*'Sch 8.x Bill Count'!R43)</f>
        <v>0</v>
      </c>
      <c r="D47" s="13">
        <f>(+'Sch 8.x Bill Count'!S43*'S6.2a PRevenue (1 in)'!$K$8)+('Sch 8.x Bill Count'!S43*($B47+50)/100*$K$10)-(0.64*5*'Sch 8.x Bill Count'!S43)</f>
        <v>0</v>
      </c>
      <c r="E47" s="13">
        <f>(+'Sch 8.x Bill Count'!T43*'S6.2a PRevenue (1 in)'!$K$8)+('Sch 8.x Bill Count'!T43*($B47+50)/100*$K$10)-(0.64*5*'Sch 8.x Bill Count'!T43)</f>
        <v>0</v>
      </c>
      <c r="F47" s="13">
        <f>(+'Sch 8.x Bill Count'!U43*'S6.2a PRevenue (1 in)'!$K$8)+('Sch 8.x Bill Count'!U43*($B47+50)/100*$K$10)-(0.64*5*'Sch 8.x Bill Count'!U43)</f>
        <v>0</v>
      </c>
      <c r="G47" s="13">
        <f>(+'Sch 8.x Bill Count'!V43*'S6.2a PRevenue (1 in)'!$K$8)+('Sch 8.x Bill Count'!V43*($B47+50)/100*$K$10)-(0.64*5*'Sch 8.x Bill Count'!V43)</f>
        <v>0</v>
      </c>
      <c r="H47" s="13">
        <f>(+'Sch 8.x Bill Count'!W43*'S6.2a PRevenue (1 in)'!$K$8)+('Sch 8.x Bill Count'!W43*($B47+50)/100*$K$10)-(0.64*5*'Sch 8.x Bill Count'!W43)</f>
        <v>0</v>
      </c>
      <c r="I47" s="13">
        <f>(+'Sch 8.x Bill Count'!X43*'S6.2a PRevenue (1 in)'!$K$8)+('Sch 8.x Bill Count'!X43*($B47+50)/100*$K$10)-(0.64*5*'Sch 8.x Bill Count'!X43)</f>
        <v>0</v>
      </c>
      <c r="J47" s="13">
        <f>(+'Sch 8.x Bill Count'!Y43*'S6.2a PRevenue (1 in)'!$K$8)+('Sch 8.x Bill Count'!Y43*($B47+50)/100*$K$10)-(0.64*5*'Sch 8.x Bill Count'!Y43)</f>
        <v>0</v>
      </c>
      <c r="K47" s="13">
        <f>(+'Sch 8.x Bill Count'!Z43*'S6.2a PRevenue (1 in)'!$K$8)+('Sch 8.x Bill Count'!Z43*($B47+50)/100*$K$10)-(0.64*5*'Sch 8.x Bill Count'!Z43)</f>
        <v>0</v>
      </c>
      <c r="L47" s="13">
        <f>(+'Sch 8.x Bill Count'!AA43*'S6.2a PRevenue (1 in)'!$K$8)+('Sch 8.x Bill Count'!AA43*($B47+50)/100*$K$10)-(0.64*5*'Sch 8.x Bill Count'!AA43)</f>
        <v>0</v>
      </c>
      <c r="M47" s="13">
        <f>(+'Sch 8.x Bill Count'!AB43*'S6.2a PRevenue (1 in)'!$K$8)+('Sch 8.x Bill Count'!AB43*($B47+50)/100*$K$10)-(0.64*5*'Sch 8.x Bill Count'!AB43)</f>
        <v>0</v>
      </c>
      <c r="N47" s="13">
        <f>(+'Sch 8.x Bill Count'!AC43*'S6.2a PRevenue (1 in)'!$K$8)+('Sch 8.x Bill Count'!AC43*($B47+50)/100*$K$10)-(0.64*5*'Sch 8.x Bill Count'!AC43)</f>
        <v>0</v>
      </c>
      <c r="O47" s="42"/>
      <c r="P47" s="42"/>
      <c r="Q47" s="42"/>
    </row>
    <row r="48" spans="1:17" x14ac:dyDescent="0.25">
      <c r="A48" s="42"/>
      <c r="B48">
        <f t="shared" si="1"/>
        <v>3300</v>
      </c>
      <c r="C48" s="13">
        <f>(+'Sch 8.x Bill Count'!R44*'S6.2a PRevenue (1 in)'!$K$8)+('Sch 8.x Bill Count'!R44*($B48+50)/100*$K$10)-(0.64*5*'Sch 8.x Bill Count'!R44)</f>
        <v>0</v>
      </c>
      <c r="D48" s="13">
        <f>(+'Sch 8.x Bill Count'!S44*'S6.2a PRevenue (1 in)'!$K$8)+('Sch 8.x Bill Count'!S44*($B48+50)/100*$K$10)-(0.64*5*'Sch 8.x Bill Count'!S44)</f>
        <v>0</v>
      </c>
      <c r="E48" s="13">
        <f>(+'Sch 8.x Bill Count'!T44*'S6.2a PRevenue (1 in)'!$K$8)+('Sch 8.x Bill Count'!T44*($B48+50)/100*$K$10)-(0.64*5*'Sch 8.x Bill Count'!T44)</f>
        <v>0</v>
      </c>
      <c r="F48" s="13">
        <f>(+'Sch 8.x Bill Count'!U44*'S6.2a PRevenue (1 in)'!$K$8)+('Sch 8.x Bill Count'!U44*($B48+50)/100*$K$10)-(0.64*5*'Sch 8.x Bill Count'!U44)</f>
        <v>0</v>
      </c>
      <c r="G48" s="13">
        <f>(+'Sch 8.x Bill Count'!V44*'S6.2a PRevenue (1 in)'!$K$8)+('Sch 8.x Bill Count'!V44*($B48+50)/100*$K$10)-(0.64*5*'Sch 8.x Bill Count'!V44)</f>
        <v>0</v>
      </c>
      <c r="H48" s="13">
        <f>(+'Sch 8.x Bill Count'!W44*'S6.2a PRevenue (1 in)'!$K$8)+('Sch 8.x Bill Count'!W44*($B48+50)/100*$K$10)-(0.64*5*'Sch 8.x Bill Count'!W44)</f>
        <v>0</v>
      </c>
      <c r="I48" s="13">
        <f>(+'Sch 8.x Bill Count'!X44*'S6.2a PRevenue (1 in)'!$K$8)+('Sch 8.x Bill Count'!X44*($B48+50)/100*$K$10)-(0.64*5*'Sch 8.x Bill Count'!X44)</f>
        <v>0</v>
      </c>
      <c r="J48" s="13">
        <f>(+'Sch 8.x Bill Count'!Y44*'S6.2a PRevenue (1 in)'!$K$8)+('Sch 8.x Bill Count'!Y44*($B48+50)/100*$K$10)-(0.64*5*'Sch 8.x Bill Count'!Y44)</f>
        <v>0</v>
      </c>
      <c r="K48" s="13">
        <f>(+'Sch 8.x Bill Count'!Z44*'S6.2a PRevenue (1 in)'!$K$8)+('Sch 8.x Bill Count'!Z44*($B48+50)/100*$K$10)-(0.64*5*'Sch 8.x Bill Count'!Z44)</f>
        <v>0</v>
      </c>
      <c r="L48" s="13">
        <f>(+'Sch 8.x Bill Count'!AA44*'S6.2a PRevenue (1 in)'!$K$8)+('Sch 8.x Bill Count'!AA44*($B48+50)/100*$K$10)-(0.64*5*'Sch 8.x Bill Count'!AA44)</f>
        <v>0</v>
      </c>
      <c r="M48" s="13">
        <f>(+'Sch 8.x Bill Count'!AB44*'S6.2a PRevenue (1 in)'!$K$8)+('Sch 8.x Bill Count'!AB44*($B48+50)/100*$K$10)-(0.64*5*'Sch 8.x Bill Count'!AB44)</f>
        <v>0</v>
      </c>
      <c r="N48" s="13">
        <f>(+'Sch 8.x Bill Count'!AC44*'S6.2a PRevenue (1 in)'!$K$8)+('Sch 8.x Bill Count'!AC44*($B48+50)/100*$K$10)-(0.64*5*'Sch 8.x Bill Count'!AC44)</f>
        <v>0</v>
      </c>
      <c r="O48" s="42"/>
      <c r="P48" s="42"/>
      <c r="Q48" s="42"/>
    </row>
    <row r="49" spans="1:17" x14ac:dyDescent="0.25">
      <c r="A49" s="42"/>
      <c r="B49">
        <f t="shared" si="1"/>
        <v>3400</v>
      </c>
      <c r="C49" s="13">
        <f>(+'Sch 8.x Bill Count'!R45*'S6.2a PRevenue (1 in)'!$K$8)+('Sch 8.x Bill Count'!R45*($B49+50)/100*$K$10)-(0.64*5*'Sch 8.x Bill Count'!R45)</f>
        <v>0</v>
      </c>
      <c r="D49" s="13">
        <f>(+'Sch 8.x Bill Count'!S45*'S6.2a PRevenue (1 in)'!$K$8)+('Sch 8.x Bill Count'!S45*($B49+50)/100*$K$10)-(0.64*5*'Sch 8.x Bill Count'!S45)</f>
        <v>0</v>
      </c>
      <c r="E49" s="13">
        <f>(+'Sch 8.x Bill Count'!T45*'S6.2a PRevenue (1 in)'!$K$8)+('Sch 8.x Bill Count'!T45*($B49+50)/100*$K$10)-(0.64*5*'Sch 8.x Bill Count'!T45)</f>
        <v>0</v>
      </c>
      <c r="F49" s="13">
        <f>(+'Sch 8.x Bill Count'!U45*'S6.2a PRevenue (1 in)'!$K$8)+('Sch 8.x Bill Count'!U45*($B49+50)/100*$K$10)-(0.64*5*'Sch 8.x Bill Count'!U45)</f>
        <v>0</v>
      </c>
      <c r="G49" s="13">
        <f>(+'Sch 8.x Bill Count'!V45*'S6.2a PRevenue (1 in)'!$K$8)+('Sch 8.x Bill Count'!V45*($B49+50)/100*$K$10)-(0.64*5*'Sch 8.x Bill Count'!V45)</f>
        <v>0</v>
      </c>
      <c r="H49" s="13">
        <f>(+'Sch 8.x Bill Count'!W45*'S6.2a PRevenue (1 in)'!$K$8)+('Sch 8.x Bill Count'!W45*($B49+50)/100*$K$10)-(0.64*5*'Sch 8.x Bill Count'!W45)</f>
        <v>0</v>
      </c>
      <c r="I49" s="13">
        <f>(+'Sch 8.x Bill Count'!X45*'S6.2a PRevenue (1 in)'!$K$8)+('Sch 8.x Bill Count'!X45*($B49+50)/100*$K$10)-(0.64*5*'Sch 8.x Bill Count'!X45)</f>
        <v>0</v>
      </c>
      <c r="J49" s="13">
        <f>(+'Sch 8.x Bill Count'!Y45*'S6.2a PRevenue (1 in)'!$K$8)+('Sch 8.x Bill Count'!Y45*($B49+50)/100*$K$10)-(0.64*5*'Sch 8.x Bill Count'!Y45)</f>
        <v>0</v>
      </c>
      <c r="K49" s="13">
        <f>(+'Sch 8.x Bill Count'!Z45*'S6.2a PRevenue (1 in)'!$K$8)+('Sch 8.x Bill Count'!Z45*($B49+50)/100*$K$10)-(0.64*5*'Sch 8.x Bill Count'!Z45)</f>
        <v>0</v>
      </c>
      <c r="L49" s="13">
        <f>(+'Sch 8.x Bill Count'!AA45*'S6.2a PRevenue (1 in)'!$K$8)+('Sch 8.x Bill Count'!AA45*($B49+50)/100*$K$10)-(0.64*5*'Sch 8.x Bill Count'!AA45)</f>
        <v>0</v>
      </c>
      <c r="M49" s="13">
        <f>(+'Sch 8.x Bill Count'!AB45*'S6.2a PRevenue (1 in)'!$K$8)+('Sch 8.x Bill Count'!AB45*($B49+50)/100*$K$10)-(0.64*5*'Sch 8.x Bill Count'!AB45)</f>
        <v>0</v>
      </c>
      <c r="N49" s="13">
        <f>(+'Sch 8.x Bill Count'!AC45*'S6.2a PRevenue (1 in)'!$K$8)+('Sch 8.x Bill Count'!AC45*($B49+50)/100*$K$10)-(0.64*5*'Sch 8.x Bill Count'!AC45)</f>
        <v>0</v>
      </c>
      <c r="O49" s="42"/>
      <c r="P49" s="42"/>
      <c r="Q49" s="42"/>
    </row>
    <row r="50" spans="1:17" x14ac:dyDescent="0.25">
      <c r="A50" s="42"/>
      <c r="B50">
        <f t="shared" si="1"/>
        <v>3500</v>
      </c>
      <c r="C50" s="13">
        <f>(+'Sch 8.x Bill Count'!R46*'S6.2a PRevenue (1 in)'!$K$8)+('Sch 8.x Bill Count'!R46*($B50+50)/100*$K$10)-(0.64*5*'Sch 8.x Bill Count'!R46)</f>
        <v>0</v>
      </c>
      <c r="D50" s="13">
        <f>(+'Sch 8.x Bill Count'!S46*'S6.2a PRevenue (1 in)'!$K$8)+('Sch 8.x Bill Count'!S46*($B50+50)/100*$K$10)-(0.64*5*'Sch 8.x Bill Count'!S46)</f>
        <v>0</v>
      </c>
      <c r="E50" s="13">
        <f>(+'Sch 8.x Bill Count'!T46*'S6.2a PRevenue (1 in)'!$K$8)+('Sch 8.x Bill Count'!T46*($B50+50)/100*$K$10)-(0.64*5*'Sch 8.x Bill Count'!T46)</f>
        <v>0</v>
      </c>
      <c r="F50" s="13">
        <f>(+'Sch 8.x Bill Count'!U46*'S6.2a PRevenue (1 in)'!$K$8)+('Sch 8.x Bill Count'!U46*($B50+50)/100*$K$10)-(0.64*5*'Sch 8.x Bill Count'!U46)</f>
        <v>0</v>
      </c>
      <c r="G50" s="13">
        <f>(+'Sch 8.x Bill Count'!V46*'S6.2a PRevenue (1 in)'!$K$8)+('Sch 8.x Bill Count'!V46*($B50+50)/100*$K$10)-(0.64*5*'Sch 8.x Bill Count'!V46)</f>
        <v>0</v>
      </c>
      <c r="H50" s="13">
        <f>(+'Sch 8.x Bill Count'!W46*'S6.2a PRevenue (1 in)'!$K$8)+('Sch 8.x Bill Count'!W46*($B50+50)/100*$K$10)-(0.64*5*'Sch 8.x Bill Count'!W46)</f>
        <v>0</v>
      </c>
      <c r="I50" s="13">
        <f>(+'Sch 8.x Bill Count'!X46*'S6.2a PRevenue (1 in)'!$K$8)+('Sch 8.x Bill Count'!X46*($B50+50)/100*$K$10)-(0.64*5*'Sch 8.x Bill Count'!X46)</f>
        <v>0</v>
      </c>
      <c r="J50" s="13">
        <f>(+'Sch 8.x Bill Count'!Y46*'S6.2a PRevenue (1 in)'!$K$8)+('Sch 8.x Bill Count'!Y46*($B50+50)/100*$K$10)-(0.64*5*'Sch 8.x Bill Count'!Y46)</f>
        <v>0</v>
      </c>
      <c r="K50" s="13">
        <f>(+'Sch 8.x Bill Count'!Z46*'S6.2a PRevenue (1 in)'!$K$8)+('Sch 8.x Bill Count'!Z46*($B50+50)/100*$K$10)-(0.64*5*'Sch 8.x Bill Count'!Z46)</f>
        <v>0</v>
      </c>
      <c r="L50" s="13">
        <f>(+'Sch 8.x Bill Count'!AA46*'S6.2a PRevenue (1 in)'!$K$8)+('Sch 8.x Bill Count'!AA46*($B50+50)/100*$K$10)-(0.64*5*'Sch 8.x Bill Count'!AA46)</f>
        <v>0</v>
      </c>
      <c r="M50" s="13">
        <f>(+'Sch 8.x Bill Count'!AB46*'S6.2a PRevenue (1 in)'!$K$8)+('Sch 8.x Bill Count'!AB46*($B50+50)/100*$K$10)-(0.64*5*'Sch 8.x Bill Count'!AB46)</f>
        <v>0</v>
      </c>
      <c r="N50" s="13">
        <f>(+'Sch 8.x Bill Count'!AC46*'S6.2a PRevenue (1 in)'!$K$8)+('Sch 8.x Bill Count'!AC46*($B50+50)/100*$K$10)-(0.64*5*'Sch 8.x Bill Count'!AC46)</f>
        <v>0</v>
      </c>
      <c r="O50" s="42"/>
      <c r="P50" s="42"/>
      <c r="Q50" s="42"/>
    </row>
    <row r="51" spans="1:17" x14ac:dyDescent="0.25">
      <c r="A51" s="42"/>
      <c r="B51">
        <f t="shared" si="1"/>
        <v>3600</v>
      </c>
      <c r="C51" s="13">
        <f>(+'Sch 8.x Bill Count'!R47*'S6.2a PRevenue (1 in)'!$K$8)+('Sch 8.x Bill Count'!R47*($B51+50)/100*$K$10)-(0.64*5*'Sch 8.x Bill Count'!R47)</f>
        <v>0</v>
      </c>
      <c r="D51" s="13">
        <f>(+'Sch 8.x Bill Count'!S47*'S6.2a PRevenue (1 in)'!$K$8)+('Sch 8.x Bill Count'!S47*($B51+50)/100*$K$10)-(0.64*5*'Sch 8.x Bill Count'!S47)</f>
        <v>0</v>
      </c>
      <c r="E51" s="13">
        <f>(+'Sch 8.x Bill Count'!T47*'S6.2a PRevenue (1 in)'!$K$8)+('Sch 8.x Bill Count'!T47*($B51+50)/100*$K$10)-(0.64*5*'Sch 8.x Bill Count'!T47)</f>
        <v>0</v>
      </c>
      <c r="F51" s="13">
        <f>(+'Sch 8.x Bill Count'!U47*'S6.2a PRevenue (1 in)'!$K$8)+('Sch 8.x Bill Count'!U47*($B51+50)/100*$K$10)-(0.64*5*'Sch 8.x Bill Count'!U47)</f>
        <v>0</v>
      </c>
      <c r="G51" s="13">
        <f>(+'Sch 8.x Bill Count'!V47*'S6.2a PRevenue (1 in)'!$K$8)+('Sch 8.x Bill Count'!V47*($B51+50)/100*$K$10)-(0.64*5*'Sch 8.x Bill Count'!V47)</f>
        <v>0</v>
      </c>
      <c r="H51" s="13">
        <f>(+'Sch 8.x Bill Count'!W47*'S6.2a PRevenue (1 in)'!$K$8)+('Sch 8.x Bill Count'!W47*($B51+50)/100*$K$10)-(0.64*5*'Sch 8.x Bill Count'!W47)</f>
        <v>0</v>
      </c>
      <c r="I51" s="13">
        <f>(+'Sch 8.x Bill Count'!X47*'S6.2a PRevenue (1 in)'!$K$8)+('Sch 8.x Bill Count'!X47*($B51+50)/100*$K$10)-(0.64*5*'Sch 8.x Bill Count'!X47)</f>
        <v>0</v>
      </c>
      <c r="J51" s="13">
        <f>(+'Sch 8.x Bill Count'!Y47*'S6.2a PRevenue (1 in)'!$K$8)+('Sch 8.x Bill Count'!Y47*($B51+50)/100*$K$10)-(0.64*5*'Sch 8.x Bill Count'!Y47)</f>
        <v>0</v>
      </c>
      <c r="K51" s="13">
        <f>(+'Sch 8.x Bill Count'!Z47*'S6.2a PRevenue (1 in)'!$K$8)+('Sch 8.x Bill Count'!Z47*($B51+50)/100*$K$10)-(0.64*5*'Sch 8.x Bill Count'!Z47)</f>
        <v>0</v>
      </c>
      <c r="L51" s="13">
        <f>(+'Sch 8.x Bill Count'!AA47*'S6.2a PRevenue (1 in)'!$K$8)+('Sch 8.x Bill Count'!AA47*($B51+50)/100*$K$10)-(0.64*5*'Sch 8.x Bill Count'!AA47)</f>
        <v>0</v>
      </c>
      <c r="M51" s="13">
        <f>(+'Sch 8.x Bill Count'!AB47*'S6.2a PRevenue (1 in)'!$K$8)+('Sch 8.x Bill Count'!AB47*($B51+50)/100*$K$10)-(0.64*5*'Sch 8.x Bill Count'!AB47)</f>
        <v>0</v>
      </c>
      <c r="N51" s="13">
        <f>(+'Sch 8.x Bill Count'!AC47*'S6.2a PRevenue (1 in)'!$K$8)+('Sch 8.x Bill Count'!AC47*($B51+50)/100*$K$10)-(0.64*5*'Sch 8.x Bill Count'!AC47)</f>
        <v>0</v>
      </c>
      <c r="O51" s="42"/>
      <c r="P51" s="42"/>
      <c r="Q51" s="42"/>
    </row>
    <row r="52" spans="1:17" x14ac:dyDescent="0.25">
      <c r="A52" s="42"/>
      <c r="B52">
        <f t="shared" si="1"/>
        <v>3700</v>
      </c>
      <c r="C52" s="13">
        <f>(+'Sch 8.x Bill Count'!R48*'S6.2a PRevenue (1 in)'!$K$8)+('Sch 8.x Bill Count'!R48*($B52+50)/100*$K$10)-(0.64*5*'Sch 8.x Bill Count'!R48)</f>
        <v>0</v>
      </c>
      <c r="D52" s="13">
        <f>(+'Sch 8.x Bill Count'!S48*'S6.2a PRevenue (1 in)'!$K$8)+('Sch 8.x Bill Count'!S48*($B52+50)/100*$K$10)-(0.64*5*'Sch 8.x Bill Count'!S48)</f>
        <v>0</v>
      </c>
      <c r="E52" s="13">
        <f>(+'Sch 8.x Bill Count'!T48*'S6.2a PRevenue (1 in)'!$K$8)+('Sch 8.x Bill Count'!T48*($B52+50)/100*$K$10)-(0.64*5*'Sch 8.x Bill Count'!T48)</f>
        <v>0</v>
      </c>
      <c r="F52" s="13">
        <f>(+'Sch 8.x Bill Count'!U48*'S6.2a PRevenue (1 in)'!$K$8)+('Sch 8.x Bill Count'!U48*($B52+50)/100*$K$10)-(0.64*5*'Sch 8.x Bill Count'!U48)</f>
        <v>0</v>
      </c>
      <c r="G52" s="13">
        <f>(+'Sch 8.x Bill Count'!V48*'S6.2a PRevenue (1 in)'!$K$8)+('Sch 8.x Bill Count'!V48*($B52+50)/100*$K$10)-(0.64*5*'Sch 8.x Bill Count'!V48)</f>
        <v>0</v>
      </c>
      <c r="H52" s="13">
        <f>(+'Sch 8.x Bill Count'!W48*'S6.2a PRevenue (1 in)'!$K$8)+('Sch 8.x Bill Count'!W48*($B52+50)/100*$K$10)-(0.64*5*'Sch 8.x Bill Count'!W48)</f>
        <v>0</v>
      </c>
      <c r="I52" s="13">
        <f>(+'Sch 8.x Bill Count'!X48*'S6.2a PRevenue (1 in)'!$K$8)+('Sch 8.x Bill Count'!X48*($B52+50)/100*$K$10)-(0.64*5*'Sch 8.x Bill Count'!X48)</f>
        <v>0</v>
      </c>
      <c r="J52" s="13">
        <f>(+'Sch 8.x Bill Count'!Y48*'S6.2a PRevenue (1 in)'!$K$8)+('Sch 8.x Bill Count'!Y48*($B52+50)/100*$K$10)-(0.64*5*'Sch 8.x Bill Count'!Y48)</f>
        <v>0</v>
      </c>
      <c r="K52" s="13">
        <f>(+'Sch 8.x Bill Count'!Z48*'S6.2a PRevenue (1 in)'!$K$8)+('Sch 8.x Bill Count'!Z48*($B52+50)/100*$K$10)-(0.64*5*'Sch 8.x Bill Count'!Z48)</f>
        <v>0</v>
      </c>
      <c r="L52" s="13">
        <f>(+'Sch 8.x Bill Count'!AA48*'S6.2a PRevenue (1 in)'!$K$8)+('Sch 8.x Bill Count'!AA48*($B52+50)/100*$K$10)-(0.64*5*'Sch 8.x Bill Count'!AA48)</f>
        <v>0</v>
      </c>
      <c r="M52" s="13">
        <f>(+'Sch 8.x Bill Count'!AB48*'S6.2a PRevenue (1 in)'!$K$8)+('Sch 8.x Bill Count'!AB48*($B52+50)/100*$K$10)-(0.64*5*'Sch 8.x Bill Count'!AB48)</f>
        <v>0</v>
      </c>
      <c r="N52" s="13">
        <f>(+'Sch 8.x Bill Count'!AC48*'S6.2a PRevenue (1 in)'!$K$8)+('Sch 8.x Bill Count'!AC48*($B52+50)/100*$K$10)-(0.64*5*'Sch 8.x Bill Count'!AC48)</f>
        <v>0</v>
      </c>
      <c r="O52" s="42"/>
      <c r="P52" s="42"/>
      <c r="Q52" s="42"/>
    </row>
    <row r="53" spans="1:17" x14ac:dyDescent="0.25">
      <c r="A53" s="42"/>
      <c r="B53">
        <f t="shared" si="1"/>
        <v>3800</v>
      </c>
      <c r="C53" s="13">
        <f>(+'Sch 8.x Bill Count'!R49*'S6.2a PRevenue (1 in)'!$K$8)+('Sch 8.x Bill Count'!R49*($B53+50)/100*$K$10)-(0.64*5*'Sch 8.x Bill Count'!R49)</f>
        <v>0</v>
      </c>
      <c r="D53" s="13">
        <f>(+'Sch 8.x Bill Count'!S49*'S6.2a PRevenue (1 in)'!$K$8)+('Sch 8.x Bill Count'!S49*($B53+50)/100*$K$10)-(0.64*5*'Sch 8.x Bill Count'!S49)</f>
        <v>0</v>
      </c>
      <c r="E53" s="13">
        <f>(+'Sch 8.x Bill Count'!T49*'S6.2a PRevenue (1 in)'!$K$8)+('Sch 8.x Bill Count'!T49*($B53+50)/100*$K$10)-(0.64*5*'Sch 8.x Bill Count'!T49)</f>
        <v>0</v>
      </c>
      <c r="F53" s="13">
        <f>(+'Sch 8.x Bill Count'!U49*'S6.2a PRevenue (1 in)'!$K$8)+('Sch 8.x Bill Count'!U49*($B53+50)/100*$K$10)-(0.64*5*'Sch 8.x Bill Count'!U49)</f>
        <v>0</v>
      </c>
      <c r="G53" s="13">
        <f>(+'Sch 8.x Bill Count'!V49*'S6.2a PRevenue (1 in)'!$K$8)+('Sch 8.x Bill Count'!V49*($B53+50)/100*$K$10)-(0.64*5*'Sch 8.x Bill Count'!V49)</f>
        <v>0</v>
      </c>
      <c r="H53" s="13">
        <f>(+'Sch 8.x Bill Count'!W49*'S6.2a PRevenue (1 in)'!$K$8)+('Sch 8.x Bill Count'!W49*($B53+50)/100*$K$10)-(0.64*5*'Sch 8.x Bill Count'!W49)</f>
        <v>0</v>
      </c>
      <c r="I53" s="13">
        <f>(+'Sch 8.x Bill Count'!X49*'S6.2a PRevenue (1 in)'!$K$8)+('Sch 8.x Bill Count'!X49*($B53+50)/100*$K$10)-(0.64*5*'Sch 8.x Bill Count'!X49)</f>
        <v>0</v>
      </c>
      <c r="J53" s="13">
        <f>(+'Sch 8.x Bill Count'!Y49*'S6.2a PRevenue (1 in)'!$K$8)+('Sch 8.x Bill Count'!Y49*($B53+50)/100*$K$10)-(0.64*5*'Sch 8.x Bill Count'!Y49)</f>
        <v>0</v>
      </c>
      <c r="K53" s="13">
        <f>(+'Sch 8.x Bill Count'!Z49*'S6.2a PRevenue (1 in)'!$K$8)+('Sch 8.x Bill Count'!Z49*($B53+50)/100*$K$10)-(0.64*5*'Sch 8.x Bill Count'!Z49)</f>
        <v>0</v>
      </c>
      <c r="L53" s="13">
        <f>(+'Sch 8.x Bill Count'!AA49*'S6.2a PRevenue (1 in)'!$K$8)+('Sch 8.x Bill Count'!AA49*($B53+50)/100*$K$10)-(0.64*5*'Sch 8.x Bill Count'!AA49)</f>
        <v>0</v>
      </c>
      <c r="M53" s="13">
        <f>(+'Sch 8.x Bill Count'!AB49*'S6.2a PRevenue (1 in)'!$K$8)+('Sch 8.x Bill Count'!AB49*($B53+50)/100*$K$10)-(0.64*5*'Sch 8.x Bill Count'!AB49)</f>
        <v>0</v>
      </c>
      <c r="N53" s="13">
        <f>(+'Sch 8.x Bill Count'!AC49*'S6.2a PRevenue (1 in)'!$K$8)+('Sch 8.x Bill Count'!AC49*($B53+50)/100*$K$10)-(0.64*5*'Sch 8.x Bill Count'!AC49)</f>
        <v>0</v>
      </c>
      <c r="O53" s="42"/>
      <c r="P53" s="42"/>
      <c r="Q53" s="42"/>
    </row>
    <row r="54" spans="1:17" x14ac:dyDescent="0.25">
      <c r="A54" s="42"/>
      <c r="B54">
        <f t="shared" si="1"/>
        <v>3900</v>
      </c>
      <c r="C54" s="13">
        <f>(+'Sch 8.x Bill Count'!R50*'S6.2a PRevenue (1 in)'!$K$8)+('Sch 8.x Bill Count'!R50*($B54+50)/100*$K$10)-(0.64*5*'Sch 8.x Bill Count'!R50)</f>
        <v>0</v>
      </c>
      <c r="D54" s="13">
        <f>(+'Sch 8.x Bill Count'!S50*'S6.2a PRevenue (1 in)'!$K$8)+('Sch 8.x Bill Count'!S50*($B54+50)/100*$K$10)-(0.64*5*'Sch 8.x Bill Count'!S50)</f>
        <v>0</v>
      </c>
      <c r="E54" s="13">
        <f>(+'Sch 8.x Bill Count'!T50*'S6.2a PRevenue (1 in)'!$K$8)+('Sch 8.x Bill Count'!T50*($B54+50)/100*$K$10)-(0.64*5*'Sch 8.x Bill Count'!T50)</f>
        <v>0</v>
      </c>
      <c r="F54" s="13">
        <f>(+'Sch 8.x Bill Count'!U50*'S6.2a PRevenue (1 in)'!$K$8)+('Sch 8.x Bill Count'!U50*($B54+50)/100*$K$10)-(0.64*5*'Sch 8.x Bill Count'!U50)</f>
        <v>0</v>
      </c>
      <c r="G54" s="13">
        <f>(+'Sch 8.x Bill Count'!V50*'S6.2a PRevenue (1 in)'!$K$8)+('Sch 8.x Bill Count'!V50*($B54+50)/100*$K$10)-(0.64*5*'Sch 8.x Bill Count'!V50)</f>
        <v>0</v>
      </c>
      <c r="H54" s="13">
        <f>(+'Sch 8.x Bill Count'!W50*'S6.2a PRevenue (1 in)'!$K$8)+('Sch 8.x Bill Count'!W50*($B54+50)/100*$K$10)-(0.64*5*'Sch 8.x Bill Count'!W50)</f>
        <v>0</v>
      </c>
      <c r="I54" s="13">
        <f>(+'Sch 8.x Bill Count'!X50*'S6.2a PRevenue (1 in)'!$K$8)+('Sch 8.x Bill Count'!X50*($B54+50)/100*$K$10)-(0.64*5*'Sch 8.x Bill Count'!X50)</f>
        <v>0</v>
      </c>
      <c r="J54" s="13">
        <f>(+'Sch 8.x Bill Count'!Y50*'S6.2a PRevenue (1 in)'!$K$8)+('Sch 8.x Bill Count'!Y50*($B54+50)/100*$K$10)-(0.64*5*'Sch 8.x Bill Count'!Y50)</f>
        <v>0</v>
      </c>
      <c r="K54" s="13">
        <f>(+'Sch 8.x Bill Count'!Z50*'S6.2a PRevenue (1 in)'!$K$8)+('Sch 8.x Bill Count'!Z50*($B54+50)/100*$K$10)-(0.64*5*'Sch 8.x Bill Count'!Z50)</f>
        <v>0</v>
      </c>
      <c r="L54" s="13">
        <f>(+'Sch 8.x Bill Count'!AA50*'S6.2a PRevenue (1 in)'!$K$8)+('Sch 8.x Bill Count'!AA50*($B54+50)/100*$K$10)-(0.64*5*'Sch 8.x Bill Count'!AA50)</f>
        <v>0</v>
      </c>
      <c r="M54" s="13">
        <f>(+'Sch 8.x Bill Count'!AB50*'S6.2a PRevenue (1 in)'!$K$8)+('Sch 8.x Bill Count'!AB50*($B54+50)/100*$K$10)-(0.64*5*'Sch 8.x Bill Count'!AB50)</f>
        <v>0</v>
      </c>
      <c r="N54" s="13">
        <f>(+'Sch 8.x Bill Count'!AC50*'S6.2a PRevenue (1 in)'!$K$8)+('Sch 8.x Bill Count'!AC50*($B54+50)/100*$K$10)-(0.64*5*'Sch 8.x Bill Count'!AC50)</f>
        <v>0</v>
      </c>
      <c r="O54" s="42"/>
      <c r="P54" s="42"/>
      <c r="Q54" s="42"/>
    </row>
    <row r="55" spans="1:17" x14ac:dyDescent="0.25">
      <c r="A55" s="42"/>
      <c r="B55">
        <f t="shared" si="1"/>
        <v>4000</v>
      </c>
      <c r="C55" s="13">
        <f>(+'Sch 8.x Bill Count'!R51*'S6.2a PRevenue (1 in)'!$K$8)+('Sch 8.x Bill Count'!R51*($B55+50)/100*$K$10)-(0.64*5*'Sch 8.x Bill Count'!R51)</f>
        <v>0</v>
      </c>
      <c r="D55" s="13">
        <f>(+'Sch 8.x Bill Count'!S51*'S6.2a PRevenue (1 in)'!$K$8)+('Sch 8.x Bill Count'!S51*($B55+50)/100*$K$10)-(0.64*5*'Sch 8.x Bill Count'!S51)</f>
        <v>0</v>
      </c>
      <c r="E55" s="13">
        <f>(+'Sch 8.x Bill Count'!T51*'S6.2a PRevenue (1 in)'!$K$8)+('Sch 8.x Bill Count'!T51*($B55+50)/100*$K$10)-(0.64*5*'Sch 8.x Bill Count'!T51)</f>
        <v>0</v>
      </c>
      <c r="F55" s="13">
        <f>(+'Sch 8.x Bill Count'!U51*'S6.2a PRevenue (1 in)'!$K$8)+('Sch 8.x Bill Count'!U51*($B55+50)/100*$K$10)-(0.64*5*'Sch 8.x Bill Count'!U51)</f>
        <v>0</v>
      </c>
      <c r="G55" s="13">
        <f>(+'Sch 8.x Bill Count'!V51*'S6.2a PRevenue (1 in)'!$K$8)+('Sch 8.x Bill Count'!V51*($B55+50)/100*$K$10)-(0.64*5*'Sch 8.x Bill Count'!V51)</f>
        <v>0</v>
      </c>
      <c r="H55" s="13">
        <f>(+'Sch 8.x Bill Count'!W51*'S6.2a PRevenue (1 in)'!$K$8)+('Sch 8.x Bill Count'!W51*($B55+50)/100*$K$10)-(0.64*5*'Sch 8.x Bill Count'!W51)</f>
        <v>0</v>
      </c>
      <c r="I55" s="13">
        <f>(+'Sch 8.x Bill Count'!X51*'S6.2a PRevenue (1 in)'!$K$8)+('Sch 8.x Bill Count'!X51*($B55+50)/100*$K$10)-(0.64*5*'Sch 8.x Bill Count'!X51)</f>
        <v>0</v>
      </c>
      <c r="J55" s="13">
        <f>(+'Sch 8.x Bill Count'!Y51*'S6.2a PRevenue (1 in)'!$K$8)+('Sch 8.x Bill Count'!Y51*($B55+50)/100*$K$10)-(0.64*5*'Sch 8.x Bill Count'!Y51)</f>
        <v>0</v>
      </c>
      <c r="K55" s="13">
        <f>(+'Sch 8.x Bill Count'!Z51*'S6.2a PRevenue (1 in)'!$K$8)+('Sch 8.x Bill Count'!Z51*($B55+50)/100*$K$10)-(0.64*5*'Sch 8.x Bill Count'!Z51)</f>
        <v>0</v>
      </c>
      <c r="L55" s="13">
        <f>(+'Sch 8.x Bill Count'!AA51*'S6.2a PRevenue (1 in)'!$K$8)+('Sch 8.x Bill Count'!AA51*($B55+50)/100*$K$10)-(0.64*5*'Sch 8.x Bill Count'!AA51)</f>
        <v>0</v>
      </c>
      <c r="M55" s="13">
        <f>(+'Sch 8.x Bill Count'!AB51*'S6.2a PRevenue (1 in)'!$K$8)+('Sch 8.x Bill Count'!AB51*($B55+50)/100*$K$10)-(0.64*5*'Sch 8.x Bill Count'!AB51)</f>
        <v>0</v>
      </c>
      <c r="N55" s="13">
        <f>(+'Sch 8.x Bill Count'!AC51*'S6.2a PRevenue (1 in)'!$K$8)+('Sch 8.x Bill Count'!AC51*($B55+50)/100*$K$10)-(0.64*5*'Sch 8.x Bill Count'!AC51)</f>
        <v>0</v>
      </c>
      <c r="O55" s="42"/>
      <c r="P55" s="42"/>
      <c r="Q55" s="42"/>
    </row>
    <row r="56" spans="1:17" x14ac:dyDescent="0.25">
      <c r="A56" s="42"/>
      <c r="B56">
        <f t="shared" si="1"/>
        <v>4100</v>
      </c>
      <c r="C56" s="13">
        <f>(+'Sch 8.x Bill Count'!R52*'S6.2a PRevenue (1 in)'!$K$8)+('Sch 8.x Bill Count'!R52*($B56+50)/100*$K$10)-(0.64*5*'Sch 8.x Bill Count'!R52)</f>
        <v>0</v>
      </c>
      <c r="D56" s="13">
        <f>(+'Sch 8.x Bill Count'!S52*'S6.2a PRevenue (1 in)'!$K$8)+('Sch 8.x Bill Count'!S52*($B56+50)/100*$K$10)-(0.64*5*'Sch 8.x Bill Count'!S52)</f>
        <v>0</v>
      </c>
      <c r="E56" s="13">
        <f>(+'Sch 8.x Bill Count'!T52*'S6.2a PRevenue (1 in)'!$K$8)+('Sch 8.x Bill Count'!T52*($B56+50)/100*$K$10)-(0.64*5*'Sch 8.x Bill Count'!T52)</f>
        <v>0</v>
      </c>
      <c r="F56" s="13">
        <f>(+'Sch 8.x Bill Count'!U52*'S6.2a PRevenue (1 in)'!$K$8)+('Sch 8.x Bill Count'!U52*($B56+50)/100*$K$10)-(0.64*5*'Sch 8.x Bill Count'!U52)</f>
        <v>0</v>
      </c>
      <c r="G56" s="13">
        <f>(+'Sch 8.x Bill Count'!V52*'S6.2a PRevenue (1 in)'!$K$8)+('Sch 8.x Bill Count'!V52*($B56+50)/100*$K$10)-(0.64*5*'Sch 8.x Bill Count'!V52)</f>
        <v>0</v>
      </c>
      <c r="H56" s="13">
        <f>(+'Sch 8.x Bill Count'!W52*'S6.2a PRevenue (1 in)'!$K$8)+('Sch 8.x Bill Count'!W52*($B56+50)/100*$K$10)-(0.64*5*'Sch 8.x Bill Count'!W52)</f>
        <v>0</v>
      </c>
      <c r="I56" s="13">
        <f>(+'Sch 8.x Bill Count'!X52*'S6.2a PRevenue (1 in)'!$K$8)+('Sch 8.x Bill Count'!X52*($B56+50)/100*$K$10)-(0.64*5*'Sch 8.x Bill Count'!X52)</f>
        <v>0</v>
      </c>
      <c r="J56" s="13">
        <f>(+'Sch 8.x Bill Count'!Y52*'S6.2a PRevenue (1 in)'!$K$8)+('Sch 8.x Bill Count'!Y52*($B56+50)/100*$K$10)-(0.64*5*'Sch 8.x Bill Count'!Y52)</f>
        <v>0</v>
      </c>
      <c r="K56" s="13">
        <f>(+'Sch 8.x Bill Count'!Z52*'S6.2a PRevenue (1 in)'!$K$8)+('Sch 8.x Bill Count'!Z52*($B56+50)/100*$K$10)-(0.64*5*'Sch 8.x Bill Count'!Z52)</f>
        <v>0</v>
      </c>
      <c r="L56" s="13">
        <f>(+'Sch 8.x Bill Count'!AA52*'S6.2a PRevenue (1 in)'!$K$8)+('Sch 8.x Bill Count'!AA52*($B56+50)/100*$K$10)-(0.64*5*'Sch 8.x Bill Count'!AA52)</f>
        <v>0</v>
      </c>
      <c r="M56" s="13">
        <f>(+'Sch 8.x Bill Count'!AB52*'S6.2a PRevenue (1 in)'!$K$8)+('Sch 8.x Bill Count'!AB52*($B56+50)/100*$K$10)-(0.64*5*'Sch 8.x Bill Count'!AB52)</f>
        <v>0</v>
      </c>
      <c r="N56" s="13">
        <f>(+'Sch 8.x Bill Count'!AC52*'S6.2a PRevenue (1 in)'!$K$8)+('Sch 8.x Bill Count'!AC52*($B56+50)/100*$K$10)-(0.64*5*'Sch 8.x Bill Count'!AC52)</f>
        <v>0</v>
      </c>
      <c r="O56" s="42"/>
      <c r="P56" s="42"/>
      <c r="Q56" s="42"/>
    </row>
    <row r="57" spans="1:17" x14ac:dyDescent="0.25">
      <c r="A57" s="42"/>
      <c r="B57">
        <f t="shared" si="1"/>
        <v>4200</v>
      </c>
      <c r="C57" s="13">
        <f>(+'Sch 8.x Bill Count'!R53*'S6.2a PRevenue (1 in)'!$K$8)+('Sch 8.x Bill Count'!R53*($B57+50)/100*$K$10)-(0.64*5*'Sch 8.x Bill Count'!R53)</f>
        <v>0</v>
      </c>
      <c r="D57" s="13">
        <f>(+'Sch 8.x Bill Count'!S53*'S6.2a PRevenue (1 in)'!$K$8)+('Sch 8.x Bill Count'!S53*($B57+50)/100*$K$10)-(0.64*5*'Sch 8.x Bill Count'!S53)</f>
        <v>0</v>
      </c>
      <c r="E57" s="13">
        <f>(+'Sch 8.x Bill Count'!T53*'S6.2a PRevenue (1 in)'!$K$8)+('Sch 8.x Bill Count'!T53*($B57+50)/100*$K$10)-(0.64*5*'Sch 8.x Bill Count'!T53)</f>
        <v>0</v>
      </c>
      <c r="F57" s="13">
        <f>(+'Sch 8.x Bill Count'!U53*'S6.2a PRevenue (1 in)'!$K$8)+('Sch 8.x Bill Count'!U53*($B57+50)/100*$K$10)-(0.64*5*'Sch 8.x Bill Count'!U53)</f>
        <v>0</v>
      </c>
      <c r="G57" s="13">
        <f>(+'Sch 8.x Bill Count'!V53*'S6.2a PRevenue (1 in)'!$K$8)+('Sch 8.x Bill Count'!V53*($B57+50)/100*$K$10)-(0.64*5*'Sch 8.x Bill Count'!V53)</f>
        <v>0</v>
      </c>
      <c r="H57" s="13">
        <f>(+'Sch 8.x Bill Count'!W53*'S6.2a PRevenue (1 in)'!$K$8)+('Sch 8.x Bill Count'!W53*($B57+50)/100*$K$10)-(0.64*5*'Sch 8.x Bill Count'!W53)</f>
        <v>0</v>
      </c>
      <c r="I57" s="13">
        <f>(+'Sch 8.x Bill Count'!X53*'S6.2a PRevenue (1 in)'!$K$8)+('Sch 8.x Bill Count'!X53*($B57+50)/100*$K$10)-(0.64*5*'Sch 8.x Bill Count'!X53)</f>
        <v>0</v>
      </c>
      <c r="J57" s="13">
        <f>(+'Sch 8.x Bill Count'!Y53*'S6.2a PRevenue (1 in)'!$K$8)+('Sch 8.x Bill Count'!Y53*($B57+50)/100*$K$10)-(0.64*5*'Sch 8.x Bill Count'!Y53)</f>
        <v>0</v>
      </c>
      <c r="K57" s="13">
        <f>(+'Sch 8.x Bill Count'!Z53*'S6.2a PRevenue (1 in)'!$K$8)+('Sch 8.x Bill Count'!Z53*($B57+50)/100*$K$10)-(0.64*5*'Sch 8.x Bill Count'!Z53)</f>
        <v>0</v>
      </c>
      <c r="L57" s="13">
        <f>(+'Sch 8.x Bill Count'!AA53*'S6.2a PRevenue (1 in)'!$K$8)+('Sch 8.x Bill Count'!AA53*($B57+50)/100*$K$10)-(0.64*5*'Sch 8.x Bill Count'!AA53)</f>
        <v>0</v>
      </c>
      <c r="M57" s="13">
        <f>(+'Sch 8.x Bill Count'!AB53*'S6.2a PRevenue (1 in)'!$K$8)+('Sch 8.x Bill Count'!AB53*($B57+50)/100*$K$10)-(0.64*5*'Sch 8.x Bill Count'!AB53)</f>
        <v>0</v>
      </c>
      <c r="N57" s="13">
        <f>(+'Sch 8.x Bill Count'!AC53*'S6.2a PRevenue (1 in)'!$K$8)+('Sch 8.x Bill Count'!AC53*($B57+50)/100*$K$10)-(0.64*5*'Sch 8.x Bill Count'!AC53)</f>
        <v>0</v>
      </c>
      <c r="O57" s="42"/>
      <c r="P57" s="42"/>
      <c r="Q57" s="42"/>
    </row>
    <row r="58" spans="1:17" x14ac:dyDescent="0.25">
      <c r="A58" s="42"/>
      <c r="B58">
        <f t="shared" si="1"/>
        <v>4300</v>
      </c>
      <c r="C58" s="13">
        <f>(+'Sch 8.x Bill Count'!R54*'S6.2a PRevenue (1 in)'!$K$8)+('Sch 8.x Bill Count'!R54*($B58+50)/100*$K$10)-(0.64*5*'Sch 8.x Bill Count'!R54)</f>
        <v>0</v>
      </c>
      <c r="D58" s="13">
        <f>(+'Sch 8.x Bill Count'!S54*'S6.2a PRevenue (1 in)'!$K$8)+('Sch 8.x Bill Count'!S54*($B58+50)/100*$K$10)-(0.64*5*'Sch 8.x Bill Count'!S54)</f>
        <v>0</v>
      </c>
      <c r="E58" s="13">
        <f>(+'Sch 8.x Bill Count'!T54*'S6.2a PRevenue (1 in)'!$K$8)+('Sch 8.x Bill Count'!T54*($B58+50)/100*$K$10)-(0.64*5*'Sch 8.x Bill Count'!T54)</f>
        <v>0</v>
      </c>
      <c r="F58" s="13">
        <f>(+'Sch 8.x Bill Count'!U54*'S6.2a PRevenue (1 in)'!$K$8)+('Sch 8.x Bill Count'!U54*($B58+50)/100*$K$10)-(0.64*5*'Sch 8.x Bill Count'!U54)</f>
        <v>0</v>
      </c>
      <c r="G58" s="13">
        <f>(+'Sch 8.x Bill Count'!V54*'S6.2a PRevenue (1 in)'!$K$8)+('Sch 8.x Bill Count'!V54*($B58+50)/100*$K$10)-(0.64*5*'Sch 8.x Bill Count'!V54)</f>
        <v>0</v>
      </c>
      <c r="H58" s="13">
        <f>(+'Sch 8.x Bill Count'!W54*'S6.2a PRevenue (1 in)'!$K$8)+('Sch 8.x Bill Count'!W54*($B58+50)/100*$K$10)-(0.64*5*'Sch 8.x Bill Count'!W54)</f>
        <v>0</v>
      </c>
      <c r="I58" s="13">
        <f>(+'Sch 8.x Bill Count'!X54*'S6.2a PRevenue (1 in)'!$K$8)+('Sch 8.x Bill Count'!X54*($B58+50)/100*$K$10)-(0.64*5*'Sch 8.x Bill Count'!X54)</f>
        <v>0</v>
      </c>
      <c r="J58" s="13">
        <f>(+'Sch 8.x Bill Count'!Y54*'S6.2a PRevenue (1 in)'!$K$8)+('Sch 8.x Bill Count'!Y54*($B58+50)/100*$K$10)-(0.64*5*'Sch 8.x Bill Count'!Y54)</f>
        <v>0</v>
      </c>
      <c r="K58" s="13">
        <f>(+'Sch 8.x Bill Count'!Z54*'S6.2a PRevenue (1 in)'!$K$8)+('Sch 8.x Bill Count'!Z54*($B58+50)/100*$K$10)-(0.64*5*'Sch 8.x Bill Count'!Z54)</f>
        <v>0</v>
      </c>
      <c r="L58" s="13">
        <f>(+'Sch 8.x Bill Count'!AA54*'S6.2a PRevenue (1 in)'!$K$8)+('Sch 8.x Bill Count'!AA54*($B58+50)/100*$K$10)-(0.64*5*'Sch 8.x Bill Count'!AA54)</f>
        <v>0</v>
      </c>
      <c r="M58" s="13">
        <f>(+'Sch 8.x Bill Count'!AB54*'S6.2a PRevenue (1 in)'!$K$8)+('Sch 8.x Bill Count'!AB54*($B58+50)/100*$K$10)-(0.64*5*'Sch 8.x Bill Count'!AB54)</f>
        <v>0</v>
      </c>
      <c r="N58" s="13">
        <f>(+'Sch 8.x Bill Count'!AC54*'S6.2a PRevenue (1 in)'!$K$8)+('Sch 8.x Bill Count'!AC54*($B58+50)/100*$K$10)-(0.64*5*'Sch 8.x Bill Count'!AC54)</f>
        <v>0</v>
      </c>
      <c r="O58" s="42"/>
      <c r="P58" s="42"/>
      <c r="Q58" s="42"/>
    </row>
    <row r="59" spans="1:17" x14ac:dyDescent="0.25">
      <c r="A59" s="42"/>
      <c r="B59">
        <f t="shared" si="1"/>
        <v>4400</v>
      </c>
      <c r="C59" s="13">
        <f>(+'Sch 8.x Bill Count'!R55*'S6.2a PRevenue (1 in)'!$K$8)+('Sch 8.x Bill Count'!R55*($B59+50)/100*$K$10)-(0.64*5*'Sch 8.x Bill Count'!R55)</f>
        <v>0</v>
      </c>
      <c r="D59" s="13">
        <f>(+'Sch 8.x Bill Count'!S55*'S6.2a PRevenue (1 in)'!$K$8)+('Sch 8.x Bill Count'!S55*($B59+50)/100*$K$10)-(0.64*5*'Sch 8.x Bill Count'!S55)</f>
        <v>0</v>
      </c>
      <c r="E59" s="13">
        <f>(+'Sch 8.x Bill Count'!T55*'S6.2a PRevenue (1 in)'!$K$8)+('Sch 8.x Bill Count'!T55*($B59+50)/100*$K$10)-(0.64*5*'Sch 8.x Bill Count'!T55)</f>
        <v>0</v>
      </c>
      <c r="F59" s="13">
        <f>(+'Sch 8.x Bill Count'!U55*'S6.2a PRevenue (1 in)'!$K$8)+('Sch 8.x Bill Count'!U55*($B59+50)/100*$K$10)-(0.64*5*'Sch 8.x Bill Count'!U55)</f>
        <v>0</v>
      </c>
      <c r="G59" s="13">
        <f>(+'Sch 8.x Bill Count'!V55*'S6.2a PRevenue (1 in)'!$K$8)+('Sch 8.x Bill Count'!V55*($B59+50)/100*$K$10)-(0.64*5*'Sch 8.x Bill Count'!V55)</f>
        <v>0</v>
      </c>
      <c r="H59" s="13">
        <f>(+'Sch 8.x Bill Count'!W55*'S6.2a PRevenue (1 in)'!$K$8)+('Sch 8.x Bill Count'!W55*($B59+50)/100*$K$10)-(0.64*5*'Sch 8.x Bill Count'!W55)</f>
        <v>0</v>
      </c>
      <c r="I59" s="13">
        <f>(+'Sch 8.x Bill Count'!X55*'S6.2a PRevenue (1 in)'!$K$8)+('Sch 8.x Bill Count'!X55*($B59+50)/100*$K$10)-(0.64*5*'Sch 8.x Bill Count'!X55)</f>
        <v>0</v>
      </c>
      <c r="J59" s="13">
        <f>(+'Sch 8.x Bill Count'!Y55*'S6.2a PRevenue (1 in)'!$K$8)+('Sch 8.x Bill Count'!Y55*($B59+50)/100*$K$10)-(0.64*5*'Sch 8.x Bill Count'!Y55)</f>
        <v>0</v>
      </c>
      <c r="K59" s="13">
        <f>(+'Sch 8.x Bill Count'!Z55*'S6.2a PRevenue (1 in)'!$K$8)+('Sch 8.x Bill Count'!Z55*($B59+50)/100*$K$10)-(0.64*5*'Sch 8.x Bill Count'!Z55)</f>
        <v>0</v>
      </c>
      <c r="L59" s="13">
        <f>(+'Sch 8.x Bill Count'!AA55*'S6.2a PRevenue (1 in)'!$K$8)+('Sch 8.x Bill Count'!AA55*($B59+50)/100*$K$10)-(0.64*5*'Sch 8.x Bill Count'!AA55)</f>
        <v>0</v>
      </c>
      <c r="M59" s="13">
        <f>(+'Sch 8.x Bill Count'!AB55*'S6.2a PRevenue (1 in)'!$K$8)+('Sch 8.x Bill Count'!AB55*($B59+50)/100*$K$10)-(0.64*5*'Sch 8.x Bill Count'!AB55)</f>
        <v>0</v>
      </c>
      <c r="N59" s="13">
        <f>(+'Sch 8.x Bill Count'!AC55*'S6.2a PRevenue (1 in)'!$K$8)+('Sch 8.x Bill Count'!AC55*($B59+50)/100*$K$10)-(0.64*5*'Sch 8.x Bill Count'!AC55)</f>
        <v>0</v>
      </c>
      <c r="O59" s="42"/>
      <c r="P59" s="42"/>
      <c r="Q59" s="42"/>
    </row>
    <row r="60" spans="1:17" x14ac:dyDescent="0.25">
      <c r="A60" s="42"/>
      <c r="B60">
        <f t="shared" si="1"/>
        <v>4500</v>
      </c>
      <c r="C60" s="13">
        <f>(+'Sch 8.x Bill Count'!R56*'S6.2a PRevenue (1 in)'!$K$8)+('Sch 8.x Bill Count'!R56*($B60+50)/100*$K$10)-(0.64*5*'Sch 8.x Bill Count'!R56)</f>
        <v>0</v>
      </c>
      <c r="D60" s="13">
        <f>(+'Sch 8.x Bill Count'!S56*'S6.2a PRevenue (1 in)'!$K$8)+('Sch 8.x Bill Count'!S56*($B60+50)/100*$K$10)-(0.64*5*'Sch 8.x Bill Count'!S56)</f>
        <v>0</v>
      </c>
      <c r="E60" s="13">
        <f>(+'Sch 8.x Bill Count'!T56*'S6.2a PRevenue (1 in)'!$K$8)+('Sch 8.x Bill Count'!T56*($B60+50)/100*$K$10)-(0.64*5*'Sch 8.x Bill Count'!T56)</f>
        <v>0</v>
      </c>
      <c r="F60" s="13">
        <f>(+'Sch 8.x Bill Count'!U56*'S6.2a PRevenue (1 in)'!$K$8)+('Sch 8.x Bill Count'!U56*($B60+50)/100*$K$10)-(0.64*5*'Sch 8.x Bill Count'!U56)</f>
        <v>0</v>
      </c>
      <c r="G60" s="13">
        <f>(+'Sch 8.x Bill Count'!V56*'S6.2a PRevenue (1 in)'!$K$8)+('Sch 8.x Bill Count'!V56*($B60+50)/100*$K$10)-(0.64*5*'Sch 8.x Bill Count'!V56)</f>
        <v>0</v>
      </c>
      <c r="H60" s="13">
        <f>(+'Sch 8.x Bill Count'!W56*'S6.2a PRevenue (1 in)'!$K$8)+('Sch 8.x Bill Count'!W56*($B60+50)/100*$K$10)-(0.64*5*'Sch 8.x Bill Count'!W56)</f>
        <v>0</v>
      </c>
      <c r="I60" s="13">
        <f>(+'Sch 8.x Bill Count'!X56*'S6.2a PRevenue (1 in)'!$K$8)+('Sch 8.x Bill Count'!X56*($B60+50)/100*$K$10)-(0.64*5*'Sch 8.x Bill Count'!X56)</f>
        <v>0</v>
      </c>
      <c r="J60" s="13">
        <f>(+'Sch 8.x Bill Count'!Y56*'S6.2a PRevenue (1 in)'!$K$8)+('Sch 8.x Bill Count'!Y56*($B60+50)/100*$K$10)-(0.64*5*'Sch 8.x Bill Count'!Y56)</f>
        <v>0</v>
      </c>
      <c r="K60" s="13">
        <f>(+'Sch 8.x Bill Count'!Z56*'S6.2a PRevenue (1 in)'!$K$8)+('Sch 8.x Bill Count'!Z56*($B60+50)/100*$K$10)-(0.64*5*'Sch 8.x Bill Count'!Z56)</f>
        <v>0</v>
      </c>
      <c r="L60" s="13">
        <f>(+'Sch 8.x Bill Count'!AA56*'S6.2a PRevenue (1 in)'!$K$8)+('Sch 8.x Bill Count'!AA56*($B60+50)/100*$K$10)-(0.64*5*'Sch 8.x Bill Count'!AA56)</f>
        <v>0</v>
      </c>
      <c r="M60" s="13">
        <f>(+'Sch 8.x Bill Count'!AB56*'S6.2a PRevenue (1 in)'!$K$8)+('Sch 8.x Bill Count'!AB56*($B60+50)/100*$K$10)-(0.64*5*'Sch 8.x Bill Count'!AB56)</f>
        <v>0</v>
      </c>
      <c r="N60" s="13">
        <f>(+'Sch 8.x Bill Count'!AC56*'S6.2a PRevenue (1 in)'!$K$8)+('Sch 8.x Bill Count'!AC56*($B60+50)/100*$K$10)-(0.64*5*'Sch 8.x Bill Count'!AC56)</f>
        <v>0</v>
      </c>
      <c r="O60" s="42"/>
      <c r="P60" s="42"/>
      <c r="Q60" s="42"/>
    </row>
    <row r="61" spans="1:17" x14ac:dyDescent="0.25">
      <c r="A61" s="42"/>
      <c r="B61">
        <f t="shared" si="1"/>
        <v>4600</v>
      </c>
      <c r="C61" s="13">
        <f>(+'Sch 8.x Bill Count'!R57*'S6.2a PRevenue (1 in)'!$K$8)+('Sch 8.x Bill Count'!R57*($B61+50)/100*$K$10)-(0.64*5*'Sch 8.x Bill Count'!R57)</f>
        <v>0</v>
      </c>
      <c r="D61" s="13">
        <f>(+'Sch 8.x Bill Count'!S57*'S6.2a PRevenue (1 in)'!$K$8)+('Sch 8.x Bill Count'!S57*($B61+50)/100*$K$10)-(0.64*5*'Sch 8.x Bill Count'!S57)</f>
        <v>0</v>
      </c>
      <c r="E61" s="13">
        <f>(+'Sch 8.x Bill Count'!T57*'S6.2a PRevenue (1 in)'!$K$8)+('Sch 8.x Bill Count'!T57*($B61+50)/100*$K$10)-(0.64*5*'Sch 8.x Bill Count'!T57)</f>
        <v>0</v>
      </c>
      <c r="F61" s="13">
        <f>(+'Sch 8.x Bill Count'!U57*'S6.2a PRevenue (1 in)'!$K$8)+('Sch 8.x Bill Count'!U57*($B61+50)/100*$K$10)-(0.64*5*'Sch 8.x Bill Count'!U57)</f>
        <v>0</v>
      </c>
      <c r="G61" s="13">
        <f>(+'Sch 8.x Bill Count'!V57*'S6.2a PRevenue (1 in)'!$K$8)+('Sch 8.x Bill Count'!V57*($B61+50)/100*$K$10)-(0.64*5*'Sch 8.x Bill Count'!V57)</f>
        <v>0</v>
      </c>
      <c r="H61" s="13">
        <f>(+'Sch 8.x Bill Count'!W57*'S6.2a PRevenue (1 in)'!$K$8)+('Sch 8.x Bill Count'!W57*($B61+50)/100*$K$10)-(0.64*5*'Sch 8.x Bill Count'!W57)</f>
        <v>0</v>
      </c>
      <c r="I61" s="13">
        <f>(+'Sch 8.x Bill Count'!X57*'S6.2a PRevenue (1 in)'!$K$8)+('Sch 8.x Bill Count'!X57*($B61+50)/100*$K$10)-(0.64*5*'Sch 8.x Bill Count'!X57)</f>
        <v>0</v>
      </c>
      <c r="J61" s="13">
        <f>(+'Sch 8.x Bill Count'!Y57*'S6.2a PRevenue (1 in)'!$K$8)+('Sch 8.x Bill Count'!Y57*($B61+50)/100*$K$10)-(0.64*5*'Sch 8.x Bill Count'!Y57)</f>
        <v>0</v>
      </c>
      <c r="K61" s="13">
        <f>(+'Sch 8.x Bill Count'!Z57*'S6.2a PRevenue (1 in)'!$K$8)+('Sch 8.x Bill Count'!Z57*($B61+50)/100*$K$10)-(0.64*5*'Sch 8.x Bill Count'!Z57)</f>
        <v>0</v>
      </c>
      <c r="L61" s="13">
        <f>(+'Sch 8.x Bill Count'!AA57*'S6.2a PRevenue (1 in)'!$K$8)+('Sch 8.x Bill Count'!AA57*($B61+50)/100*$K$10)-(0.64*5*'Sch 8.x Bill Count'!AA57)</f>
        <v>0</v>
      </c>
      <c r="M61" s="13">
        <f>(+'Sch 8.x Bill Count'!AB57*'S6.2a PRevenue (1 in)'!$K$8)+('Sch 8.x Bill Count'!AB57*($B61+50)/100*$K$10)-(0.64*5*'Sch 8.x Bill Count'!AB57)</f>
        <v>0</v>
      </c>
      <c r="N61" s="13">
        <f>(+'Sch 8.x Bill Count'!AC57*'S6.2a PRevenue (1 in)'!$K$8)+('Sch 8.x Bill Count'!AC57*($B61+50)/100*$K$10)-(0.64*5*'Sch 8.x Bill Count'!AC57)</f>
        <v>0</v>
      </c>
      <c r="O61" s="42"/>
      <c r="P61" s="42"/>
      <c r="Q61" s="42"/>
    </row>
    <row r="62" spans="1:17" x14ac:dyDescent="0.25">
      <c r="A62" s="42"/>
      <c r="B62">
        <f t="shared" si="1"/>
        <v>4700</v>
      </c>
      <c r="C62" s="13">
        <f>(+'Sch 8.x Bill Count'!R58*'S6.2a PRevenue (1 in)'!$K$8)+('Sch 8.x Bill Count'!R58*($B62+50)/100*$K$10)-(0.64*5*'Sch 8.x Bill Count'!R58)</f>
        <v>0</v>
      </c>
      <c r="D62" s="13">
        <f>(+'Sch 8.x Bill Count'!S58*'S6.2a PRevenue (1 in)'!$K$8)+('Sch 8.x Bill Count'!S58*($B62+50)/100*$K$10)-(0.64*5*'Sch 8.x Bill Count'!S58)</f>
        <v>0</v>
      </c>
      <c r="E62" s="13">
        <f>(+'Sch 8.x Bill Count'!T58*'S6.2a PRevenue (1 in)'!$K$8)+('Sch 8.x Bill Count'!T58*($B62+50)/100*$K$10)-(0.64*5*'Sch 8.x Bill Count'!T58)</f>
        <v>0</v>
      </c>
      <c r="F62" s="13">
        <f>(+'Sch 8.x Bill Count'!U58*'S6.2a PRevenue (1 in)'!$K$8)+('Sch 8.x Bill Count'!U58*($B62+50)/100*$K$10)-(0.64*5*'Sch 8.x Bill Count'!U58)</f>
        <v>0</v>
      </c>
      <c r="G62" s="13">
        <f>(+'Sch 8.x Bill Count'!V58*'S6.2a PRevenue (1 in)'!$K$8)+('Sch 8.x Bill Count'!V58*($B62+50)/100*$K$10)-(0.64*5*'Sch 8.x Bill Count'!V58)</f>
        <v>0</v>
      </c>
      <c r="H62" s="13">
        <f>(+'Sch 8.x Bill Count'!W58*'S6.2a PRevenue (1 in)'!$K$8)+('Sch 8.x Bill Count'!W58*($B62+50)/100*$K$10)-(0.64*5*'Sch 8.x Bill Count'!W58)</f>
        <v>0</v>
      </c>
      <c r="I62" s="13">
        <f>(+'Sch 8.x Bill Count'!X58*'S6.2a PRevenue (1 in)'!$K$8)+('Sch 8.x Bill Count'!X58*($B62+50)/100*$K$10)-(0.64*5*'Sch 8.x Bill Count'!X58)</f>
        <v>0</v>
      </c>
      <c r="J62" s="13">
        <f>(+'Sch 8.x Bill Count'!Y58*'S6.2a PRevenue (1 in)'!$K$8)+('Sch 8.x Bill Count'!Y58*($B62+50)/100*$K$10)-(0.64*5*'Sch 8.x Bill Count'!Y58)</f>
        <v>0</v>
      </c>
      <c r="K62" s="13">
        <f>(+'Sch 8.x Bill Count'!Z58*'S6.2a PRevenue (1 in)'!$K$8)+('Sch 8.x Bill Count'!Z58*($B62+50)/100*$K$10)-(0.64*5*'Sch 8.x Bill Count'!Z58)</f>
        <v>0</v>
      </c>
      <c r="L62" s="13">
        <f>(+'Sch 8.x Bill Count'!AA58*'S6.2a PRevenue (1 in)'!$K$8)+('Sch 8.x Bill Count'!AA58*($B62+50)/100*$K$10)-(0.64*5*'Sch 8.x Bill Count'!AA58)</f>
        <v>0</v>
      </c>
      <c r="M62" s="13">
        <f>(+'Sch 8.x Bill Count'!AB58*'S6.2a PRevenue (1 in)'!$K$8)+('Sch 8.x Bill Count'!AB58*($B62+50)/100*$K$10)-(0.64*5*'Sch 8.x Bill Count'!AB58)</f>
        <v>0</v>
      </c>
      <c r="N62" s="13">
        <f>(+'Sch 8.x Bill Count'!AC58*'S6.2a PRevenue (1 in)'!$K$8)+('Sch 8.x Bill Count'!AC58*($B62+50)/100*$K$10)-(0.64*5*'Sch 8.x Bill Count'!AC58)</f>
        <v>0</v>
      </c>
      <c r="O62" s="42"/>
      <c r="P62" s="42"/>
      <c r="Q62" s="42"/>
    </row>
    <row r="63" spans="1:17" x14ac:dyDescent="0.25">
      <c r="A63" s="42"/>
      <c r="B63">
        <f t="shared" si="1"/>
        <v>4800</v>
      </c>
      <c r="C63" s="13">
        <f>(+'Sch 8.x Bill Count'!R59*'S6.2a PRevenue (1 in)'!$K$8)+('Sch 8.x Bill Count'!R59*($B63+50)/100*$K$10)-(0.64*5*'Sch 8.x Bill Count'!R59)</f>
        <v>0</v>
      </c>
      <c r="D63" s="13">
        <f>(+'Sch 8.x Bill Count'!S59*'S6.2a PRevenue (1 in)'!$K$8)+('Sch 8.x Bill Count'!S59*($B63+50)/100*$K$10)-(0.64*5*'Sch 8.x Bill Count'!S59)</f>
        <v>0</v>
      </c>
      <c r="E63" s="13">
        <f>(+'Sch 8.x Bill Count'!T59*'S6.2a PRevenue (1 in)'!$K$8)+('Sch 8.x Bill Count'!T59*($B63+50)/100*$K$10)-(0.64*5*'Sch 8.x Bill Count'!T59)</f>
        <v>0</v>
      </c>
      <c r="F63" s="13">
        <f>(+'Sch 8.x Bill Count'!U59*'S6.2a PRevenue (1 in)'!$K$8)+('Sch 8.x Bill Count'!U59*($B63+50)/100*$K$10)-(0.64*5*'Sch 8.x Bill Count'!U59)</f>
        <v>0</v>
      </c>
      <c r="G63" s="13">
        <f>(+'Sch 8.x Bill Count'!V59*'S6.2a PRevenue (1 in)'!$K$8)+('Sch 8.x Bill Count'!V59*($B63+50)/100*$K$10)-(0.64*5*'Sch 8.x Bill Count'!V59)</f>
        <v>0</v>
      </c>
      <c r="H63" s="13">
        <f>(+'Sch 8.x Bill Count'!W59*'S6.2a PRevenue (1 in)'!$K$8)+('Sch 8.x Bill Count'!W59*($B63+50)/100*$K$10)-(0.64*5*'Sch 8.x Bill Count'!W59)</f>
        <v>0</v>
      </c>
      <c r="I63" s="13">
        <f>(+'Sch 8.x Bill Count'!X59*'S6.2a PRevenue (1 in)'!$K$8)+('Sch 8.x Bill Count'!X59*($B63+50)/100*$K$10)-(0.64*5*'Sch 8.x Bill Count'!X59)</f>
        <v>0</v>
      </c>
      <c r="J63" s="13">
        <f>(+'Sch 8.x Bill Count'!Y59*'S6.2a PRevenue (1 in)'!$K$8)+('Sch 8.x Bill Count'!Y59*($B63+50)/100*$K$10)-(0.64*5*'Sch 8.x Bill Count'!Y59)</f>
        <v>0</v>
      </c>
      <c r="K63" s="13">
        <f>(+'Sch 8.x Bill Count'!Z59*'S6.2a PRevenue (1 in)'!$K$8)+('Sch 8.x Bill Count'!Z59*($B63+50)/100*$K$10)-(0.64*5*'Sch 8.x Bill Count'!Z59)</f>
        <v>0</v>
      </c>
      <c r="L63" s="13">
        <f>(+'Sch 8.x Bill Count'!AA59*'S6.2a PRevenue (1 in)'!$K$8)+('Sch 8.x Bill Count'!AA59*($B63+50)/100*$K$10)-(0.64*5*'Sch 8.x Bill Count'!AA59)</f>
        <v>0</v>
      </c>
      <c r="M63" s="13">
        <f>(+'Sch 8.x Bill Count'!AB59*'S6.2a PRevenue (1 in)'!$K$8)+('Sch 8.x Bill Count'!AB59*($B63+50)/100*$K$10)-(0.64*5*'Sch 8.x Bill Count'!AB59)</f>
        <v>0</v>
      </c>
      <c r="N63" s="13">
        <f>(+'Sch 8.x Bill Count'!AC59*'S6.2a PRevenue (1 in)'!$K$8)+('Sch 8.x Bill Count'!AC59*($B63+50)/100*$K$10)-(0.64*5*'Sch 8.x Bill Count'!AC59)</f>
        <v>0</v>
      </c>
      <c r="O63" s="42"/>
      <c r="P63" s="42"/>
      <c r="Q63" s="42"/>
    </row>
    <row r="64" spans="1:17" x14ac:dyDescent="0.25">
      <c r="A64" s="42"/>
      <c r="B64">
        <f t="shared" si="1"/>
        <v>4900</v>
      </c>
      <c r="C64" s="13">
        <f>(+'Sch 8.x Bill Count'!R60*'S6.2a PRevenue (1 in)'!$K$8)+('Sch 8.x Bill Count'!R60*($B64+50)/100*$K$10)-(0.64*5*'Sch 8.x Bill Count'!R60)</f>
        <v>0</v>
      </c>
      <c r="D64" s="13">
        <f>(+'Sch 8.x Bill Count'!S60*'S6.2a PRevenue (1 in)'!$K$8)+('Sch 8.x Bill Count'!S60*($B64+50)/100*$K$10)-(0.64*5*'Sch 8.x Bill Count'!S60)</f>
        <v>0</v>
      </c>
      <c r="E64" s="13">
        <f>(+'Sch 8.x Bill Count'!T60*'S6.2a PRevenue (1 in)'!$K$8)+('Sch 8.x Bill Count'!T60*($B64+50)/100*$K$10)-(0.64*5*'Sch 8.x Bill Count'!T60)</f>
        <v>0</v>
      </c>
      <c r="F64" s="13">
        <f>(+'Sch 8.x Bill Count'!U60*'S6.2a PRevenue (1 in)'!$K$8)+('Sch 8.x Bill Count'!U60*($B64+50)/100*$K$10)-(0.64*5*'Sch 8.x Bill Count'!U60)</f>
        <v>0</v>
      </c>
      <c r="G64" s="13">
        <f>(+'Sch 8.x Bill Count'!V60*'S6.2a PRevenue (1 in)'!$K$8)+('Sch 8.x Bill Count'!V60*($B64+50)/100*$K$10)-(0.64*5*'Sch 8.x Bill Count'!V60)</f>
        <v>0</v>
      </c>
      <c r="H64" s="13">
        <f>(+'Sch 8.x Bill Count'!W60*'S6.2a PRevenue (1 in)'!$K$8)+('Sch 8.x Bill Count'!W60*($B64+50)/100*$K$10)-(0.64*5*'Sch 8.x Bill Count'!W60)</f>
        <v>0</v>
      </c>
      <c r="I64" s="13">
        <f>(+'Sch 8.x Bill Count'!X60*'S6.2a PRevenue (1 in)'!$K$8)+('Sch 8.x Bill Count'!X60*($B64+50)/100*$K$10)-(0.64*5*'Sch 8.x Bill Count'!X60)</f>
        <v>0</v>
      </c>
      <c r="J64" s="13">
        <f>(+'Sch 8.x Bill Count'!Y60*'S6.2a PRevenue (1 in)'!$K$8)+('Sch 8.x Bill Count'!Y60*($B64+50)/100*$K$10)-(0.64*5*'Sch 8.x Bill Count'!Y60)</f>
        <v>0</v>
      </c>
      <c r="K64" s="13">
        <f>(+'Sch 8.x Bill Count'!Z60*'S6.2a PRevenue (1 in)'!$K$8)+('Sch 8.x Bill Count'!Z60*($B64+50)/100*$K$10)-(0.64*5*'Sch 8.x Bill Count'!Z60)</f>
        <v>0</v>
      </c>
      <c r="L64" s="13">
        <f>(+'Sch 8.x Bill Count'!AA60*'S6.2a PRevenue (1 in)'!$K$8)+('Sch 8.x Bill Count'!AA60*($B64+50)/100*$K$10)-(0.64*5*'Sch 8.x Bill Count'!AA60)</f>
        <v>0</v>
      </c>
      <c r="M64" s="13">
        <f>(+'Sch 8.x Bill Count'!AB60*'S6.2a PRevenue (1 in)'!$K$8)+('Sch 8.x Bill Count'!AB60*($B64+50)/100*$K$10)-(0.64*5*'Sch 8.x Bill Count'!AB60)</f>
        <v>0</v>
      </c>
      <c r="N64" s="13">
        <f>(+'Sch 8.x Bill Count'!AC60*'S6.2a PRevenue (1 in)'!$K$8)+('Sch 8.x Bill Count'!AC60*($B64+50)/100*$K$10)-(0.64*5*'Sch 8.x Bill Count'!AC60)</f>
        <v>0</v>
      </c>
      <c r="O64" s="42"/>
      <c r="P64" s="42"/>
      <c r="Q64" s="42"/>
    </row>
    <row r="65" spans="1:17" x14ac:dyDescent="0.25">
      <c r="A65" s="42"/>
      <c r="B65">
        <f t="shared" si="1"/>
        <v>5000</v>
      </c>
      <c r="C65" s="13">
        <f>(+'Sch 8.x Bill Count'!R61*'S6.2a PRevenue (1 in)'!$K$8)+('Sch 8.x Bill Count'!R61*($B65+50)/100*$K$10)-(0.64*5*'Sch 8.x Bill Count'!R61)</f>
        <v>0</v>
      </c>
      <c r="D65" s="13">
        <f>(+'Sch 8.x Bill Count'!S61*'S6.2a PRevenue (1 in)'!$K$8)+('Sch 8.x Bill Count'!S61*($B65+50)/100*$K$10)-(0.64*5*'Sch 8.x Bill Count'!S61)</f>
        <v>0</v>
      </c>
      <c r="E65" s="13">
        <f>(+'Sch 8.x Bill Count'!T61*'S6.2a PRevenue (1 in)'!$K$8)+('Sch 8.x Bill Count'!T61*($B65+50)/100*$K$10)-(0.64*5*'Sch 8.x Bill Count'!T61)</f>
        <v>0</v>
      </c>
      <c r="F65" s="13">
        <f>(+'Sch 8.x Bill Count'!U61*'S6.2a PRevenue (1 in)'!$K$8)+('Sch 8.x Bill Count'!U61*($B65+50)/100*$K$10)-(0.64*5*'Sch 8.x Bill Count'!U61)</f>
        <v>0</v>
      </c>
      <c r="G65" s="13">
        <f>(+'Sch 8.x Bill Count'!V61*'S6.2a PRevenue (1 in)'!$K$8)+('Sch 8.x Bill Count'!V61*($B65+50)/100*$K$10)-(0.64*5*'Sch 8.x Bill Count'!V61)</f>
        <v>0</v>
      </c>
      <c r="H65" s="13">
        <f>(+'Sch 8.x Bill Count'!W61*'S6.2a PRevenue (1 in)'!$K$8)+('Sch 8.x Bill Count'!W61*($B65+50)/100*$K$10)-(0.64*5*'Sch 8.x Bill Count'!W61)</f>
        <v>0</v>
      </c>
      <c r="I65" s="13">
        <f>(+'Sch 8.x Bill Count'!X61*'S6.2a PRevenue (1 in)'!$K$8)+('Sch 8.x Bill Count'!X61*($B65+50)/100*$K$10)-(0.64*5*'Sch 8.x Bill Count'!X61)</f>
        <v>0</v>
      </c>
      <c r="J65" s="13">
        <f>(+'Sch 8.x Bill Count'!Y61*'S6.2a PRevenue (1 in)'!$K$8)+('Sch 8.x Bill Count'!Y61*($B65+50)/100*$K$10)-(0.64*5*'Sch 8.x Bill Count'!Y61)</f>
        <v>0</v>
      </c>
      <c r="K65" s="13">
        <f>(+'Sch 8.x Bill Count'!Z61*'S6.2a PRevenue (1 in)'!$K$8)+('Sch 8.x Bill Count'!Z61*($B65+50)/100*$K$10)-(0.64*5*'Sch 8.x Bill Count'!Z61)</f>
        <v>0</v>
      </c>
      <c r="L65" s="13">
        <f>(+'Sch 8.x Bill Count'!AA61*'S6.2a PRevenue (1 in)'!$K$8)+('Sch 8.x Bill Count'!AA61*($B65+50)/100*$K$10)-(0.64*5*'Sch 8.x Bill Count'!AA61)</f>
        <v>0</v>
      </c>
      <c r="M65" s="13">
        <f>(+'Sch 8.x Bill Count'!AB61*'S6.2a PRevenue (1 in)'!$K$8)+('Sch 8.x Bill Count'!AB61*($B65+50)/100*$K$10)-(0.64*5*'Sch 8.x Bill Count'!AB61)</f>
        <v>0</v>
      </c>
      <c r="N65" s="13">
        <f>(+'Sch 8.x Bill Count'!AC61*'S6.2a PRevenue (1 in)'!$K$8)+('Sch 8.x Bill Count'!AC61*($B65+50)/100*$K$10)-(0.64*5*'Sch 8.x Bill Count'!AC61)</f>
        <v>0</v>
      </c>
      <c r="O65" s="42"/>
      <c r="P65" s="42"/>
      <c r="Q65" s="42"/>
    </row>
    <row r="66" spans="1:17" x14ac:dyDescent="0.25">
      <c r="A66" s="42"/>
      <c r="B66">
        <f t="shared" si="1"/>
        <v>5100</v>
      </c>
      <c r="C66" s="13">
        <f>(+'Sch 8.x Bill Count'!R62*'S6.2a PRevenue (1 in)'!$K$8)+('Sch 8.x Bill Count'!R62*($B66+50)/100*$K$10)-(0.64*5*'Sch 8.x Bill Count'!R62)</f>
        <v>0</v>
      </c>
      <c r="D66" s="13">
        <f>(+'Sch 8.x Bill Count'!S62*'S6.2a PRevenue (1 in)'!$K$8)+('Sch 8.x Bill Count'!S62*($B66+50)/100*$K$10)-(0.64*5*'Sch 8.x Bill Count'!S62)</f>
        <v>0</v>
      </c>
      <c r="E66" s="13">
        <f>(+'Sch 8.x Bill Count'!T62*'S6.2a PRevenue (1 in)'!$K$8)+('Sch 8.x Bill Count'!T62*($B66+50)/100*$K$10)-(0.64*5*'Sch 8.x Bill Count'!T62)</f>
        <v>0</v>
      </c>
      <c r="F66" s="13">
        <f>(+'Sch 8.x Bill Count'!U62*'S6.2a PRevenue (1 in)'!$K$8)+('Sch 8.x Bill Count'!U62*($B66+50)/100*$K$10)-(0.64*5*'Sch 8.x Bill Count'!U62)</f>
        <v>0</v>
      </c>
      <c r="G66" s="13">
        <f>(+'Sch 8.x Bill Count'!V62*'S6.2a PRevenue (1 in)'!$K$8)+('Sch 8.x Bill Count'!V62*($B66+50)/100*$K$10)-(0.64*5*'Sch 8.x Bill Count'!V62)</f>
        <v>0</v>
      </c>
      <c r="H66" s="13">
        <f>(+'Sch 8.x Bill Count'!W62*'S6.2a PRevenue (1 in)'!$K$8)+('Sch 8.x Bill Count'!W62*($B66+50)/100*$K$10)-(0.64*5*'Sch 8.x Bill Count'!W62)</f>
        <v>0</v>
      </c>
      <c r="I66" s="13">
        <f>(+'Sch 8.x Bill Count'!X62*'S6.2a PRevenue (1 in)'!$K$8)+('Sch 8.x Bill Count'!X62*($B66+50)/100*$K$10)-(0.64*5*'Sch 8.x Bill Count'!X62)</f>
        <v>0</v>
      </c>
      <c r="J66" s="13">
        <f>(+'Sch 8.x Bill Count'!Y62*'S6.2a PRevenue (1 in)'!$K$8)+('Sch 8.x Bill Count'!Y62*($B66+50)/100*$K$10)-(0.64*5*'Sch 8.x Bill Count'!Y62)</f>
        <v>0</v>
      </c>
      <c r="K66" s="13">
        <f>(+'Sch 8.x Bill Count'!Z62*'S6.2a PRevenue (1 in)'!$K$8)+('Sch 8.x Bill Count'!Z62*($B66+50)/100*$K$10)-(0.64*5*'Sch 8.x Bill Count'!Z62)</f>
        <v>0</v>
      </c>
      <c r="L66" s="13">
        <f>(+'Sch 8.x Bill Count'!AA62*'S6.2a PRevenue (1 in)'!$K$8)+('Sch 8.x Bill Count'!AA62*($B66+50)/100*$K$10)-(0.64*5*'Sch 8.x Bill Count'!AA62)</f>
        <v>0</v>
      </c>
      <c r="M66" s="13">
        <f>(+'Sch 8.x Bill Count'!AB62*'S6.2a PRevenue (1 in)'!$K$8)+('Sch 8.x Bill Count'!AB62*($B66+50)/100*$K$10)-(0.64*5*'Sch 8.x Bill Count'!AB62)</f>
        <v>0</v>
      </c>
      <c r="N66" s="13">
        <f>(+'Sch 8.x Bill Count'!AC62*'S6.2a PRevenue (1 in)'!$K$8)+('Sch 8.x Bill Count'!AC62*($B66+50)/100*$K$10)-(0.64*5*'Sch 8.x Bill Count'!AC62)</f>
        <v>0</v>
      </c>
      <c r="O66" s="42"/>
      <c r="P66" s="42"/>
      <c r="Q66" s="42"/>
    </row>
    <row r="67" spans="1:17" x14ac:dyDescent="0.25">
      <c r="A67" s="42"/>
      <c r="B67">
        <f t="shared" si="1"/>
        <v>5200</v>
      </c>
      <c r="C67" s="13">
        <f>(+'Sch 8.x Bill Count'!R63*'S6.2a PRevenue (1 in)'!$K$8)+('Sch 8.x Bill Count'!R63*($B67+50)/100*$K$10)-(0.64*5*'Sch 8.x Bill Count'!R63)</f>
        <v>0</v>
      </c>
      <c r="D67" s="13">
        <f>(+'Sch 8.x Bill Count'!S63*'S6.2a PRevenue (1 in)'!$K$8)+('Sch 8.x Bill Count'!S63*($B67+50)/100*$K$10)-(0.64*5*'Sch 8.x Bill Count'!S63)</f>
        <v>0</v>
      </c>
      <c r="E67" s="13">
        <f>(+'Sch 8.x Bill Count'!T63*'S6.2a PRevenue (1 in)'!$K$8)+('Sch 8.x Bill Count'!T63*($B67+50)/100*$K$10)-(0.64*5*'Sch 8.x Bill Count'!T63)</f>
        <v>0</v>
      </c>
      <c r="F67" s="13">
        <f>(+'Sch 8.x Bill Count'!U63*'S6.2a PRevenue (1 in)'!$K$8)+('Sch 8.x Bill Count'!U63*($B67+50)/100*$K$10)-(0.64*5*'Sch 8.x Bill Count'!U63)</f>
        <v>0</v>
      </c>
      <c r="G67" s="13">
        <f>(+'Sch 8.x Bill Count'!V63*'S6.2a PRevenue (1 in)'!$K$8)+('Sch 8.x Bill Count'!V63*($B67+50)/100*$K$10)-(0.64*5*'Sch 8.x Bill Count'!V63)</f>
        <v>0</v>
      </c>
      <c r="H67" s="13">
        <f>(+'Sch 8.x Bill Count'!W63*'S6.2a PRevenue (1 in)'!$K$8)+('Sch 8.x Bill Count'!W63*($B67+50)/100*$K$10)-(0.64*5*'Sch 8.x Bill Count'!W63)</f>
        <v>0</v>
      </c>
      <c r="I67" s="13">
        <f>(+'Sch 8.x Bill Count'!X63*'S6.2a PRevenue (1 in)'!$K$8)+('Sch 8.x Bill Count'!X63*($B67+50)/100*$K$10)-(0.64*5*'Sch 8.x Bill Count'!X63)</f>
        <v>0</v>
      </c>
      <c r="J67" s="13">
        <f>(+'Sch 8.x Bill Count'!Y63*'S6.2a PRevenue (1 in)'!$K$8)+('Sch 8.x Bill Count'!Y63*($B67+50)/100*$K$10)-(0.64*5*'Sch 8.x Bill Count'!Y63)</f>
        <v>0</v>
      </c>
      <c r="K67" s="13">
        <f>(+'Sch 8.x Bill Count'!Z63*'S6.2a PRevenue (1 in)'!$K$8)+('Sch 8.x Bill Count'!Z63*($B67+50)/100*$K$10)-(0.64*5*'Sch 8.x Bill Count'!Z63)</f>
        <v>0</v>
      </c>
      <c r="L67" s="13">
        <f>(+'Sch 8.x Bill Count'!AA63*'S6.2a PRevenue (1 in)'!$K$8)+('Sch 8.x Bill Count'!AA63*($B67+50)/100*$K$10)-(0.64*5*'Sch 8.x Bill Count'!AA63)</f>
        <v>0</v>
      </c>
      <c r="M67" s="13">
        <f>(+'Sch 8.x Bill Count'!AB63*'S6.2a PRevenue (1 in)'!$K$8)+('Sch 8.x Bill Count'!AB63*($B67+50)/100*$K$10)-(0.64*5*'Sch 8.x Bill Count'!AB63)</f>
        <v>0</v>
      </c>
      <c r="N67" s="13">
        <f>(+'Sch 8.x Bill Count'!AC63*'S6.2a PRevenue (1 in)'!$K$8)+('Sch 8.x Bill Count'!AC63*($B67+50)/100*$K$10)-(0.64*5*'Sch 8.x Bill Count'!AC63)</f>
        <v>0</v>
      </c>
      <c r="O67" s="42"/>
      <c r="P67" s="42"/>
      <c r="Q67" s="42"/>
    </row>
    <row r="68" spans="1:17" x14ac:dyDescent="0.25">
      <c r="A68" s="42"/>
      <c r="B68">
        <f t="shared" si="1"/>
        <v>5300</v>
      </c>
      <c r="C68" s="13">
        <f>(+'Sch 8.x Bill Count'!R64*'S6.2a PRevenue (1 in)'!$K$8)+('Sch 8.x Bill Count'!R64*($B68+50)/100*$K$10)-(0.64*5*'Sch 8.x Bill Count'!R64)</f>
        <v>0</v>
      </c>
      <c r="D68" s="13">
        <f>(+'Sch 8.x Bill Count'!S64*'S6.2a PRevenue (1 in)'!$K$8)+('Sch 8.x Bill Count'!S64*($B68+50)/100*$K$10)-(0.64*5*'Sch 8.x Bill Count'!S64)</f>
        <v>0</v>
      </c>
      <c r="E68" s="13">
        <f>(+'Sch 8.x Bill Count'!T64*'S6.2a PRevenue (1 in)'!$K$8)+('Sch 8.x Bill Count'!T64*($B68+50)/100*$K$10)-(0.64*5*'Sch 8.x Bill Count'!T64)</f>
        <v>0</v>
      </c>
      <c r="F68" s="13">
        <f>(+'Sch 8.x Bill Count'!U64*'S6.2a PRevenue (1 in)'!$K$8)+('Sch 8.x Bill Count'!U64*($B68+50)/100*$K$10)-(0.64*5*'Sch 8.x Bill Count'!U64)</f>
        <v>0</v>
      </c>
      <c r="G68" s="13">
        <f>(+'Sch 8.x Bill Count'!V64*'S6.2a PRevenue (1 in)'!$K$8)+('Sch 8.x Bill Count'!V64*($B68+50)/100*$K$10)-(0.64*5*'Sch 8.x Bill Count'!V64)</f>
        <v>0</v>
      </c>
      <c r="H68" s="13">
        <f>(+'Sch 8.x Bill Count'!W64*'S6.2a PRevenue (1 in)'!$K$8)+('Sch 8.x Bill Count'!W64*($B68+50)/100*$K$10)-(0.64*5*'Sch 8.x Bill Count'!W64)</f>
        <v>0</v>
      </c>
      <c r="I68" s="13">
        <f>(+'Sch 8.x Bill Count'!X64*'S6.2a PRevenue (1 in)'!$K$8)+('Sch 8.x Bill Count'!X64*($B68+50)/100*$K$10)-(0.64*5*'Sch 8.x Bill Count'!X64)</f>
        <v>0</v>
      </c>
      <c r="J68" s="13">
        <f>(+'Sch 8.x Bill Count'!Y64*'S6.2a PRevenue (1 in)'!$K$8)+('Sch 8.x Bill Count'!Y64*($B68+50)/100*$K$10)-(0.64*5*'Sch 8.x Bill Count'!Y64)</f>
        <v>0</v>
      </c>
      <c r="K68" s="13">
        <f>(+'Sch 8.x Bill Count'!Z64*'S6.2a PRevenue (1 in)'!$K$8)+('Sch 8.x Bill Count'!Z64*($B68+50)/100*$K$10)-(0.64*5*'Sch 8.x Bill Count'!Z64)</f>
        <v>0</v>
      </c>
      <c r="L68" s="13">
        <f>(+'Sch 8.x Bill Count'!AA64*'S6.2a PRevenue (1 in)'!$K$8)+('Sch 8.x Bill Count'!AA64*($B68+50)/100*$K$10)-(0.64*5*'Sch 8.x Bill Count'!AA64)</f>
        <v>0</v>
      </c>
      <c r="M68" s="13">
        <f>(+'Sch 8.x Bill Count'!AB64*'S6.2a PRevenue (1 in)'!$K$8)+('Sch 8.x Bill Count'!AB64*($B68+50)/100*$K$10)-(0.64*5*'Sch 8.x Bill Count'!AB64)</f>
        <v>0</v>
      </c>
      <c r="N68" s="13">
        <f>(+'Sch 8.x Bill Count'!AC64*'S6.2a PRevenue (1 in)'!$K$8)+('Sch 8.x Bill Count'!AC64*($B68+50)/100*$K$10)-(0.64*5*'Sch 8.x Bill Count'!AC64)</f>
        <v>0</v>
      </c>
      <c r="O68" s="42"/>
      <c r="P68" s="42"/>
      <c r="Q68" s="42"/>
    </row>
    <row r="69" spans="1:17" x14ac:dyDescent="0.25">
      <c r="A69" s="42"/>
      <c r="B69">
        <f t="shared" si="1"/>
        <v>5400</v>
      </c>
      <c r="C69" s="13">
        <f>(+'Sch 8.x Bill Count'!R65*'S6.2a PRevenue (1 in)'!$K$8)+('Sch 8.x Bill Count'!R65*($B69+50)/100*$K$10)-(0.64*5*'Sch 8.x Bill Count'!R65)</f>
        <v>0</v>
      </c>
      <c r="D69" s="13">
        <f>(+'Sch 8.x Bill Count'!S65*'S6.2a PRevenue (1 in)'!$K$8)+('Sch 8.x Bill Count'!S65*($B69+50)/100*$K$10)-(0.64*5*'Sch 8.x Bill Count'!S65)</f>
        <v>0</v>
      </c>
      <c r="E69" s="13">
        <f>(+'Sch 8.x Bill Count'!T65*'S6.2a PRevenue (1 in)'!$K$8)+('Sch 8.x Bill Count'!T65*($B69+50)/100*$K$10)-(0.64*5*'Sch 8.x Bill Count'!T65)</f>
        <v>0</v>
      </c>
      <c r="F69" s="13">
        <f>(+'Sch 8.x Bill Count'!U65*'S6.2a PRevenue (1 in)'!$K$8)+('Sch 8.x Bill Count'!U65*($B69+50)/100*$K$10)-(0.64*5*'Sch 8.x Bill Count'!U65)</f>
        <v>0</v>
      </c>
      <c r="G69" s="13">
        <f>(+'Sch 8.x Bill Count'!V65*'S6.2a PRevenue (1 in)'!$K$8)+('Sch 8.x Bill Count'!V65*($B69+50)/100*$K$10)-(0.64*5*'Sch 8.x Bill Count'!V65)</f>
        <v>0</v>
      </c>
      <c r="H69" s="13">
        <f>(+'Sch 8.x Bill Count'!W65*'S6.2a PRevenue (1 in)'!$K$8)+('Sch 8.x Bill Count'!W65*($B69+50)/100*$K$10)-(0.64*5*'Sch 8.x Bill Count'!W65)</f>
        <v>0</v>
      </c>
      <c r="I69" s="13">
        <f>(+'Sch 8.x Bill Count'!X65*'S6.2a PRevenue (1 in)'!$K$8)+('Sch 8.x Bill Count'!X65*($B69+50)/100*$K$10)-(0.64*5*'Sch 8.x Bill Count'!X65)</f>
        <v>0</v>
      </c>
      <c r="J69" s="13">
        <f>(+'Sch 8.x Bill Count'!Y65*'S6.2a PRevenue (1 in)'!$K$8)+('Sch 8.x Bill Count'!Y65*($B69+50)/100*$K$10)-(0.64*5*'Sch 8.x Bill Count'!Y65)</f>
        <v>0</v>
      </c>
      <c r="K69" s="13">
        <f>(+'Sch 8.x Bill Count'!Z65*'S6.2a PRevenue (1 in)'!$K$8)+('Sch 8.x Bill Count'!Z65*($B69+50)/100*$K$10)-(0.64*5*'Sch 8.x Bill Count'!Z65)</f>
        <v>0</v>
      </c>
      <c r="L69" s="13">
        <f>(+'Sch 8.x Bill Count'!AA65*'S6.2a PRevenue (1 in)'!$K$8)+('Sch 8.x Bill Count'!AA65*($B69+50)/100*$K$10)-(0.64*5*'Sch 8.x Bill Count'!AA65)</f>
        <v>0</v>
      </c>
      <c r="M69" s="13">
        <f>(+'Sch 8.x Bill Count'!AB65*'S6.2a PRevenue (1 in)'!$K$8)+('Sch 8.x Bill Count'!AB65*($B69+50)/100*$K$10)-(0.64*5*'Sch 8.x Bill Count'!AB65)</f>
        <v>0</v>
      </c>
      <c r="N69" s="13">
        <f>(+'Sch 8.x Bill Count'!AC65*'S6.2a PRevenue (1 in)'!$K$8)+('Sch 8.x Bill Count'!AC65*($B69+50)/100*$K$10)-(0.64*5*'Sch 8.x Bill Count'!AC65)</f>
        <v>0</v>
      </c>
      <c r="O69" s="42"/>
      <c r="P69" s="42"/>
      <c r="Q69" s="42"/>
    </row>
    <row r="70" spans="1:17" x14ac:dyDescent="0.25">
      <c r="A70" s="42"/>
      <c r="B70">
        <f t="shared" si="1"/>
        <v>5500</v>
      </c>
      <c r="C70" s="13">
        <f>(+'Sch 8.x Bill Count'!R66*'S6.2a PRevenue (1 in)'!$K$8)+('Sch 8.x Bill Count'!R66*($B70+50)/100*$K$10)-(0.64*5*'Sch 8.x Bill Count'!R66)</f>
        <v>0</v>
      </c>
      <c r="D70" s="13">
        <f>(+'Sch 8.x Bill Count'!S66*'S6.2a PRevenue (1 in)'!$K$8)+('Sch 8.x Bill Count'!S66*($B70+50)/100*$K$10)-(0.64*5*'Sch 8.x Bill Count'!S66)</f>
        <v>0</v>
      </c>
      <c r="E70" s="13">
        <f>(+'Sch 8.x Bill Count'!T66*'S6.2a PRevenue (1 in)'!$K$8)+('Sch 8.x Bill Count'!T66*($B70+50)/100*$K$10)-(0.64*5*'Sch 8.x Bill Count'!T66)</f>
        <v>0</v>
      </c>
      <c r="F70" s="13">
        <f>(+'Sch 8.x Bill Count'!U66*'S6.2a PRevenue (1 in)'!$K$8)+('Sch 8.x Bill Count'!U66*($B70+50)/100*$K$10)-(0.64*5*'Sch 8.x Bill Count'!U66)</f>
        <v>0</v>
      </c>
      <c r="G70" s="13">
        <f>(+'Sch 8.x Bill Count'!V66*'S6.2a PRevenue (1 in)'!$K$8)+('Sch 8.x Bill Count'!V66*($B70+50)/100*$K$10)-(0.64*5*'Sch 8.x Bill Count'!V66)</f>
        <v>0</v>
      </c>
      <c r="H70" s="13">
        <f>(+'Sch 8.x Bill Count'!W66*'S6.2a PRevenue (1 in)'!$K$8)+('Sch 8.x Bill Count'!W66*($B70+50)/100*$K$10)-(0.64*5*'Sch 8.x Bill Count'!W66)</f>
        <v>0</v>
      </c>
      <c r="I70" s="13">
        <f>(+'Sch 8.x Bill Count'!X66*'S6.2a PRevenue (1 in)'!$K$8)+('Sch 8.x Bill Count'!X66*($B70+50)/100*$K$10)-(0.64*5*'Sch 8.x Bill Count'!X66)</f>
        <v>0</v>
      </c>
      <c r="J70" s="13">
        <f>(+'Sch 8.x Bill Count'!Y66*'S6.2a PRevenue (1 in)'!$K$8)+('Sch 8.x Bill Count'!Y66*($B70+50)/100*$K$10)-(0.64*5*'Sch 8.x Bill Count'!Y66)</f>
        <v>0</v>
      </c>
      <c r="K70" s="13">
        <f>(+'Sch 8.x Bill Count'!Z66*'S6.2a PRevenue (1 in)'!$K$8)+('Sch 8.x Bill Count'!Z66*($B70+50)/100*$K$10)-(0.64*5*'Sch 8.x Bill Count'!Z66)</f>
        <v>0</v>
      </c>
      <c r="L70" s="13">
        <f>(+'Sch 8.x Bill Count'!AA66*'S6.2a PRevenue (1 in)'!$K$8)+('Sch 8.x Bill Count'!AA66*($B70+50)/100*$K$10)-(0.64*5*'Sch 8.x Bill Count'!AA66)</f>
        <v>0</v>
      </c>
      <c r="M70" s="13">
        <f>(+'Sch 8.x Bill Count'!AB66*'S6.2a PRevenue (1 in)'!$K$8)+('Sch 8.x Bill Count'!AB66*($B70+50)/100*$K$10)-(0.64*5*'Sch 8.x Bill Count'!AB66)</f>
        <v>0</v>
      </c>
      <c r="N70" s="13">
        <f>(+'Sch 8.x Bill Count'!AC66*'S6.2a PRevenue (1 in)'!$K$8)+('Sch 8.x Bill Count'!AC66*($B70+50)/100*$K$10)-(0.64*5*'Sch 8.x Bill Count'!AC66)</f>
        <v>0</v>
      </c>
      <c r="O70" s="42"/>
      <c r="P70" s="42"/>
      <c r="Q70" s="42"/>
    </row>
    <row r="71" spans="1:17" x14ac:dyDescent="0.25">
      <c r="A71" s="42"/>
      <c r="B71">
        <f t="shared" si="1"/>
        <v>5600</v>
      </c>
      <c r="C71" s="13">
        <f>(+'Sch 8.x Bill Count'!R67*'S6.2a PRevenue (1 in)'!$K$8)+('Sch 8.x Bill Count'!R67*($B71+50)/100*$K$10)-(0.64*5*'Sch 8.x Bill Count'!R67)</f>
        <v>0</v>
      </c>
      <c r="D71" s="13">
        <f>(+'Sch 8.x Bill Count'!S67*'S6.2a PRevenue (1 in)'!$K$8)+('Sch 8.x Bill Count'!S67*($B71+50)/100*$K$10)-(0.64*5*'Sch 8.x Bill Count'!S67)</f>
        <v>0</v>
      </c>
      <c r="E71" s="13">
        <f>(+'Sch 8.x Bill Count'!T67*'S6.2a PRevenue (1 in)'!$K$8)+('Sch 8.x Bill Count'!T67*($B71+50)/100*$K$10)-(0.64*5*'Sch 8.x Bill Count'!T67)</f>
        <v>0</v>
      </c>
      <c r="F71" s="13">
        <f>(+'Sch 8.x Bill Count'!U67*'S6.2a PRevenue (1 in)'!$K$8)+('Sch 8.x Bill Count'!U67*($B71+50)/100*$K$10)-(0.64*5*'Sch 8.x Bill Count'!U67)</f>
        <v>0</v>
      </c>
      <c r="G71" s="13">
        <f>(+'Sch 8.x Bill Count'!V67*'S6.2a PRevenue (1 in)'!$K$8)+('Sch 8.x Bill Count'!V67*($B71+50)/100*$K$10)-(0.64*5*'Sch 8.x Bill Count'!V67)</f>
        <v>0</v>
      </c>
      <c r="H71" s="13">
        <f>(+'Sch 8.x Bill Count'!W67*'S6.2a PRevenue (1 in)'!$K$8)+('Sch 8.x Bill Count'!W67*($B71+50)/100*$K$10)-(0.64*5*'Sch 8.x Bill Count'!W67)</f>
        <v>0</v>
      </c>
      <c r="I71" s="13">
        <f>(+'Sch 8.x Bill Count'!X67*'S6.2a PRevenue (1 in)'!$K$8)+('Sch 8.x Bill Count'!X67*($B71+50)/100*$K$10)-(0.64*5*'Sch 8.x Bill Count'!X67)</f>
        <v>0</v>
      </c>
      <c r="J71" s="13">
        <f>(+'Sch 8.x Bill Count'!Y67*'S6.2a PRevenue (1 in)'!$K$8)+('Sch 8.x Bill Count'!Y67*($B71+50)/100*$K$10)-(0.64*5*'Sch 8.x Bill Count'!Y67)</f>
        <v>0</v>
      </c>
      <c r="K71" s="13">
        <f>(+'Sch 8.x Bill Count'!Z67*'S6.2a PRevenue (1 in)'!$K$8)+('Sch 8.x Bill Count'!Z67*($B71+50)/100*$K$10)-(0.64*5*'Sch 8.x Bill Count'!Z67)</f>
        <v>0</v>
      </c>
      <c r="L71" s="13">
        <f>(+'Sch 8.x Bill Count'!AA67*'S6.2a PRevenue (1 in)'!$K$8)+('Sch 8.x Bill Count'!AA67*($B71+50)/100*$K$10)-(0.64*5*'Sch 8.x Bill Count'!AA67)</f>
        <v>0</v>
      </c>
      <c r="M71" s="13">
        <f>(+'Sch 8.x Bill Count'!AB67*'S6.2a PRevenue (1 in)'!$K$8)+('Sch 8.x Bill Count'!AB67*($B71+50)/100*$K$10)-(0.64*5*'Sch 8.x Bill Count'!AB67)</f>
        <v>0</v>
      </c>
      <c r="N71" s="13">
        <f>(+'Sch 8.x Bill Count'!AC67*'S6.2a PRevenue (1 in)'!$K$8)+('Sch 8.x Bill Count'!AC67*($B71+50)/100*$K$10)-(0.64*5*'Sch 8.x Bill Count'!AC67)</f>
        <v>0</v>
      </c>
      <c r="O71" s="42"/>
      <c r="P71" s="42"/>
      <c r="Q71" s="42"/>
    </row>
    <row r="72" spans="1:17" x14ac:dyDescent="0.25">
      <c r="A72" s="42"/>
      <c r="B72">
        <f t="shared" si="1"/>
        <v>5700</v>
      </c>
      <c r="C72" s="13">
        <f>(+'Sch 8.x Bill Count'!R68*'S6.2a PRevenue (1 in)'!$K$8)+('Sch 8.x Bill Count'!R68*($B72+50)/100*$K$10)-(0.64*5*'Sch 8.x Bill Count'!R68)</f>
        <v>0</v>
      </c>
      <c r="D72" s="13">
        <f>(+'Sch 8.x Bill Count'!S68*'S6.2a PRevenue (1 in)'!$K$8)+('Sch 8.x Bill Count'!S68*($B72+50)/100*$K$10)-(0.64*5*'Sch 8.x Bill Count'!S68)</f>
        <v>0</v>
      </c>
      <c r="E72" s="13">
        <f>(+'Sch 8.x Bill Count'!T68*'S6.2a PRevenue (1 in)'!$K$8)+('Sch 8.x Bill Count'!T68*($B72+50)/100*$K$10)-(0.64*5*'Sch 8.x Bill Count'!T68)</f>
        <v>0</v>
      </c>
      <c r="F72" s="13">
        <f>(+'Sch 8.x Bill Count'!U68*'S6.2a PRevenue (1 in)'!$K$8)+('Sch 8.x Bill Count'!U68*($B72+50)/100*$K$10)-(0.64*5*'Sch 8.x Bill Count'!U68)</f>
        <v>0</v>
      </c>
      <c r="G72" s="13">
        <f>(+'Sch 8.x Bill Count'!V68*'S6.2a PRevenue (1 in)'!$K$8)+('Sch 8.x Bill Count'!V68*($B72+50)/100*$K$10)-(0.64*5*'Sch 8.x Bill Count'!V68)</f>
        <v>0</v>
      </c>
      <c r="H72" s="13">
        <f>(+'Sch 8.x Bill Count'!W68*'S6.2a PRevenue (1 in)'!$K$8)+('Sch 8.x Bill Count'!W68*($B72+50)/100*$K$10)-(0.64*5*'Sch 8.x Bill Count'!W68)</f>
        <v>0</v>
      </c>
      <c r="I72" s="13">
        <f>(+'Sch 8.x Bill Count'!X68*'S6.2a PRevenue (1 in)'!$K$8)+('Sch 8.x Bill Count'!X68*($B72+50)/100*$K$10)-(0.64*5*'Sch 8.x Bill Count'!X68)</f>
        <v>0</v>
      </c>
      <c r="J72" s="13">
        <f>(+'Sch 8.x Bill Count'!Y68*'S6.2a PRevenue (1 in)'!$K$8)+('Sch 8.x Bill Count'!Y68*($B72+50)/100*$K$10)-(0.64*5*'Sch 8.x Bill Count'!Y68)</f>
        <v>0</v>
      </c>
      <c r="K72" s="13">
        <f>(+'Sch 8.x Bill Count'!Z68*'S6.2a PRevenue (1 in)'!$K$8)+('Sch 8.x Bill Count'!Z68*($B72+50)/100*$K$10)-(0.64*5*'Sch 8.x Bill Count'!Z68)</f>
        <v>0</v>
      </c>
      <c r="L72" s="13">
        <f>(+'Sch 8.x Bill Count'!AA68*'S6.2a PRevenue (1 in)'!$K$8)+('Sch 8.x Bill Count'!AA68*($B72+50)/100*$K$10)-(0.64*5*'Sch 8.x Bill Count'!AA68)</f>
        <v>0</v>
      </c>
      <c r="M72" s="13">
        <f>(+'Sch 8.x Bill Count'!AB68*'S6.2a PRevenue (1 in)'!$K$8)+('Sch 8.x Bill Count'!AB68*($B72+50)/100*$K$10)-(0.64*5*'Sch 8.x Bill Count'!AB68)</f>
        <v>0</v>
      </c>
      <c r="N72" s="13">
        <f>(+'Sch 8.x Bill Count'!AC68*'S6.2a PRevenue (1 in)'!$K$8)+('Sch 8.x Bill Count'!AC68*($B72+50)/100*$K$10)-(0.64*5*'Sch 8.x Bill Count'!AC68)</f>
        <v>0</v>
      </c>
      <c r="O72" s="42"/>
      <c r="P72" s="42"/>
      <c r="Q72" s="42"/>
    </row>
    <row r="73" spans="1:17" x14ac:dyDescent="0.25">
      <c r="A73" s="42"/>
      <c r="B73">
        <f t="shared" si="1"/>
        <v>5800</v>
      </c>
      <c r="C73" s="13">
        <f>(+'Sch 8.x Bill Count'!R69*'S6.2a PRevenue (1 in)'!$K$8)+('Sch 8.x Bill Count'!R69*($B73+50)/100*$K$10)-(0.64*5*'Sch 8.x Bill Count'!R69)</f>
        <v>0</v>
      </c>
      <c r="D73" s="13">
        <f>(+'Sch 8.x Bill Count'!S69*'S6.2a PRevenue (1 in)'!$K$8)+('Sch 8.x Bill Count'!S69*($B73+50)/100*$K$10)-(0.64*5*'Sch 8.x Bill Count'!S69)</f>
        <v>0</v>
      </c>
      <c r="E73" s="13">
        <f>(+'Sch 8.x Bill Count'!T69*'S6.2a PRevenue (1 in)'!$K$8)+('Sch 8.x Bill Count'!T69*($B73+50)/100*$K$10)-(0.64*5*'Sch 8.x Bill Count'!T69)</f>
        <v>0</v>
      </c>
      <c r="F73" s="13">
        <f>(+'Sch 8.x Bill Count'!U69*'S6.2a PRevenue (1 in)'!$K$8)+('Sch 8.x Bill Count'!U69*($B73+50)/100*$K$10)-(0.64*5*'Sch 8.x Bill Count'!U69)</f>
        <v>0</v>
      </c>
      <c r="G73" s="13">
        <f>(+'Sch 8.x Bill Count'!V69*'S6.2a PRevenue (1 in)'!$K$8)+('Sch 8.x Bill Count'!V69*($B73+50)/100*$K$10)-(0.64*5*'Sch 8.x Bill Count'!V69)</f>
        <v>0</v>
      </c>
      <c r="H73" s="13">
        <f>(+'Sch 8.x Bill Count'!W69*'S6.2a PRevenue (1 in)'!$K$8)+('Sch 8.x Bill Count'!W69*($B73+50)/100*$K$10)-(0.64*5*'Sch 8.x Bill Count'!W69)</f>
        <v>0</v>
      </c>
      <c r="I73" s="13">
        <f>(+'Sch 8.x Bill Count'!X69*'S6.2a PRevenue (1 in)'!$K$8)+('Sch 8.x Bill Count'!X69*($B73+50)/100*$K$10)-(0.64*5*'Sch 8.x Bill Count'!X69)</f>
        <v>0</v>
      </c>
      <c r="J73" s="13">
        <f>(+'Sch 8.x Bill Count'!Y69*'S6.2a PRevenue (1 in)'!$K$8)+('Sch 8.x Bill Count'!Y69*($B73+50)/100*$K$10)-(0.64*5*'Sch 8.x Bill Count'!Y69)</f>
        <v>0</v>
      </c>
      <c r="K73" s="13">
        <f>(+'Sch 8.x Bill Count'!Z69*'S6.2a PRevenue (1 in)'!$K$8)+('Sch 8.x Bill Count'!Z69*($B73+50)/100*$K$10)-(0.64*5*'Sch 8.x Bill Count'!Z69)</f>
        <v>0</v>
      </c>
      <c r="L73" s="13">
        <f>(+'Sch 8.x Bill Count'!AA69*'S6.2a PRevenue (1 in)'!$K$8)+('Sch 8.x Bill Count'!AA69*($B73+50)/100*$K$10)-(0.64*5*'Sch 8.x Bill Count'!AA69)</f>
        <v>0</v>
      </c>
      <c r="M73" s="13">
        <f>(+'Sch 8.x Bill Count'!AB69*'S6.2a PRevenue (1 in)'!$K$8)+('Sch 8.x Bill Count'!AB69*($B73+50)/100*$K$10)-(0.64*5*'Sch 8.x Bill Count'!AB69)</f>
        <v>0</v>
      </c>
      <c r="N73" s="13">
        <f>(+'Sch 8.x Bill Count'!AC69*'S6.2a PRevenue (1 in)'!$K$8)+('Sch 8.x Bill Count'!AC69*($B73+50)/100*$K$10)-(0.64*5*'Sch 8.x Bill Count'!AC69)</f>
        <v>0</v>
      </c>
      <c r="O73" s="42"/>
      <c r="P73" s="42"/>
      <c r="Q73" s="42"/>
    </row>
    <row r="74" spans="1:17" x14ac:dyDescent="0.25">
      <c r="A74" s="42"/>
      <c r="B74">
        <f t="shared" si="1"/>
        <v>5900</v>
      </c>
      <c r="C74" s="13">
        <f>(+'Sch 8.x Bill Count'!R70*'S6.2a PRevenue (1 in)'!$K$8)+('Sch 8.x Bill Count'!R70*($B74+50)/100*$K$10)-(0.64*5*'Sch 8.x Bill Count'!R70)</f>
        <v>0</v>
      </c>
      <c r="D74" s="13">
        <f>(+'Sch 8.x Bill Count'!S70*'S6.2a PRevenue (1 in)'!$K$8)+('Sch 8.x Bill Count'!S70*($B74+50)/100*$K$10)-(0.64*5*'Sch 8.x Bill Count'!S70)</f>
        <v>0</v>
      </c>
      <c r="E74" s="13">
        <f>(+'Sch 8.x Bill Count'!T70*'S6.2a PRevenue (1 in)'!$K$8)+('Sch 8.x Bill Count'!T70*($B74+50)/100*$K$10)-(0.64*5*'Sch 8.x Bill Count'!T70)</f>
        <v>0</v>
      </c>
      <c r="F74" s="13">
        <f>(+'Sch 8.x Bill Count'!U70*'S6.2a PRevenue (1 in)'!$K$8)+('Sch 8.x Bill Count'!U70*($B74+50)/100*$K$10)-(0.64*5*'Sch 8.x Bill Count'!U70)</f>
        <v>0</v>
      </c>
      <c r="G74" s="13">
        <f>(+'Sch 8.x Bill Count'!V70*'S6.2a PRevenue (1 in)'!$K$8)+('Sch 8.x Bill Count'!V70*($B74+50)/100*$K$10)-(0.64*5*'Sch 8.x Bill Count'!V70)</f>
        <v>0</v>
      </c>
      <c r="H74" s="13">
        <f>(+'Sch 8.x Bill Count'!W70*'S6.2a PRevenue (1 in)'!$K$8)+('Sch 8.x Bill Count'!W70*($B74+50)/100*$K$10)-(0.64*5*'Sch 8.x Bill Count'!W70)</f>
        <v>0</v>
      </c>
      <c r="I74" s="13">
        <f>(+'Sch 8.x Bill Count'!X70*'S6.2a PRevenue (1 in)'!$K$8)+('Sch 8.x Bill Count'!X70*($B74+50)/100*$K$10)-(0.64*5*'Sch 8.x Bill Count'!X70)</f>
        <v>0</v>
      </c>
      <c r="J74" s="13">
        <f>(+'Sch 8.x Bill Count'!Y70*'S6.2a PRevenue (1 in)'!$K$8)+('Sch 8.x Bill Count'!Y70*($B74+50)/100*$K$10)-(0.64*5*'Sch 8.x Bill Count'!Y70)</f>
        <v>0</v>
      </c>
      <c r="K74" s="13">
        <f>(+'Sch 8.x Bill Count'!Z70*'S6.2a PRevenue (1 in)'!$K$8)+('Sch 8.x Bill Count'!Z70*($B74+50)/100*$K$10)-(0.64*5*'Sch 8.x Bill Count'!Z70)</f>
        <v>0</v>
      </c>
      <c r="L74" s="13">
        <f>(+'Sch 8.x Bill Count'!AA70*'S6.2a PRevenue (1 in)'!$K$8)+('Sch 8.x Bill Count'!AA70*($B74+50)/100*$K$10)-(0.64*5*'Sch 8.x Bill Count'!AA70)</f>
        <v>0</v>
      </c>
      <c r="M74" s="13">
        <f>(+'Sch 8.x Bill Count'!AB70*'S6.2a PRevenue (1 in)'!$K$8)+('Sch 8.x Bill Count'!AB70*($B74+50)/100*$K$10)-(0.64*5*'Sch 8.x Bill Count'!AB70)</f>
        <v>0</v>
      </c>
      <c r="N74" s="13">
        <f>(+'Sch 8.x Bill Count'!AC70*'S6.2a PRevenue (1 in)'!$K$8)+('Sch 8.x Bill Count'!AC70*($B74+50)/100*$K$10)-(0.64*5*'Sch 8.x Bill Count'!AC70)</f>
        <v>0</v>
      </c>
      <c r="O74" s="42"/>
      <c r="P74" s="42"/>
      <c r="Q74" s="42"/>
    </row>
    <row r="75" spans="1:17" x14ac:dyDescent="0.25">
      <c r="A75" s="42"/>
      <c r="B75">
        <f t="shared" si="1"/>
        <v>6000</v>
      </c>
      <c r="C75" s="13">
        <f>(+'Sch 8.x Bill Count'!R71*'S6.2a PRevenue (1 in)'!$K$8)+('Sch 8.x Bill Count'!R71*($B75+50)/100*$K$10)-(0.64*5*'Sch 8.x Bill Count'!R71)</f>
        <v>0</v>
      </c>
      <c r="D75" s="13">
        <f>(+'Sch 8.x Bill Count'!S71*'S6.2a PRevenue (1 in)'!$K$8)+('Sch 8.x Bill Count'!S71*($B75+50)/100*$K$10)-(0.64*5*'Sch 8.x Bill Count'!S71)</f>
        <v>0</v>
      </c>
      <c r="E75" s="13">
        <f>(+'Sch 8.x Bill Count'!T71*'S6.2a PRevenue (1 in)'!$K$8)+('Sch 8.x Bill Count'!T71*($B75+50)/100*$K$10)-(0.64*5*'Sch 8.x Bill Count'!T71)</f>
        <v>0</v>
      </c>
      <c r="F75" s="13">
        <f>(+'Sch 8.x Bill Count'!U71*'S6.2a PRevenue (1 in)'!$K$8)+('Sch 8.x Bill Count'!U71*($B75+50)/100*$K$10)-(0.64*5*'Sch 8.x Bill Count'!U71)</f>
        <v>0</v>
      </c>
      <c r="G75" s="13">
        <f>(+'Sch 8.x Bill Count'!V71*'S6.2a PRevenue (1 in)'!$K$8)+('Sch 8.x Bill Count'!V71*($B75+50)/100*$K$10)-(0.64*5*'Sch 8.x Bill Count'!V71)</f>
        <v>0</v>
      </c>
      <c r="H75" s="13">
        <f>(+'Sch 8.x Bill Count'!W71*'S6.2a PRevenue (1 in)'!$K$8)+('Sch 8.x Bill Count'!W71*($B75+50)/100*$K$10)-(0.64*5*'Sch 8.x Bill Count'!W71)</f>
        <v>0</v>
      </c>
      <c r="I75" s="13">
        <f>(+'Sch 8.x Bill Count'!X71*'S6.2a PRevenue (1 in)'!$K$8)+('Sch 8.x Bill Count'!X71*($B75+50)/100*$K$10)-(0.64*5*'Sch 8.x Bill Count'!X71)</f>
        <v>0</v>
      </c>
      <c r="J75" s="13">
        <f>(+'Sch 8.x Bill Count'!Y71*'S6.2a PRevenue (1 in)'!$K$8)+('Sch 8.x Bill Count'!Y71*($B75+50)/100*$K$10)-(0.64*5*'Sch 8.x Bill Count'!Y71)</f>
        <v>0</v>
      </c>
      <c r="K75" s="13">
        <f>(+'Sch 8.x Bill Count'!Z71*'S6.2a PRevenue (1 in)'!$K$8)+('Sch 8.x Bill Count'!Z71*($B75+50)/100*$K$10)-(0.64*5*'Sch 8.x Bill Count'!Z71)</f>
        <v>0</v>
      </c>
      <c r="L75" s="13">
        <f>(+'Sch 8.x Bill Count'!AA71*'S6.2a PRevenue (1 in)'!$K$8)+('Sch 8.x Bill Count'!AA71*($B75+50)/100*$K$10)-(0.64*5*'Sch 8.x Bill Count'!AA71)</f>
        <v>0</v>
      </c>
      <c r="M75" s="13">
        <f>(+'Sch 8.x Bill Count'!AB71*'S6.2a PRevenue (1 in)'!$K$8)+('Sch 8.x Bill Count'!AB71*($B75+50)/100*$K$10)-(0.64*5*'Sch 8.x Bill Count'!AB71)</f>
        <v>0</v>
      </c>
      <c r="N75" s="13">
        <f>(+'Sch 8.x Bill Count'!AC71*'S6.2a PRevenue (1 in)'!$K$8)+('Sch 8.x Bill Count'!AC71*($B75+50)/100*$K$10)-(0.64*5*'Sch 8.x Bill Count'!AC71)</f>
        <v>0</v>
      </c>
      <c r="O75" s="42"/>
      <c r="P75" s="42"/>
      <c r="Q75" s="42"/>
    </row>
    <row r="76" spans="1:17" x14ac:dyDescent="0.25">
      <c r="A76" s="42"/>
      <c r="B76">
        <f t="shared" si="1"/>
        <v>6100</v>
      </c>
      <c r="C76" s="13">
        <f>(+'Sch 8.x Bill Count'!R72*'S6.2a PRevenue (1 in)'!$K$8)+('Sch 8.x Bill Count'!R72*($B76+50)/100*$K$10)-(0.64*5*'Sch 8.x Bill Count'!R72)</f>
        <v>0</v>
      </c>
      <c r="D76" s="13">
        <f>(+'Sch 8.x Bill Count'!S72*'S6.2a PRevenue (1 in)'!$K$8)+('Sch 8.x Bill Count'!S72*($B76+50)/100*$K$10)-(0.64*5*'Sch 8.x Bill Count'!S72)</f>
        <v>0</v>
      </c>
      <c r="E76" s="13">
        <f>(+'Sch 8.x Bill Count'!T72*'S6.2a PRevenue (1 in)'!$K$8)+('Sch 8.x Bill Count'!T72*($B76+50)/100*$K$10)-(0.64*5*'Sch 8.x Bill Count'!T72)</f>
        <v>0</v>
      </c>
      <c r="F76" s="13">
        <f>(+'Sch 8.x Bill Count'!U72*'S6.2a PRevenue (1 in)'!$K$8)+('Sch 8.x Bill Count'!U72*($B76+50)/100*$K$10)-(0.64*5*'Sch 8.x Bill Count'!U72)</f>
        <v>0</v>
      </c>
      <c r="G76" s="13">
        <f>(+'Sch 8.x Bill Count'!V72*'S6.2a PRevenue (1 in)'!$K$8)+('Sch 8.x Bill Count'!V72*($B76+50)/100*$K$10)-(0.64*5*'Sch 8.x Bill Count'!V72)</f>
        <v>0</v>
      </c>
      <c r="H76" s="13">
        <f>(+'Sch 8.x Bill Count'!W72*'S6.2a PRevenue (1 in)'!$K$8)+('Sch 8.x Bill Count'!W72*($B76+50)/100*$K$10)-(0.64*5*'Sch 8.x Bill Count'!W72)</f>
        <v>0</v>
      </c>
      <c r="I76" s="13">
        <f>(+'Sch 8.x Bill Count'!X72*'S6.2a PRevenue (1 in)'!$K$8)+('Sch 8.x Bill Count'!X72*($B76+50)/100*$K$10)-(0.64*5*'Sch 8.x Bill Count'!X72)</f>
        <v>0</v>
      </c>
      <c r="J76" s="13">
        <f>(+'Sch 8.x Bill Count'!Y72*'S6.2a PRevenue (1 in)'!$K$8)+('Sch 8.x Bill Count'!Y72*($B76+50)/100*$K$10)-(0.64*5*'Sch 8.x Bill Count'!Y72)</f>
        <v>0</v>
      </c>
      <c r="K76" s="13">
        <f>(+'Sch 8.x Bill Count'!Z72*'S6.2a PRevenue (1 in)'!$K$8)+('Sch 8.x Bill Count'!Z72*($B76+50)/100*$K$10)-(0.64*5*'Sch 8.x Bill Count'!Z72)</f>
        <v>0</v>
      </c>
      <c r="L76" s="13">
        <f>(+'Sch 8.x Bill Count'!AA72*'S6.2a PRevenue (1 in)'!$K$8)+('Sch 8.x Bill Count'!AA72*($B76+50)/100*$K$10)-(0.64*5*'Sch 8.x Bill Count'!AA72)</f>
        <v>0</v>
      </c>
      <c r="M76" s="13">
        <f>(+'Sch 8.x Bill Count'!AB72*'S6.2a PRevenue (1 in)'!$K$8)+('Sch 8.x Bill Count'!AB72*($B76+50)/100*$K$10)-(0.64*5*'Sch 8.x Bill Count'!AB72)</f>
        <v>0</v>
      </c>
      <c r="N76" s="13">
        <f>(+'Sch 8.x Bill Count'!AC72*'S6.2a PRevenue (1 in)'!$K$8)+('Sch 8.x Bill Count'!AC72*($B76+50)/100*$K$10)-(0.64*5*'Sch 8.x Bill Count'!AC72)</f>
        <v>0</v>
      </c>
      <c r="O76" s="42"/>
      <c r="P76" s="42"/>
      <c r="Q76" s="42"/>
    </row>
    <row r="77" spans="1:17" x14ac:dyDescent="0.25">
      <c r="A77" s="42"/>
      <c r="B77">
        <f t="shared" si="1"/>
        <v>6200</v>
      </c>
      <c r="C77" s="13">
        <f>(+'Sch 8.x Bill Count'!R73*'S6.2a PRevenue (1 in)'!$K$8)+('Sch 8.x Bill Count'!R73*($B77+50)/100*$K$10)-(0.64*5*'Sch 8.x Bill Count'!R73)</f>
        <v>0</v>
      </c>
      <c r="D77" s="13">
        <f>(+'Sch 8.x Bill Count'!S73*'S6.2a PRevenue (1 in)'!$K$8)+('Sch 8.x Bill Count'!S73*($B77+50)/100*$K$10)-(0.64*5*'Sch 8.x Bill Count'!S73)</f>
        <v>0</v>
      </c>
      <c r="E77" s="13">
        <f>(+'Sch 8.x Bill Count'!T73*'S6.2a PRevenue (1 in)'!$K$8)+('Sch 8.x Bill Count'!T73*($B77+50)/100*$K$10)-(0.64*5*'Sch 8.x Bill Count'!T73)</f>
        <v>0</v>
      </c>
      <c r="F77" s="13">
        <f>(+'Sch 8.x Bill Count'!U73*'S6.2a PRevenue (1 in)'!$K$8)+('Sch 8.x Bill Count'!U73*($B77+50)/100*$K$10)-(0.64*5*'Sch 8.x Bill Count'!U73)</f>
        <v>0</v>
      </c>
      <c r="G77" s="13">
        <f>(+'Sch 8.x Bill Count'!V73*'S6.2a PRevenue (1 in)'!$K$8)+('Sch 8.x Bill Count'!V73*($B77+50)/100*$K$10)-(0.64*5*'Sch 8.x Bill Count'!V73)</f>
        <v>0</v>
      </c>
      <c r="H77" s="13">
        <f>(+'Sch 8.x Bill Count'!W73*'S6.2a PRevenue (1 in)'!$K$8)+('Sch 8.x Bill Count'!W73*($B77+50)/100*$K$10)-(0.64*5*'Sch 8.x Bill Count'!W73)</f>
        <v>0</v>
      </c>
      <c r="I77" s="13">
        <f>(+'Sch 8.x Bill Count'!X73*'S6.2a PRevenue (1 in)'!$K$8)+('Sch 8.x Bill Count'!X73*($B77+50)/100*$K$10)-(0.64*5*'Sch 8.x Bill Count'!X73)</f>
        <v>0</v>
      </c>
      <c r="J77" s="13">
        <f>(+'Sch 8.x Bill Count'!Y73*'S6.2a PRevenue (1 in)'!$K$8)+('Sch 8.x Bill Count'!Y73*($B77+50)/100*$K$10)-(0.64*5*'Sch 8.x Bill Count'!Y73)</f>
        <v>0</v>
      </c>
      <c r="K77" s="13">
        <f>(+'Sch 8.x Bill Count'!Z73*'S6.2a PRevenue (1 in)'!$K$8)+('Sch 8.x Bill Count'!Z73*($B77+50)/100*$K$10)-(0.64*5*'Sch 8.x Bill Count'!Z73)</f>
        <v>0</v>
      </c>
      <c r="L77" s="13">
        <f>(+'Sch 8.x Bill Count'!AA73*'S6.2a PRevenue (1 in)'!$K$8)+('Sch 8.x Bill Count'!AA73*($B77+50)/100*$K$10)-(0.64*5*'Sch 8.x Bill Count'!AA73)</f>
        <v>0</v>
      </c>
      <c r="M77" s="13">
        <f>(+'Sch 8.x Bill Count'!AB73*'S6.2a PRevenue (1 in)'!$K$8)+('Sch 8.x Bill Count'!AB73*($B77+50)/100*$K$10)-(0.64*5*'Sch 8.x Bill Count'!AB73)</f>
        <v>0</v>
      </c>
      <c r="N77" s="13">
        <f>(+'Sch 8.x Bill Count'!AC73*'S6.2a PRevenue (1 in)'!$K$8)+('Sch 8.x Bill Count'!AC73*($B77+50)/100*$K$10)-(0.64*5*'Sch 8.x Bill Count'!AC73)</f>
        <v>0</v>
      </c>
      <c r="O77" s="42"/>
      <c r="P77" s="42"/>
      <c r="Q77" s="42"/>
    </row>
    <row r="78" spans="1:17" x14ac:dyDescent="0.25">
      <c r="A78" s="42"/>
      <c r="B78">
        <f t="shared" si="1"/>
        <v>6300</v>
      </c>
      <c r="C78" s="13">
        <f>(+'Sch 8.x Bill Count'!R74*'S6.2a PRevenue (1 in)'!$K$8)+('Sch 8.x Bill Count'!R74*($B78+50)/100*$K$10)-(0.64*5*'Sch 8.x Bill Count'!R74)</f>
        <v>0</v>
      </c>
      <c r="D78" s="13">
        <f>(+'Sch 8.x Bill Count'!S74*'S6.2a PRevenue (1 in)'!$K$8)+('Sch 8.x Bill Count'!S74*($B78+50)/100*$K$10)-(0.64*5*'Sch 8.x Bill Count'!S74)</f>
        <v>0</v>
      </c>
      <c r="E78" s="13">
        <f>(+'Sch 8.x Bill Count'!T74*'S6.2a PRevenue (1 in)'!$K$8)+('Sch 8.x Bill Count'!T74*($B78+50)/100*$K$10)-(0.64*5*'Sch 8.x Bill Count'!T74)</f>
        <v>0</v>
      </c>
      <c r="F78" s="13">
        <f>(+'Sch 8.x Bill Count'!U74*'S6.2a PRevenue (1 in)'!$K$8)+('Sch 8.x Bill Count'!U74*($B78+50)/100*$K$10)-(0.64*5*'Sch 8.x Bill Count'!U74)</f>
        <v>0</v>
      </c>
      <c r="G78" s="13">
        <f>(+'Sch 8.x Bill Count'!V74*'S6.2a PRevenue (1 in)'!$K$8)+('Sch 8.x Bill Count'!V74*($B78+50)/100*$K$10)-(0.64*5*'Sch 8.x Bill Count'!V74)</f>
        <v>0</v>
      </c>
      <c r="H78" s="13">
        <f>(+'Sch 8.x Bill Count'!W74*'S6.2a PRevenue (1 in)'!$K$8)+('Sch 8.x Bill Count'!W74*($B78+50)/100*$K$10)-(0.64*5*'Sch 8.x Bill Count'!W74)</f>
        <v>0</v>
      </c>
      <c r="I78" s="13">
        <f>(+'Sch 8.x Bill Count'!X74*'S6.2a PRevenue (1 in)'!$K$8)+('Sch 8.x Bill Count'!X74*($B78+50)/100*$K$10)-(0.64*5*'Sch 8.x Bill Count'!X74)</f>
        <v>0</v>
      </c>
      <c r="J78" s="13">
        <f>(+'Sch 8.x Bill Count'!Y74*'S6.2a PRevenue (1 in)'!$K$8)+('Sch 8.x Bill Count'!Y74*($B78+50)/100*$K$10)-(0.64*5*'Sch 8.x Bill Count'!Y74)</f>
        <v>0</v>
      </c>
      <c r="K78" s="13">
        <f>(+'Sch 8.x Bill Count'!Z74*'S6.2a PRevenue (1 in)'!$K$8)+('Sch 8.x Bill Count'!Z74*($B78+50)/100*$K$10)-(0.64*5*'Sch 8.x Bill Count'!Z74)</f>
        <v>0</v>
      </c>
      <c r="L78" s="13">
        <f>(+'Sch 8.x Bill Count'!AA74*'S6.2a PRevenue (1 in)'!$K$8)+('Sch 8.x Bill Count'!AA74*($B78+50)/100*$K$10)-(0.64*5*'Sch 8.x Bill Count'!AA74)</f>
        <v>0</v>
      </c>
      <c r="M78" s="13">
        <f>(+'Sch 8.x Bill Count'!AB74*'S6.2a PRevenue (1 in)'!$K$8)+('Sch 8.x Bill Count'!AB74*($B78+50)/100*$K$10)-(0.64*5*'Sch 8.x Bill Count'!AB74)</f>
        <v>0</v>
      </c>
      <c r="N78" s="13">
        <f>(+'Sch 8.x Bill Count'!AC74*'S6.2a PRevenue (1 in)'!$K$8)+('Sch 8.x Bill Count'!AC74*($B78+50)/100*$K$10)-(0.64*5*'Sch 8.x Bill Count'!AC74)</f>
        <v>0</v>
      </c>
      <c r="O78" s="42"/>
      <c r="P78" s="42"/>
      <c r="Q78" s="42"/>
    </row>
    <row r="79" spans="1:17" x14ac:dyDescent="0.25">
      <c r="A79" s="42"/>
      <c r="B79">
        <f t="shared" si="1"/>
        <v>6400</v>
      </c>
      <c r="C79" s="13">
        <f>(+'Sch 8.x Bill Count'!R75*'S6.2a PRevenue (1 in)'!$K$8)+('Sch 8.x Bill Count'!R75*($B79+50)/100*$K$10)-(0.64*5*'Sch 8.x Bill Count'!R75)</f>
        <v>0</v>
      </c>
      <c r="D79" s="13">
        <f>(+'Sch 8.x Bill Count'!S75*'S6.2a PRevenue (1 in)'!$K$8)+('Sch 8.x Bill Count'!S75*($B79+50)/100*$K$10)-(0.64*5*'Sch 8.x Bill Count'!S75)</f>
        <v>0</v>
      </c>
      <c r="E79" s="13">
        <f>(+'Sch 8.x Bill Count'!T75*'S6.2a PRevenue (1 in)'!$K$8)+('Sch 8.x Bill Count'!T75*($B79+50)/100*$K$10)-(0.64*5*'Sch 8.x Bill Count'!T75)</f>
        <v>0</v>
      </c>
      <c r="F79" s="13">
        <f>(+'Sch 8.x Bill Count'!U75*'S6.2a PRevenue (1 in)'!$K$8)+('Sch 8.x Bill Count'!U75*($B79+50)/100*$K$10)-(0.64*5*'Sch 8.x Bill Count'!U75)</f>
        <v>0</v>
      </c>
      <c r="G79" s="13">
        <f>(+'Sch 8.x Bill Count'!V75*'S6.2a PRevenue (1 in)'!$K$8)+('Sch 8.x Bill Count'!V75*($B79+50)/100*$K$10)-(0.64*5*'Sch 8.x Bill Count'!V75)</f>
        <v>0</v>
      </c>
      <c r="H79" s="13">
        <f>(+'Sch 8.x Bill Count'!W75*'S6.2a PRevenue (1 in)'!$K$8)+('Sch 8.x Bill Count'!W75*($B79+50)/100*$K$10)-(0.64*5*'Sch 8.x Bill Count'!W75)</f>
        <v>0</v>
      </c>
      <c r="I79" s="13">
        <f>(+'Sch 8.x Bill Count'!X75*'S6.2a PRevenue (1 in)'!$K$8)+('Sch 8.x Bill Count'!X75*($B79+50)/100*$K$10)-(0.64*5*'Sch 8.x Bill Count'!X75)</f>
        <v>0</v>
      </c>
      <c r="J79" s="13">
        <f>(+'Sch 8.x Bill Count'!Y75*'S6.2a PRevenue (1 in)'!$K$8)+('Sch 8.x Bill Count'!Y75*($B79+50)/100*$K$10)-(0.64*5*'Sch 8.x Bill Count'!Y75)</f>
        <v>0</v>
      </c>
      <c r="K79" s="13">
        <f>(+'Sch 8.x Bill Count'!Z75*'S6.2a PRevenue (1 in)'!$K$8)+('Sch 8.x Bill Count'!Z75*($B79+50)/100*$K$10)-(0.64*5*'Sch 8.x Bill Count'!Z75)</f>
        <v>0</v>
      </c>
      <c r="L79" s="13">
        <f>(+'Sch 8.x Bill Count'!AA75*'S6.2a PRevenue (1 in)'!$K$8)+('Sch 8.x Bill Count'!AA75*($B79+50)/100*$K$10)-(0.64*5*'Sch 8.x Bill Count'!AA75)</f>
        <v>0</v>
      </c>
      <c r="M79" s="13">
        <f>(+'Sch 8.x Bill Count'!AB75*'S6.2a PRevenue (1 in)'!$K$8)+('Sch 8.x Bill Count'!AB75*($B79+50)/100*$K$10)-(0.64*5*'Sch 8.x Bill Count'!AB75)</f>
        <v>0</v>
      </c>
      <c r="N79" s="13">
        <f>(+'Sch 8.x Bill Count'!AC75*'S6.2a PRevenue (1 in)'!$K$8)+('Sch 8.x Bill Count'!AC75*($B79+50)/100*$K$10)-(0.64*5*'Sch 8.x Bill Count'!AC75)</f>
        <v>0</v>
      </c>
      <c r="O79" s="42"/>
      <c r="P79" s="42"/>
      <c r="Q79" s="42"/>
    </row>
    <row r="80" spans="1:17" x14ac:dyDescent="0.25">
      <c r="A80" s="42"/>
      <c r="B80">
        <f t="shared" si="1"/>
        <v>6500</v>
      </c>
      <c r="C80" s="13">
        <f>(+'Sch 8.x Bill Count'!R76*'S6.2a PRevenue (1 in)'!$K$8)+('Sch 8.x Bill Count'!R76*($B80+50)/100*$K$10)-(0.64*5*'Sch 8.x Bill Count'!R76)</f>
        <v>0</v>
      </c>
      <c r="D80" s="13">
        <f>(+'Sch 8.x Bill Count'!S76*'S6.2a PRevenue (1 in)'!$K$8)+('Sch 8.x Bill Count'!S76*($B80+50)/100*$K$10)-(0.64*5*'Sch 8.x Bill Count'!S76)</f>
        <v>0</v>
      </c>
      <c r="E80" s="13">
        <f>(+'Sch 8.x Bill Count'!T76*'S6.2a PRevenue (1 in)'!$K$8)+('Sch 8.x Bill Count'!T76*($B80+50)/100*$K$10)-(0.64*5*'Sch 8.x Bill Count'!T76)</f>
        <v>0</v>
      </c>
      <c r="F80" s="13">
        <f>(+'Sch 8.x Bill Count'!U76*'S6.2a PRevenue (1 in)'!$K$8)+('Sch 8.x Bill Count'!U76*($B80+50)/100*$K$10)-(0.64*5*'Sch 8.x Bill Count'!U76)</f>
        <v>0</v>
      </c>
      <c r="G80" s="13">
        <f>(+'Sch 8.x Bill Count'!V76*'S6.2a PRevenue (1 in)'!$K$8)+('Sch 8.x Bill Count'!V76*($B80+50)/100*$K$10)-(0.64*5*'Sch 8.x Bill Count'!V76)</f>
        <v>0</v>
      </c>
      <c r="H80" s="13">
        <f>(+'Sch 8.x Bill Count'!W76*'S6.2a PRevenue (1 in)'!$K$8)+('Sch 8.x Bill Count'!W76*($B80+50)/100*$K$10)-(0.64*5*'Sch 8.x Bill Count'!W76)</f>
        <v>0</v>
      </c>
      <c r="I80" s="13">
        <f>(+'Sch 8.x Bill Count'!X76*'S6.2a PRevenue (1 in)'!$K$8)+('Sch 8.x Bill Count'!X76*($B80+50)/100*$K$10)-(0.64*5*'Sch 8.x Bill Count'!X76)</f>
        <v>0</v>
      </c>
      <c r="J80" s="13">
        <f>(+'Sch 8.x Bill Count'!Y76*'S6.2a PRevenue (1 in)'!$K$8)+('Sch 8.x Bill Count'!Y76*($B80+50)/100*$K$10)-(0.64*5*'Sch 8.x Bill Count'!Y76)</f>
        <v>0</v>
      </c>
      <c r="K80" s="13">
        <f>(+'Sch 8.x Bill Count'!Z76*'S6.2a PRevenue (1 in)'!$K$8)+('Sch 8.x Bill Count'!Z76*($B80+50)/100*$K$10)-(0.64*5*'Sch 8.x Bill Count'!Z76)</f>
        <v>0</v>
      </c>
      <c r="L80" s="13">
        <f>(+'Sch 8.x Bill Count'!AA76*'S6.2a PRevenue (1 in)'!$K$8)+('Sch 8.x Bill Count'!AA76*($B80+50)/100*$K$10)-(0.64*5*'Sch 8.x Bill Count'!AA76)</f>
        <v>0</v>
      </c>
      <c r="M80" s="13">
        <f>(+'Sch 8.x Bill Count'!AB76*'S6.2a PRevenue (1 in)'!$K$8)+('Sch 8.x Bill Count'!AB76*($B80+50)/100*$K$10)-(0.64*5*'Sch 8.x Bill Count'!AB76)</f>
        <v>0</v>
      </c>
      <c r="N80" s="13">
        <f>(+'Sch 8.x Bill Count'!AC76*'S6.2a PRevenue (1 in)'!$K$8)+('Sch 8.x Bill Count'!AC76*($B80+50)/100*$K$10)-(0.64*5*'Sch 8.x Bill Count'!AC76)</f>
        <v>0</v>
      </c>
      <c r="O80" s="42"/>
      <c r="P80" s="42"/>
      <c r="Q80" s="42"/>
    </row>
    <row r="81" spans="1:17" x14ac:dyDescent="0.25">
      <c r="A81" s="42"/>
      <c r="B81">
        <f t="shared" si="1"/>
        <v>6600</v>
      </c>
      <c r="C81" s="13">
        <f>(+'Sch 8.x Bill Count'!R77*'S6.2a PRevenue (1 in)'!$K$8)+('Sch 8.x Bill Count'!R77*($B81+50)/100*$K$10)-(0.64*5*'Sch 8.x Bill Count'!R77)</f>
        <v>0</v>
      </c>
      <c r="D81" s="13">
        <f>(+'Sch 8.x Bill Count'!S77*'S6.2a PRevenue (1 in)'!$K$8)+('Sch 8.x Bill Count'!S77*($B81+50)/100*$K$10)-(0.64*5*'Sch 8.x Bill Count'!S77)</f>
        <v>0</v>
      </c>
      <c r="E81" s="13">
        <f>(+'Sch 8.x Bill Count'!T77*'S6.2a PRevenue (1 in)'!$K$8)+('Sch 8.x Bill Count'!T77*($B81+50)/100*$K$10)-(0.64*5*'Sch 8.x Bill Count'!T77)</f>
        <v>0</v>
      </c>
      <c r="F81" s="13">
        <f>(+'Sch 8.x Bill Count'!U77*'S6.2a PRevenue (1 in)'!$K$8)+('Sch 8.x Bill Count'!U77*($B81+50)/100*$K$10)-(0.64*5*'Sch 8.x Bill Count'!U77)</f>
        <v>0</v>
      </c>
      <c r="G81" s="13">
        <f>(+'Sch 8.x Bill Count'!V77*'S6.2a PRevenue (1 in)'!$K$8)+('Sch 8.x Bill Count'!V77*($B81+50)/100*$K$10)-(0.64*5*'Sch 8.x Bill Count'!V77)</f>
        <v>0</v>
      </c>
      <c r="H81" s="13">
        <f>(+'Sch 8.x Bill Count'!W77*'S6.2a PRevenue (1 in)'!$K$8)+('Sch 8.x Bill Count'!W77*($B81+50)/100*$K$10)-(0.64*5*'Sch 8.x Bill Count'!W77)</f>
        <v>0</v>
      </c>
      <c r="I81" s="13">
        <f>(+'Sch 8.x Bill Count'!X77*'S6.2a PRevenue (1 in)'!$K$8)+('Sch 8.x Bill Count'!X77*($B81+50)/100*$K$10)-(0.64*5*'Sch 8.x Bill Count'!X77)</f>
        <v>0</v>
      </c>
      <c r="J81" s="13">
        <f>(+'Sch 8.x Bill Count'!Y77*'S6.2a PRevenue (1 in)'!$K$8)+('Sch 8.x Bill Count'!Y77*($B81+50)/100*$K$10)-(0.64*5*'Sch 8.x Bill Count'!Y77)</f>
        <v>0</v>
      </c>
      <c r="K81" s="13">
        <f>(+'Sch 8.x Bill Count'!Z77*'S6.2a PRevenue (1 in)'!$K$8)+('Sch 8.x Bill Count'!Z77*($B81+50)/100*$K$10)-(0.64*5*'Sch 8.x Bill Count'!Z77)</f>
        <v>0</v>
      </c>
      <c r="L81" s="13">
        <f>(+'Sch 8.x Bill Count'!AA77*'S6.2a PRevenue (1 in)'!$K$8)+('Sch 8.x Bill Count'!AA77*($B81+50)/100*$K$10)-(0.64*5*'Sch 8.x Bill Count'!AA77)</f>
        <v>0</v>
      </c>
      <c r="M81" s="13">
        <f>(+'Sch 8.x Bill Count'!AB77*'S6.2a PRevenue (1 in)'!$K$8)+('Sch 8.x Bill Count'!AB77*($B81+50)/100*$K$10)-(0.64*5*'Sch 8.x Bill Count'!AB77)</f>
        <v>0</v>
      </c>
      <c r="N81" s="13">
        <f>(+'Sch 8.x Bill Count'!AC77*'S6.2a PRevenue (1 in)'!$K$8)+('Sch 8.x Bill Count'!AC77*($B81+50)/100*$K$10)-(0.64*5*'Sch 8.x Bill Count'!AC77)</f>
        <v>0</v>
      </c>
      <c r="O81" s="42"/>
      <c r="P81" s="42"/>
      <c r="Q81" s="42"/>
    </row>
    <row r="82" spans="1:17" x14ac:dyDescent="0.25">
      <c r="A82" s="42"/>
      <c r="B82">
        <f t="shared" ref="B82:B125" si="2">+B81+100</f>
        <v>6700</v>
      </c>
      <c r="C82" s="13">
        <f>(+'Sch 8.x Bill Count'!R78*'S6.2a PRevenue (1 in)'!$K$8)+('Sch 8.x Bill Count'!R78*($B82+50)/100*$K$10)-(0.64*5*'Sch 8.x Bill Count'!R78)</f>
        <v>0</v>
      </c>
      <c r="D82" s="13">
        <f>(+'Sch 8.x Bill Count'!S78*'S6.2a PRevenue (1 in)'!$K$8)+('Sch 8.x Bill Count'!S78*($B82+50)/100*$K$10)-(0.64*5*'Sch 8.x Bill Count'!S78)</f>
        <v>0</v>
      </c>
      <c r="E82" s="13">
        <f>(+'Sch 8.x Bill Count'!T78*'S6.2a PRevenue (1 in)'!$K$8)+('Sch 8.x Bill Count'!T78*($B82+50)/100*$K$10)-(0.64*5*'Sch 8.x Bill Count'!T78)</f>
        <v>0</v>
      </c>
      <c r="F82" s="13">
        <f>(+'Sch 8.x Bill Count'!U78*'S6.2a PRevenue (1 in)'!$K$8)+('Sch 8.x Bill Count'!U78*($B82+50)/100*$K$10)-(0.64*5*'Sch 8.x Bill Count'!U78)</f>
        <v>0</v>
      </c>
      <c r="G82" s="13">
        <f>(+'Sch 8.x Bill Count'!V78*'S6.2a PRevenue (1 in)'!$K$8)+('Sch 8.x Bill Count'!V78*($B82+50)/100*$K$10)-(0.64*5*'Sch 8.x Bill Count'!V78)</f>
        <v>0</v>
      </c>
      <c r="H82" s="13">
        <f>(+'Sch 8.x Bill Count'!W78*'S6.2a PRevenue (1 in)'!$K$8)+('Sch 8.x Bill Count'!W78*($B82+50)/100*$K$10)-(0.64*5*'Sch 8.x Bill Count'!W78)</f>
        <v>0</v>
      </c>
      <c r="I82" s="13">
        <f>(+'Sch 8.x Bill Count'!X78*'S6.2a PRevenue (1 in)'!$K$8)+('Sch 8.x Bill Count'!X78*($B82+50)/100*$K$10)-(0.64*5*'Sch 8.x Bill Count'!X78)</f>
        <v>0</v>
      </c>
      <c r="J82" s="13">
        <f>(+'Sch 8.x Bill Count'!Y78*'S6.2a PRevenue (1 in)'!$K$8)+('Sch 8.x Bill Count'!Y78*($B82+50)/100*$K$10)-(0.64*5*'Sch 8.x Bill Count'!Y78)</f>
        <v>0</v>
      </c>
      <c r="K82" s="13">
        <f>(+'Sch 8.x Bill Count'!Z78*'S6.2a PRevenue (1 in)'!$K$8)+('Sch 8.x Bill Count'!Z78*($B82+50)/100*$K$10)-(0.64*5*'Sch 8.x Bill Count'!Z78)</f>
        <v>0</v>
      </c>
      <c r="L82" s="13">
        <f>(+'Sch 8.x Bill Count'!AA78*'S6.2a PRevenue (1 in)'!$K$8)+('Sch 8.x Bill Count'!AA78*($B82+50)/100*$K$10)-(0.64*5*'Sch 8.x Bill Count'!AA78)</f>
        <v>0</v>
      </c>
      <c r="M82" s="13">
        <f>(+'Sch 8.x Bill Count'!AB78*'S6.2a PRevenue (1 in)'!$K$8)+('Sch 8.x Bill Count'!AB78*($B82+50)/100*$K$10)-(0.64*5*'Sch 8.x Bill Count'!AB78)</f>
        <v>0</v>
      </c>
      <c r="N82" s="13">
        <f>(+'Sch 8.x Bill Count'!AC78*'S6.2a PRevenue (1 in)'!$K$8)+('Sch 8.x Bill Count'!AC78*($B82+50)/100*$K$10)-(0.64*5*'Sch 8.x Bill Count'!AC78)</f>
        <v>0</v>
      </c>
      <c r="O82" s="42"/>
      <c r="P82" s="42"/>
      <c r="Q82" s="42"/>
    </row>
    <row r="83" spans="1:17" x14ac:dyDescent="0.25">
      <c r="A83" s="42"/>
      <c r="B83">
        <f t="shared" si="2"/>
        <v>6800</v>
      </c>
      <c r="C83" s="13">
        <f>(+'Sch 8.x Bill Count'!R79*'S6.2a PRevenue (1 in)'!$K$8)+('Sch 8.x Bill Count'!R79*($B83+50)/100*$K$10)-(0.64*5*'Sch 8.x Bill Count'!R79)</f>
        <v>0</v>
      </c>
      <c r="D83" s="13">
        <f>(+'Sch 8.x Bill Count'!S79*'S6.2a PRevenue (1 in)'!$K$8)+('Sch 8.x Bill Count'!S79*($B83+50)/100*$K$10)-(0.64*5*'Sch 8.x Bill Count'!S79)</f>
        <v>0</v>
      </c>
      <c r="E83" s="13">
        <f>(+'Sch 8.x Bill Count'!T79*'S6.2a PRevenue (1 in)'!$K$8)+('Sch 8.x Bill Count'!T79*($B83+50)/100*$K$10)-(0.64*5*'Sch 8.x Bill Count'!T79)</f>
        <v>0</v>
      </c>
      <c r="F83" s="13">
        <f>(+'Sch 8.x Bill Count'!U79*'S6.2a PRevenue (1 in)'!$K$8)+('Sch 8.x Bill Count'!U79*($B83+50)/100*$K$10)-(0.64*5*'Sch 8.x Bill Count'!U79)</f>
        <v>0</v>
      </c>
      <c r="G83" s="13">
        <f>(+'Sch 8.x Bill Count'!V79*'S6.2a PRevenue (1 in)'!$K$8)+('Sch 8.x Bill Count'!V79*($B83+50)/100*$K$10)-(0.64*5*'Sch 8.x Bill Count'!V79)</f>
        <v>0</v>
      </c>
      <c r="H83" s="13">
        <f>(+'Sch 8.x Bill Count'!W79*'S6.2a PRevenue (1 in)'!$K$8)+('Sch 8.x Bill Count'!W79*($B83+50)/100*$K$10)-(0.64*5*'Sch 8.x Bill Count'!W79)</f>
        <v>0</v>
      </c>
      <c r="I83" s="13">
        <f>(+'Sch 8.x Bill Count'!X79*'S6.2a PRevenue (1 in)'!$K$8)+('Sch 8.x Bill Count'!X79*($B83+50)/100*$K$10)-(0.64*5*'Sch 8.x Bill Count'!X79)</f>
        <v>0</v>
      </c>
      <c r="J83" s="13">
        <f>(+'Sch 8.x Bill Count'!Y79*'S6.2a PRevenue (1 in)'!$K$8)+('Sch 8.x Bill Count'!Y79*($B83+50)/100*$K$10)-(0.64*5*'Sch 8.x Bill Count'!Y79)</f>
        <v>0</v>
      </c>
      <c r="K83" s="13">
        <f>(+'Sch 8.x Bill Count'!Z79*'S6.2a PRevenue (1 in)'!$K$8)+('Sch 8.x Bill Count'!Z79*($B83+50)/100*$K$10)-(0.64*5*'Sch 8.x Bill Count'!Z79)</f>
        <v>0</v>
      </c>
      <c r="L83" s="13">
        <f>(+'Sch 8.x Bill Count'!AA79*'S6.2a PRevenue (1 in)'!$K$8)+('Sch 8.x Bill Count'!AA79*($B83+50)/100*$K$10)-(0.64*5*'Sch 8.x Bill Count'!AA79)</f>
        <v>0</v>
      </c>
      <c r="M83" s="13">
        <f>(+'Sch 8.x Bill Count'!AB79*'S6.2a PRevenue (1 in)'!$K$8)+('Sch 8.x Bill Count'!AB79*($B83+50)/100*$K$10)-(0.64*5*'Sch 8.x Bill Count'!AB79)</f>
        <v>0</v>
      </c>
      <c r="N83" s="13">
        <f>(+'Sch 8.x Bill Count'!AC79*'S6.2a PRevenue (1 in)'!$K$8)+('Sch 8.x Bill Count'!AC79*($B83+50)/100*$K$10)-(0.64*5*'Sch 8.x Bill Count'!AC79)</f>
        <v>0</v>
      </c>
      <c r="O83" s="42"/>
      <c r="P83" s="42"/>
      <c r="Q83" s="42"/>
    </row>
    <row r="84" spans="1:17" x14ac:dyDescent="0.25">
      <c r="A84" s="42"/>
      <c r="B84">
        <f t="shared" si="2"/>
        <v>6900</v>
      </c>
      <c r="C84" s="13">
        <f>(+'Sch 8.x Bill Count'!R80*'S6.2a PRevenue (1 in)'!$K$8)+('Sch 8.x Bill Count'!R80*($B84+50)/100*$K$10)-(0.64*5*'Sch 8.x Bill Count'!R80)</f>
        <v>0</v>
      </c>
      <c r="D84" s="13">
        <f>(+'Sch 8.x Bill Count'!S80*'S6.2a PRevenue (1 in)'!$K$8)+('Sch 8.x Bill Count'!S80*($B84+50)/100*$K$10)-(0.64*5*'Sch 8.x Bill Count'!S80)</f>
        <v>0</v>
      </c>
      <c r="E84" s="13">
        <f>(+'Sch 8.x Bill Count'!T80*'S6.2a PRevenue (1 in)'!$K$8)+('Sch 8.x Bill Count'!T80*($B84+50)/100*$K$10)-(0.64*5*'Sch 8.x Bill Count'!T80)</f>
        <v>0</v>
      </c>
      <c r="F84" s="13">
        <f>(+'Sch 8.x Bill Count'!U80*'S6.2a PRevenue (1 in)'!$K$8)+('Sch 8.x Bill Count'!U80*($B84+50)/100*$K$10)-(0.64*5*'Sch 8.x Bill Count'!U80)</f>
        <v>0</v>
      </c>
      <c r="G84" s="13">
        <f>(+'Sch 8.x Bill Count'!V80*'S6.2a PRevenue (1 in)'!$K$8)+('Sch 8.x Bill Count'!V80*($B84+50)/100*$K$10)-(0.64*5*'Sch 8.x Bill Count'!V80)</f>
        <v>0</v>
      </c>
      <c r="H84" s="13">
        <f>(+'Sch 8.x Bill Count'!W80*'S6.2a PRevenue (1 in)'!$K$8)+('Sch 8.x Bill Count'!W80*($B84+50)/100*$K$10)-(0.64*5*'Sch 8.x Bill Count'!W80)</f>
        <v>0</v>
      </c>
      <c r="I84" s="13">
        <f>(+'Sch 8.x Bill Count'!X80*'S6.2a PRevenue (1 in)'!$K$8)+('Sch 8.x Bill Count'!X80*($B84+50)/100*$K$10)-(0.64*5*'Sch 8.x Bill Count'!X80)</f>
        <v>0</v>
      </c>
      <c r="J84" s="13">
        <f>(+'Sch 8.x Bill Count'!Y80*'S6.2a PRevenue (1 in)'!$K$8)+('Sch 8.x Bill Count'!Y80*($B84+50)/100*$K$10)-(0.64*5*'Sch 8.x Bill Count'!Y80)</f>
        <v>0</v>
      </c>
      <c r="K84" s="13">
        <f>(+'Sch 8.x Bill Count'!Z80*'S6.2a PRevenue (1 in)'!$K$8)+('Sch 8.x Bill Count'!Z80*($B84+50)/100*$K$10)-(0.64*5*'Sch 8.x Bill Count'!Z80)</f>
        <v>0</v>
      </c>
      <c r="L84" s="13">
        <f>(+'Sch 8.x Bill Count'!AA80*'S6.2a PRevenue (1 in)'!$K$8)+('Sch 8.x Bill Count'!AA80*($B84+50)/100*$K$10)-(0.64*5*'Sch 8.x Bill Count'!AA80)</f>
        <v>0</v>
      </c>
      <c r="M84" s="13">
        <f>(+'Sch 8.x Bill Count'!AB80*'S6.2a PRevenue (1 in)'!$K$8)+('Sch 8.x Bill Count'!AB80*($B84+50)/100*$K$10)-(0.64*5*'Sch 8.x Bill Count'!AB80)</f>
        <v>0</v>
      </c>
      <c r="N84" s="13">
        <f>(+'Sch 8.x Bill Count'!AC80*'S6.2a PRevenue (1 in)'!$K$8)+('Sch 8.x Bill Count'!AC80*($B84+50)/100*$K$10)-(0.64*5*'Sch 8.x Bill Count'!AC80)</f>
        <v>0</v>
      </c>
      <c r="O84" s="42"/>
      <c r="P84" s="42"/>
      <c r="Q84" s="42"/>
    </row>
    <row r="85" spans="1:17" x14ac:dyDescent="0.25">
      <c r="A85" s="42"/>
      <c r="B85">
        <f t="shared" si="2"/>
        <v>7000</v>
      </c>
      <c r="C85" s="13">
        <f>(+'Sch 8.x Bill Count'!R81*'S6.2a PRevenue (1 in)'!$K$8)+('Sch 8.x Bill Count'!R81*($B85+50)/100*$K$10)-(0.64*5*'Sch 8.x Bill Count'!R81)</f>
        <v>0</v>
      </c>
      <c r="D85" s="13">
        <f>(+'Sch 8.x Bill Count'!S81*'S6.2a PRevenue (1 in)'!$K$8)+('Sch 8.x Bill Count'!S81*($B85+50)/100*$K$10)-(0.64*5*'Sch 8.x Bill Count'!S81)</f>
        <v>0</v>
      </c>
      <c r="E85" s="13">
        <f>(+'Sch 8.x Bill Count'!T81*'S6.2a PRevenue (1 in)'!$K$8)+('Sch 8.x Bill Count'!T81*($B85+50)/100*$K$10)-(0.64*5*'Sch 8.x Bill Count'!T81)</f>
        <v>0</v>
      </c>
      <c r="F85" s="13">
        <f>(+'Sch 8.x Bill Count'!U81*'S6.2a PRevenue (1 in)'!$K$8)+('Sch 8.x Bill Count'!U81*($B85+50)/100*$K$10)-(0.64*5*'Sch 8.x Bill Count'!U81)</f>
        <v>0</v>
      </c>
      <c r="G85" s="13">
        <f>(+'Sch 8.x Bill Count'!V81*'S6.2a PRevenue (1 in)'!$K$8)+('Sch 8.x Bill Count'!V81*($B85+50)/100*$K$10)-(0.64*5*'Sch 8.x Bill Count'!V81)</f>
        <v>0</v>
      </c>
      <c r="H85" s="13">
        <f>(+'Sch 8.x Bill Count'!W81*'S6.2a PRevenue (1 in)'!$K$8)+('Sch 8.x Bill Count'!W81*($B85+50)/100*$K$10)-(0.64*5*'Sch 8.x Bill Count'!W81)</f>
        <v>0</v>
      </c>
      <c r="I85" s="13">
        <f>(+'Sch 8.x Bill Count'!X81*'S6.2a PRevenue (1 in)'!$K$8)+('Sch 8.x Bill Count'!X81*($B85+50)/100*$K$10)-(0.64*5*'Sch 8.x Bill Count'!X81)</f>
        <v>0</v>
      </c>
      <c r="J85" s="13">
        <f>(+'Sch 8.x Bill Count'!Y81*'S6.2a PRevenue (1 in)'!$K$8)+('Sch 8.x Bill Count'!Y81*($B85+50)/100*$K$10)-(0.64*5*'Sch 8.x Bill Count'!Y81)</f>
        <v>0</v>
      </c>
      <c r="K85" s="13">
        <f>(+'Sch 8.x Bill Count'!Z81*'S6.2a PRevenue (1 in)'!$K$8)+('Sch 8.x Bill Count'!Z81*($B85+50)/100*$K$10)-(0.64*5*'Sch 8.x Bill Count'!Z81)</f>
        <v>0</v>
      </c>
      <c r="L85" s="13">
        <f>(+'Sch 8.x Bill Count'!AA81*'S6.2a PRevenue (1 in)'!$K$8)+('Sch 8.x Bill Count'!AA81*($B85+50)/100*$K$10)-(0.64*5*'Sch 8.x Bill Count'!AA81)</f>
        <v>0</v>
      </c>
      <c r="M85" s="13">
        <f>(+'Sch 8.x Bill Count'!AB81*'S6.2a PRevenue (1 in)'!$K$8)+('Sch 8.x Bill Count'!AB81*($B85+50)/100*$K$10)-(0.64*5*'Sch 8.x Bill Count'!AB81)</f>
        <v>0</v>
      </c>
      <c r="N85" s="13">
        <f>(+'Sch 8.x Bill Count'!AC81*'S6.2a PRevenue (1 in)'!$K$8)+('Sch 8.x Bill Count'!AC81*($B85+50)/100*$K$10)-(0.64*5*'Sch 8.x Bill Count'!AC81)</f>
        <v>0</v>
      </c>
      <c r="O85" s="42"/>
      <c r="P85" s="42"/>
      <c r="Q85" s="42"/>
    </row>
    <row r="86" spans="1:17" x14ac:dyDescent="0.25">
      <c r="A86" s="42"/>
      <c r="B86">
        <f t="shared" si="2"/>
        <v>7100</v>
      </c>
      <c r="C86" s="13">
        <f>(+'Sch 8.x Bill Count'!R82*'S6.2a PRevenue (1 in)'!$K$8)+('Sch 8.x Bill Count'!R82*($B86+50)/100*$K$10)-(0.64*5*'Sch 8.x Bill Count'!R82)</f>
        <v>0</v>
      </c>
      <c r="D86" s="13">
        <f>(+'Sch 8.x Bill Count'!S82*'S6.2a PRevenue (1 in)'!$K$8)+('Sch 8.x Bill Count'!S82*($B86+50)/100*$K$10)-(0.64*5*'Sch 8.x Bill Count'!S82)</f>
        <v>0</v>
      </c>
      <c r="E86" s="13">
        <f>(+'Sch 8.x Bill Count'!T82*'S6.2a PRevenue (1 in)'!$K$8)+('Sch 8.x Bill Count'!T82*($B86+50)/100*$K$10)-(0.64*5*'Sch 8.x Bill Count'!T82)</f>
        <v>0</v>
      </c>
      <c r="F86" s="13">
        <f>(+'Sch 8.x Bill Count'!U82*'S6.2a PRevenue (1 in)'!$K$8)+('Sch 8.x Bill Count'!U82*($B86+50)/100*$K$10)-(0.64*5*'Sch 8.x Bill Count'!U82)</f>
        <v>0</v>
      </c>
      <c r="G86" s="13">
        <f>(+'Sch 8.x Bill Count'!V82*'S6.2a PRevenue (1 in)'!$K$8)+('Sch 8.x Bill Count'!V82*($B86+50)/100*$K$10)-(0.64*5*'Sch 8.x Bill Count'!V82)</f>
        <v>0</v>
      </c>
      <c r="H86" s="13">
        <f>(+'Sch 8.x Bill Count'!W82*'S6.2a PRevenue (1 in)'!$K$8)+('Sch 8.x Bill Count'!W82*($B86+50)/100*$K$10)-(0.64*5*'Sch 8.x Bill Count'!W82)</f>
        <v>0</v>
      </c>
      <c r="I86" s="13">
        <f>(+'Sch 8.x Bill Count'!X82*'S6.2a PRevenue (1 in)'!$K$8)+('Sch 8.x Bill Count'!X82*($B86+50)/100*$K$10)-(0.64*5*'Sch 8.x Bill Count'!X82)</f>
        <v>0</v>
      </c>
      <c r="J86" s="13">
        <f>(+'Sch 8.x Bill Count'!Y82*'S6.2a PRevenue (1 in)'!$K$8)+('Sch 8.x Bill Count'!Y82*($B86+50)/100*$K$10)-(0.64*5*'Sch 8.x Bill Count'!Y82)</f>
        <v>0</v>
      </c>
      <c r="K86" s="13">
        <f>(+'Sch 8.x Bill Count'!Z82*'S6.2a PRevenue (1 in)'!$K$8)+('Sch 8.x Bill Count'!Z82*($B86+50)/100*$K$10)-(0.64*5*'Sch 8.x Bill Count'!Z82)</f>
        <v>0</v>
      </c>
      <c r="L86" s="13">
        <f>(+'Sch 8.x Bill Count'!AA82*'S6.2a PRevenue (1 in)'!$K$8)+('Sch 8.x Bill Count'!AA82*($B86+50)/100*$K$10)-(0.64*5*'Sch 8.x Bill Count'!AA82)</f>
        <v>0</v>
      </c>
      <c r="M86" s="13">
        <f>(+'Sch 8.x Bill Count'!AB82*'S6.2a PRevenue (1 in)'!$K$8)+('Sch 8.x Bill Count'!AB82*($B86+50)/100*$K$10)-(0.64*5*'Sch 8.x Bill Count'!AB82)</f>
        <v>0</v>
      </c>
      <c r="N86" s="13">
        <f>(+'Sch 8.x Bill Count'!AC82*'S6.2a PRevenue (1 in)'!$K$8)+('Sch 8.x Bill Count'!AC82*($B86+50)/100*$K$10)-(0.64*5*'Sch 8.x Bill Count'!AC82)</f>
        <v>0</v>
      </c>
      <c r="O86" s="42"/>
      <c r="P86" s="42"/>
      <c r="Q86" s="42"/>
    </row>
    <row r="87" spans="1:17" x14ac:dyDescent="0.25">
      <c r="A87" s="42"/>
      <c r="B87">
        <f t="shared" si="2"/>
        <v>7200</v>
      </c>
      <c r="C87" s="13">
        <f>(+'Sch 8.x Bill Count'!R83*'S6.2a PRevenue (1 in)'!$K$8)+('Sch 8.x Bill Count'!R83*($B87+50)/100*$K$10)-(0.64*5*'Sch 8.x Bill Count'!R83)</f>
        <v>0</v>
      </c>
      <c r="D87" s="13">
        <f>(+'Sch 8.x Bill Count'!S83*'S6.2a PRevenue (1 in)'!$K$8)+('Sch 8.x Bill Count'!S83*($B87+50)/100*$K$10)-(0.64*5*'Sch 8.x Bill Count'!S83)</f>
        <v>0</v>
      </c>
      <c r="E87" s="13">
        <f>(+'Sch 8.x Bill Count'!T83*'S6.2a PRevenue (1 in)'!$K$8)+('Sch 8.x Bill Count'!T83*($B87+50)/100*$K$10)-(0.64*5*'Sch 8.x Bill Count'!T83)</f>
        <v>0</v>
      </c>
      <c r="F87" s="13">
        <f>(+'Sch 8.x Bill Count'!U83*'S6.2a PRevenue (1 in)'!$K$8)+('Sch 8.x Bill Count'!U83*($B87+50)/100*$K$10)-(0.64*5*'Sch 8.x Bill Count'!U83)</f>
        <v>0</v>
      </c>
      <c r="G87" s="13">
        <f>(+'Sch 8.x Bill Count'!V83*'S6.2a PRevenue (1 in)'!$K$8)+('Sch 8.x Bill Count'!V83*($B87+50)/100*$K$10)-(0.64*5*'Sch 8.x Bill Count'!V83)</f>
        <v>0</v>
      </c>
      <c r="H87" s="13">
        <f>(+'Sch 8.x Bill Count'!W83*'S6.2a PRevenue (1 in)'!$K$8)+('Sch 8.x Bill Count'!W83*($B87+50)/100*$K$10)-(0.64*5*'Sch 8.x Bill Count'!W83)</f>
        <v>0</v>
      </c>
      <c r="I87" s="13">
        <f>(+'Sch 8.x Bill Count'!X83*'S6.2a PRevenue (1 in)'!$K$8)+('Sch 8.x Bill Count'!X83*($B87+50)/100*$K$10)-(0.64*5*'Sch 8.x Bill Count'!X83)</f>
        <v>0</v>
      </c>
      <c r="J87" s="13">
        <f>(+'Sch 8.x Bill Count'!Y83*'S6.2a PRevenue (1 in)'!$K$8)+('Sch 8.x Bill Count'!Y83*($B87+50)/100*$K$10)-(0.64*5*'Sch 8.x Bill Count'!Y83)</f>
        <v>0</v>
      </c>
      <c r="K87" s="13">
        <f>(+'Sch 8.x Bill Count'!Z83*'S6.2a PRevenue (1 in)'!$K$8)+('Sch 8.x Bill Count'!Z83*($B87+50)/100*$K$10)-(0.64*5*'Sch 8.x Bill Count'!Z83)</f>
        <v>0</v>
      </c>
      <c r="L87" s="13">
        <f>(+'Sch 8.x Bill Count'!AA83*'S6.2a PRevenue (1 in)'!$K$8)+('Sch 8.x Bill Count'!AA83*($B87+50)/100*$K$10)-(0.64*5*'Sch 8.x Bill Count'!AA83)</f>
        <v>0</v>
      </c>
      <c r="M87" s="13">
        <f>(+'Sch 8.x Bill Count'!AB83*'S6.2a PRevenue (1 in)'!$K$8)+('Sch 8.x Bill Count'!AB83*($B87+50)/100*$K$10)-(0.64*5*'Sch 8.x Bill Count'!AB83)</f>
        <v>0</v>
      </c>
      <c r="N87" s="13">
        <f>(+'Sch 8.x Bill Count'!AC83*'S6.2a PRevenue (1 in)'!$K$8)+('Sch 8.x Bill Count'!AC83*($B87+50)/100*$K$10)-(0.64*5*'Sch 8.x Bill Count'!AC83)</f>
        <v>0</v>
      </c>
      <c r="O87" s="42"/>
      <c r="P87" s="42"/>
      <c r="Q87" s="42"/>
    </row>
    <row r="88" spans="1:17" x14ac:dyDescent="0.25">
      <c r="A88" s="42"/>
      <c r="B88">
        <f t="shared" si="2"/>
        <v>7300</v>
      </c>
      <c r="C88" s="13">
        <f>(+'Sch 8.x Bill Count'!R84*'S6.2a PRevenue (1 in)'!$K$8)+('Sch 8.x Bill Count'!R84*($B88+50)/100*$K$10)-(0.64*5*'Sch 8.x Bill Count'!R84)</f>
        <v>0</v>
      </c>
      <c r="D88" s="13">
        <f>(+'Sch 8.x Bill Count'!S84*'S6.2a PRevenue (1 in)'!$K$8)+('Sch 8.x Bill Count'!S84*($B88+50)/100*$K$10)-(0.64*5*'Sch 8.x Bill Count'!S84)</f>
        <v>0</v>
      </c>
      <c r="E88" s="13">
        <f>(+'Sch 8.x Bill Count'!T84*'S6.2a PRevenue (1 in)'!$K$8)+('Sch 8.x Bill Count'!T84*($B88+50)/100*$K$10)-(0.64*5*'Sch 8.x Bill Count'!T84)</f>
        <v>0</v>
      </c>
      <c r="F88" s="13">
        <f>(+'Sch 8.x Bill Count'!U84*'S6.2a PRevenue (1 in)'!$K$8)+('Sch 8.x Bill Count'!U84*($B88+50)/100*$K$10)-(0.64*5*'Sch 8.x Bill Count'!U84)</f>
        <v>0</v>
      </c>
      <c r="G88" s="13">
        <f>(+'Sch 8.x Bill Count'!V84*'S6.2a PRevenue (1 in)'!$K$8)+('Sch 8.x Bill Count'!V84*($B88+50)/100*$K$10)-(0.64*5*'Sch 8.x Bill Count'!V84)</f>
        <v>0</v>
      </c>
      <c r="H88" s="13">
        <f>(+'Sch 8.x Bill Count'!W84*'S6.2a PRevenue (1 in)'!$K$8)+('Sch 8.x Bill Count'!W84*($B88+50)/100*$K$10)-(0.64*5*'Sch 8.x Bill Count'!W84)</f>
        <v>0</v>
      </c>
      <c r="I88" s="13">
        <f>(+'Sch 8.x Bill Count'!X84*'S6.2a PRevenue (1 in)'!$K$8)+('Sch 8.x Bill Count'!X84*($B88+50)/100*$K$10)-(0.64*5*'Sch 8.x Bill Count'!X84)</f>
        <v>0</v>
      </c>
      <c r="J88" s="13">
        <f>(+'Sch 8.x Bill Count'!Y84*'S6.2a PRevenue (1 in)'!$K$8)+('Sch 8.x Bill Count'!Y84*($B88+50)/100*$K$10)-(0.64*5*'Sch 8.x Bill Count'!Y84)</f>
        <v>0</v>
      </c>
      <c r="K88" s="13">
        <f>(+'Sch 8.x Bill Count'!Z84*'S6.2a PRevenue (1 in)'!$K$8)+('Sch 8.x Bill Count'!Z84*($B88+50)/100*$K$10)-(0.64*5*'Sch 8.x Bill Count'!Z84)</f>
        <v>0</v>
      </c>
      <c r="L88" s="13">
        <f>(+'Sch 8.x Bill Count'!AA84*'S6.2a PRevenue (1 in)'!$K$8)+('Sch 8.x Bill Count'!AA84*($B88+50)/100*$K$10)-(0.64*5*'Sch 8.x Bill Count'!AA84)</f>
        <v>0</v>
      </c>
      <c r="M88" s="13">
        <f>(+'Sch 8.x Bill Count'!AB84*'S6.2a PRevenue (1 in)'!$K$8)+('Sch 8.x Bill Count'!AB84*($B88+50)/100*$K$10)-(0.64*5*'Sch 8.x Bill Count'!AB84)</f>
        <v>0</v>
      </c>
      <c r="N88" s="13">
        <f>(+'Sch 8.x Bill Count'!AC84*'S6.2a PRevenue (1 in)'!$K$8)+('Sch 8.x Bill Count'!AC84*($B88+50)/100*$K$10)-(0.64*5*'Sch 8.x Bill Count'!AC84)</f>
        <v>0</v>
      </c>
      <c r="O88" s="42"/>
      <c r="P88" s="42"/>
      <c r="Q88" s="42"/>
    </row>
    <row r="89" spans="1:17" x14ac:dyDescent="0.25">
      <c r="A89" s="42"/>
      <c r="B89">
        <f t="shared" si="2"/>
        <v>7400</v>
      </c>
      <c r="C89" s="13">
        <f>(+'Sch 8.x Bill Count'!R85*'S6.2a PRevenue (1 in)'!$K$8)+('Sch 8.x Bill Count'!R85*($B89+50)/100*$K$10)-(0.64*5*'Sch 8.x Bill Count'!R85)</f>
        <v>0</v>
      </c>
      <c r="D89" s="13">
        <f>(+'Sch 8.x Bill Count'!S85*'S6.2a PRevenue (1 in)'!$K$8)+('Sch 8.x Bill Count'!S85*($B89+50)/100*$K$10)-(0.64*5*'Sch 8.x Bill Count'!S85)</f>
        <v>0</v>
      </c>
      <c r="E89" s="13">
        <f>(+'Sch 8.x Bill Count'!T85*'S6.2a PRevenue (1 in)'!$K$8)+('Sch 8.x Bill Count'!T85*($B89+50)/100*$K$10)-(0.64*5*'Sch 8.x Bill Count'!T85)</f>
        <v>0</v>
      </c>
      <c r="F89" s="13">
        <f>(+'Sch 8.x Bill Count'!U85*'S6.2a PRevenue (1 in)'!$K$8)+('Sch 8.x Bill Count'!U85*($B89+50)/100*$K$10)-(0.64*5*'Sch 8.x Bill Count'!U85)</f>
        <v>0</v>
      </c>
      <c r="G89" s="13">
        <f>(+'Sch 8.x Bill Count'!V85*'S6.2a PRevenue (1 in)'!$K$8)+('Sch 8.x Bill Count'!V85*($B89+50)/100*$K$10)-(0.64*5*'Sch 8.x Bill Count'!V85)</f>
        <v>0</v>
      </c>
      <c r="H89" s="13">
        <f>(+'Sch 8.x Bill Count'!W85*'S6.2a PRevenue (1 in)'!$K$8)+('Sch 8.x Bill Count'!W85*($B89+50)/100*$K$10)-(0.64*5*'Sch 8.x Bill Count'!W85)</f>
        <v>0</v>
      </c>
      <c r="I89" s="13">
        <f>(+'Sch 8.x Bill Count'!X85*'S6.2a PRevenue (1 in)'!$K$8)+('Sch 8.x Bill Count'!X85*($B89+50)/100*$K$10)-(0.64*5*'Sch 8.x Bill Count'!X85)</f>
        <v>0</v>
      </c>
      <c r="J89" s="13">
        <f>(+'Sch 8.x Bill Count'!Y85*'S6.2a PRevenue (1 in)'!$K$8)+('Sch 8.x Bill Count'!Y85*($B89+50)/100*$K$10)-(0.64*5*'Sch 8.x Bill Count'!Y85)</f>
        <v>0</v>
      </c>
      <c r="K89" s="13">
        <f>(+'Sch 8.x Bill Count'!Z85*'S6.2a PRevenue (1 in)'!$K$8)+('Sch 8.x Bill Count'!Z85*($B89+50)/100*$K$10)-(0.64*5*'Sch 8.x Bill Count'!Z85)</f>
        <v>0</v>
      </c>
      <c r="L89" s="13">
        <f>(+'Sch 8.x Bill Count'!AA85*'S6.2a PRevenue (1 in)'!$K$8)+('Sch 8.x Bill Count'!AA85*($B89+50)/100*$K$10)-(0.64*5*'Sch 8.x Bill Count'!AA85)</f>
        <v>0</v>
      </c>
      <c r="M89" s="13">
        <f>(+'Sch 8.x Bill Count'!AB85*'S6.2a PRevenue (1 in)'!$K$8)+('Sch 8.x Bill Count'!AB85*($B89+50)/100*$K$10)-(0.64*5*'Sch 8.x Bill Count'!AB85)</f>
        <v>0</v>
      </c>
      <c r="N89" s="13">
        <f>(+'Sch 8.x Bill Count'!AC85*'S6.2a PRevenue (1 in)'!$K$8)+('Sch 8.x Bill Count'!AC85*($B89+50)/100*$K$10)-(0.64*5*'Sch 8.x Bill Count'!AC85)</f>
        <v>0</v>
      </c>
      <c r="O89" s="42"/>
      <c r="P89" s="42"/>
      <c r="Q89" s="42"/>
    </row>
    <row r="90" spans="1:17" x14ac:dyDescent="0.25">
      <c r="A90" s="42"/>
      <c r="B90">
        <f t="shared" si="2"/>
        <v>7500</v>
      </c>
      <c r="C90" s="13">
        <f>(+'Sch 8.x Bill Count'!R86*'S6.2a PRevenue (1 in)'!$K$8)+('Sch 8.x Bill Count'!R86*($B90+50)/100*$K$10)-(0.64*5*'Sch 8.x Bill Count'!R86)</f>
        <v>0</v>
      </c>
      <c r="D90" s="13">
        <f>(+'Sch 8.x Bill Count'!S86*'S6.2a PRevenue (1 in)'!$K$8)+('Sch 8.x Bill Count'!S86*($B90+50)/100*$K$10)-(0.64*5*'Sch 8.x Bill Count'!S86)</f>
        <v>0</v>
      </c>
      <c r="E90" s="13">
        <f>(+'Sch 8.x Bill Count'!T86*'S6.2a PRevenue (1 in)'!$K$8)+('Sch 8.x Bill Count'!T86*($B90+50)/100*$K$10)-(0.64*5*'Sch 8.x Bill Count'!T86)</f>
        <v>0</v>
      </c>
      <c r="F90" s="13">
        <f>(+'Sch 8.x Bill Count'!U86*'S6.2a PRevenue (1 in)'!$K$8)+('Sch 8.x Bill Count'!U86*($B90+50)/100*$K$10)-(0.64*5*'Sch 8.x Bill Count'!U86)</f>
        <v>0</v>
      </c>
      <c r="G90" s="13">
        <f>(+'Sch 8.x Bill Count'!V86*'S6.2a PRevenue (1 in)'!$K$8)+('Sch 8.x Bill Count'!V86*($B90+50)/100*$K$10)-(0.64*5*'Sch 8.x Bill Count'!V86)</f>
        <v>0</v>
      </c>
      <c r="H90" s="13">
        <f>(+'Sch 8.x Bill Count'!W86*'S6.2a PRevenue (1 in)'!$K$8)+('Sch 8.x Bill Count'!W86*($B90+50)/100*$K$10)-(0.64*5*'Sch 8.x Bill Count'!W86)</f>
        <v>0</v>
      </c>
      <c r="I90" s="13">
        <f>(+'Sch 8.x Bill Count'!X86*'S6.2a PRevenue (1 in)'!$K$8)+('Sch 8.x Bill Count'!X86*($B90+50)/100*$K$10)-(0.64*5*'Sch 8.x Bill Count'!X86)</f>
        <v>0</v>
      </c>
      <c r="J90" s="13">
        <f>(+'Sch 8.x Bill Count'!Y86*'S6.2a PRevenue (1 in)'!$K$8)+('Sch 8.x Bill Count'!Y86*($B90+50)/100*$K$10)-(0.64*5*'Sch 8.x Bill Count'!Y86)</f>
        <v>0</v>
      </c>
      <c r="K90" s="13">
        <f>(+'Sch 8.x Bill Count'!Z86*'S6.2a PRevenue (1 in)'!$K$8)+('Sch 8.x Bill Count'!Z86*($B90+50)/100*$K$10)-(0.64*5*'Sch 8.x Bill Count'!Z86)</f>
        <v>0</v>
      </c>
      <c r="L90" s="13">
        <f>(+'Sch 8.x Bill Count'!AA86*'S6.2a PRevenue (1 in)'!$K$8)+('Sch 8.x Bill Count'!AA86*($B90+50)/100*$K$10)-(0.64*5*'Sch 8.x Bill Count'!AA86)</f>
        <v>0</v>
      </c>
      <c r="M90" s="13">
        <f>(+'Sch 8.x Bill Count'!AB86*'S6.2a PRevenue (1 in)'!$K$8)+('Sch 8.x Bill Count'!AB86*($B90+50)/100*$K$10)-(0.64*5*'Sch 8.x Bill Count'!AB86)</f>
        <v>0</v>
      </c>
      <c r="N90" s="13">
        <f>(+'Sch 8.x Bill Count'!AC86*'S6.2a PRevenue (1 in)'!$K$8)+('Sch 8.x Bill Count'!AC86*($B90+50)/100*$K$10)-(0.64*5*'Sch 8.x Bill Count'!AC86)</f>
        <v>0</v>
      </c>
      <c r="O90" s="42"/>
      <c r="P90" s="42"/>
      <c r="Q90" s="42"/>
    </row>
    <row r="91" spans="1:17" x14ac:dyDescent="0.25">
      <c r="A91" s="42"/>
      <c r="B91">
        <f t="shared" si="2"/>
        <v>7600</v>
      </c>
      <c r="C91" s="13">
        <f>(+'Sch 8.x Bill Count'!R87*'S6.2a PRevenue (1 in)'!$K$8)+('Sch 8.x Bill Count'!R87*($B91+50)/100*$K$10)-(0.64*5*'Sch 8.x Bill Count'!R87)</f>
        <v>0</v>
      </c>
      <c r="D91" s="13">
        <f>(+'Sch 8.x Bill Count'!S87*'S6.2a PRevenue (1 in)'!$K$8)+('Sch 8.x Bill Count'!S87*($B91+50)/100*$K$10)-(0.64*5*'Sch 8.x Bill Count'!S87)</f>
        <v>0</v>
      </c>
      <c r="E91" s="13">
        <f>(+'Sch 8.x Bill Count'!T87*'S6.2a PRevenue (1 in)'!$K$8)+('Sch 8.x Bill Count'!T87*($B91+50)/100*$K$10)-(0.64*5*'Sch 8.x Bill Count'!T87)</f>
        <v>0</v>
      </c>
      <c r="F91" s="13">
        <f>(+'Sch 8.x Bill Count'!U87*'S6.2a PRevenue (1 in)'!$K$8)+('Sch 8.x Bill Count'!U87*($B91+50)/100*$K$10)-(0.64*5*'Sch 8.x Bill Count'!U87)</f>
        <v>0</v>
      </c>
      <c r="G91" s="13">
        <f>(+'Sch 8.x Bill Count'!V87*'S6.2a PRevenue (1 in)'!$K$8)+('Sch 8.x Bill Count'!V87*($B91+50)/100*$K$10)-(0.64*5*'Sch 8.x Bill Count'!V87)</f>
        <v>0</v>
      </c>
      <c r="H91" s="13">
        <f>(+'Sch 8.x Bill Count'!W87*'S6.2a PRevenue (1 in)'!$K$8)+('Sch 8.x Bill Count'!W87*($B91+50)/100*$K$10)-(0.64*5*'Sch 8.x Bill Count'!W87)</f>
        <v>0</v>
      </c>
      <c r="I91" s="13">
        <f>(+'Sch 8.x Bill Count'!X87*'S6.2a PRevenue (1 in)'!$K$8)+('Sch 8.x Bill Count'!X87*($B91+50)/100*$K$10)-(0.64*5*'Sch 8.x Bill Count'!X87)</f>
        <v>0</v>
      </c>
      <c r="J91" s="13">
        <f>(+'Sch 8.x Bill Count'!Y87*'S6.2a PRevenue (1 in)'!$K$8)+('Sch 8.x Bill Count'!Y87*($B91+50)/100*$K$10)-(0.64*5*'Sch 8.x Bill Count'!Y87)</f>
        <v>0</v>
      </c>
      <c r="K91" s="13">
        <f>(+'Sch 8.x Bill Count'!Z87*'S6.2a PRevenue (1 in)'!$K$8)+('Sch 8.x Bill Count'!Z87*($B91+50)/100*$K$10)-(0.64*5*'Sch 8.x Bill Count'!Z87)</f>
        <v>0</v>
      </c>
      <c r="L91" s="13">
        <f>(+'Sch 8.x Bill Count'!AA87*'S6.2a PRevenue (1 in)'!$K$8)+('Sch 8.x Bill Count'!AA87*($B91+50)/100*$K$10)-(0.64*5*'Sch 8.x Bill Count'!AA87)</f>
        <v>0</v>
      </c>
      <c r="M91" s="13">
        <f>(+'Sch 8.x Bill Count'!AB87*'S6.2a PRevenue (1 in)'!$K$8)+('Sch 8.x Bill Count'!AB87*($B91+50)/100*$K$10)-(0.64*5*'Sch 8.x Bill Count'!AB87)</f>
        <v>0</v>
      </c>
      <c r="N91" s="13">
        <f>(+'Sch 8.x Bill Count'!AC87*'S6.2a PRevenue (1 in)'!$K$8)+('Sch 8.x Bill Count'!AC87*($B91+50)/100*$K$10)-(0.64*5*'Sch 8.x Bill Count'!AC87)</f>
        <v>0</v>
      </c>
      <c r="O91" s="42"/>
      <c r="P91" s="42"/>
      <c r="Q91" s="42"/>
    </row>
    <row r="92" spans="1:17" x14ac:dyDescent="0.25">
      <c r="A92" s="42"/>
      <c r="B92">
        <f t="shared" si="2"/>
        <v>7700</v>
      </c>
      <c r="C92" s="13">
        <f>(+'Sch 8.x Bill Count'!R88*'S6.2a PRevenue (1 in)'!$K$8)+('Sch 8.x Bill Count'!R88*($B92+50)/100*$K$10)-(0.64*5*'Sch 8.x Bill Count'!R88)</f>
        <v>0</v>
      </c>
      <c r="D92" s="13">
        <f>(+'Sch 8.x Bill Count'!S88*'S6.2a PRevenue (1 in)'!$K$8)+('Sch 8.x Bill Count'!S88*($B92+50)/100*$K$10)-(0.64*5*'Sch 8.x Bill Count'!S88)</f>
        <v>0</v>
      </c>
      <c r="E92" s="13">
        <f>(+'Sch 8.x Bill Count'!T88*'S6.2a PRevenue (1 in)'!$K$8)+('Sch 8.x Bill Count'!T88*($B92+50)/100*$K$10)-(0.64*5*'Sch 8.x Bill Count'!T88)</f>
        <v>0</v>
      </c>
      <c r="F92" s="13">
        <f>(+'Sch 8.x Bill Count'!U88*'S6.2a PRevenue (1 in)'!$K$8)+('Sch 8.x Bill Count'!U88*($B92+50)/100*$K$10)-(0.64*5*'Sch 8.x Bill Count'!U88)</f>
        <v>0</v>
      </c>
      <c r="G92" s="13">
        <f>(+'Sch 8.x Bill Count'!V88*'S6.2a PRevenue (1 in)'!$K$8)+('Sch 8.x Bill Count'!V88*($B92+50)/100*$K$10)-(0.64*5*'Sch 8.x Bill Count'!V88)</f>
        <v>0</v>
      </c>
      <c r="H92" s="13">
        <f>(+'Sch 8.x Bill Count'!W88*'S6.2a PRevenue (1 in)'!$K$8)+('Sch 8.x Bill Count'!W88*($B92+50)/100*$K$10)-(0.64*5*'Sch 8.x Bill Count'!W88)</f>
        <v>0</v>
      </c>
      <c r="I92" s="13">
        <f>(+'Sch 8.x Bill Count'!X88*'S6.2a PRevenue (1 in)'!$K$8)+('Sch 8.x Bill Count'!X88*($B92+50)/100*$K$10)-(0.64*5*'Sch 8.x Bill Count'!X88)</f>
        <v>0</v>
      </c>
      <c r="J92" s="13">
        <f>(+'Sch 8.x Bill Count'!Y88*'S6.2a PRevenue (1 in)'!$K$8)+('Sch 8.x Bill Count'!Y88*($B92+50)/100*$K$10)-(0.64*5*'Sch 8.x Bill Count'!Y88)</f>
        <v>0</v>
      </c>
      <c r="K92" s="13">
        <f>(+'Sch 8.x Bill Count'!Z88*'S6.2a PRevenue (1 in)'!$K$8)+('Sch 8.x Bill Count'!Z88*($B92+50)/100*$K$10)-(0.64*5*'Sch 8.x Bill Count'!Z88)</f>
        <v>0</v>
      </c>
      <c r="L92" s="13">
        <f>(+'Sch 8.x Bill Count'!AA88*'S6.2a PRevenue (1 in)'!$K$8)+('Sch 8.x Bill Count'!AA88*($B92+50)/100*$K$10)-(0.64*5*'Sch 8.x Bill Count'!AA88)</f>
        <v>0</v>
      </c>
      <c r="M92" s="13">
        <f>(+'Sch 8.x Bill Count'!AB88*'S6.2a PRevenue (1 in)'!$K$8)+('Sch 8.x Bill Count'!AB88*($B92+50)/100*$K$10)-(0.64*5*'Sch 8.x Bill Count'!AB88)</f>
        <v>0</v>
      </c>
      <c r="N92" s="13">
        <f>(+'Sch 8.x Bill Count'!AC88*'S6.2a PRevenue (1 in)'!$K$8)+('Sch 8.x Bill Count'!AC88*($B92+50)/100*$K$10)-(0.64*5*'Sch 8.x Bill Count'!AC88)</f>
        <v>0</v>
      </c>
      <c r="O92" s="42"/>
      <c r="P92" s="42"/>
      <c r="Q92" s="42"/>
    </row>
    <row r="93" spans="1:17" x14ac:dyDescent="0.25">
      <c r="A93" s="42"/>
      <c r="B93">
        <f t="shared" si="2"/>
        <v>7800</v>
      </c>
      <c r="C93" s="13">
        <f>(+'Sch 8.x Bill Count'!R89*'S6.2a PRevenue (1 in)'!$K$8)+('Sch 8.x Bill Count'!R89*($B93+50)/100*$K$10)-(0.64*5*'Sch 8.x Bill Count'!R89)</f>
        <v>0</v>
      </c>
      <c r="D93" s="13">
        <f>(+'Sch 8.x Bill Count'!S89*'S6.2a PRevenue (1 in)'!$K$8)+('Sch 8.x Bill Count'!S89*($B93+50)/100*$K$10)-(0.64*5*'Sch 8.x Bill Count'!S89)</f>
        <v>0</v>
      </c>
      <c r="E93" s="13">
        <f>(+'Sch 8.x Bill Count'!T89*'S6.2a PRevenue (1 in)'!$K$8)+('Sch 8.x Bill Count'!T89*($B93+50)/100*$K$10)-(0.64*5*'Sch 8.x Bill Count'!T89)</f>
        <v>0</v>
      </c>
      <c r="F93" s="13">
        <f>(+'Sch 8.x Bill Count'!U89*'S6.2a PRevenue (1 in)'!$K$8)+('Sch 8.x Bill Count'!U89*($B93+50)/100*$K$10)-(0.64*5*'Sch 8.x Bill Count'!U89)</f>
        <v>0</v>
      </c>
      <c r="G93" s="13">
        <f>(+'Sch 8.x Bill Count'!V89*'S6.2a PRevenue (1 in)'!$K$8)+('Sch 8.x Bill Count'!V89*($B93+50)/100*$K$10)-(0.64*5*'Sch 8.x Bill Count'!V89)</f>
        <v>0</v>
      </c>
      <c r="H93" s="13">
        <f>(+'Sch 8.x Bill Count'!W89*'S6.2a PRevenue (1 in)'!$K$8)+('Sch 8.x Bill Count'!W89*($B93+50)/100*$K$10)-(0.64*5*'Sch 8.x Bill Count'!W89)</f>
        <v>0</v>
      </c>
      <c r="I93" s="13">
        <f>(+'Sch 8.x Bill Count'!X89*'S6.2a PRevenue (1 in)'!$K$8)+('Sch 8.x Bill Count'!X89*($B93+50)/100*$K$10)-(0.64*5*'Sch 8.x Bill Count'!X89)</f>
        <v>0</v>
      </c>
      <c r="J93" s="13">
        <f>(+'Sch 8.x Bill Count'!Y89*'S6.2a PRevenue (1 in)'!$K$8)+('Sch 8.x Bill Count'!Y89*($B93+50)/100*$K$10)-(0.64*5*'Sch 8.x Bill Count'!Y89)</f>
        <v>0</v>
      </c>
      <c r="K93" s="13">
        <f>(+'Sch 8.x Bill Count'!Z89*'S6.2a PRevenue (1 in)'!$K$8)+('Sch 8.x Bill Count'!Z89*($B93+50)/100*$K$10)-(0.64*5*'Sch 8.x Bill Count'!Z89)</f>
        <v>0</v>
      </c>
      <c r="L93" s="13">
        <f>(+'Sch 8.x Bill Count'!AA89*'S6.2a PRevenue (1 in)'!$K$8)+('Sch 8.x Bill Count'!AA89*($B93+50)/100*$K$10)-(0.64*5*'Sch 8.x Bill Count'!AA89)</f>
        <v>0</v>
      </c>
      <c r="M93" s="13">
        <f>(+'Sch 8.x Bill Count'!AB89*'S6.2a PRevenue (1 in)'!$K$8)+('Sch 8.x Bill Count'!AB89*($B93+50)/100*$K$10)-(0.64*5*'Sch 8.x Bill Count'!AB89)</f>
        <v>0</v>
      </c>
      <c r="N93" s="13">
        <f>(+'Sch 8.x Bill Count'!AC89*'S6.2a PRevenue (1 in)'!$K$8)+('Sch 8.x Bill Count'!AC89*($B93+50)/100*$K$10)-(0.64*5*'Sch 8.x Bill Count'!AC89)</f>
        <v>0</v>
      </c>
      <c r="O93" s="42"/>
      <c r="P93" s="42"/>
      <c r="Q93" s="42"/>
    </row>
    <row r="94" spans="1:17" x14ac:dyDescent="0.25">
      <c r="A94" s="42"/>
      <c r="B94">
        <f t="shared" si="2"/>
        <v>7900</v>
      </c>
      <c r="C94" s="13">
        <f>(+'Sch 8.x Bill Count'!R90*'S6.2a PRevenue (1 in)'!$K$8)+('Sch 8.x Bill Count'!R90*($B94+50)/100*$K$10)-(0.64*5*'Sch 8.x Bill Count'!R90)</f>
        <v>0</v>
      </c>
      <c r="D94" s="13">
        <f>(+'Sch 8.x Bill Count'!S90*'S6.2a PRevenue (1 in)'!$K$8)+('Sch 8.x Bill Count'!S90*($B94+50)/100*$K$10)-(0.64*5*'Sch 8.x Bill Count'!S90)</f>
        <v>0</v>
      </c>
      <c r="E94" s="13">
        <f>(+'Sch 8.x Bill Count'!T90*'S6.2a PRevenue (1 in)'!$K$8)+('Sch 8.x Bill Count'!T90*($B94+50)/100*$K$10)-(0.64*5*'Sch 8.x Bill Count'!T90)</f>
        <v>0</v>
      </c>
      <c r="F94" s="13">
        <f>(+'Sch 8.x Bill Count'!U90*'S6.2a PRevenue (1 in)'!$K$8)+('Sch 8.x Bill Count'!U90*($B94+50)/100*$K$10)-(0.64*5*'Sch 8.x Bill Count'!U90)</f>
        <v>0</v>
      </c>
      <c r="G94" s="13">
        <f>(+'Sch 8.x Bill Count'!V90*'S6.2a PRevenue (1 in)'!$K$8)+('Sch 8.x Bill Count'!V90*($B94+50)/100*$K$10)-(0.64*5*'Sch 8.x Bill Count'!V90)</f>
        <v>0</v>
      </c>
      <c r="H94" s="13">
        <f>(+'Sch 8.x Bill Count'!W90*'S6.2a PRevenue (1 in)'!$K$8)+('Sch 8.x Bill Count'!W90*($B94+50)/100*$K$10)-(0.64*5*'Sch 8.x Bill Count'!W90)</f>
        <v>0</v>
      </c>
      <c r="I94" s="13">
        <f>(+'Sch 8.x Bill Count'!X90*'S6.2a PRevenue (1 in)'!$K$8)+('Sch 8.x Bill Count'!X90*($B94+50)/100*$K$10)-(0.64*5*'Sch 8.x Bill Count'!X90)</f>
        <v>0</v>
      </c>
      <c r="J94" s="13">
        <f>(+'Sch 8.x Bill Count'!Y90*'S6.2a PRevenue (1 in)'!$K$8)+('Sch 8.x Bill Count'!Y90*($B94+50)/100*$K$10)-(0.64*5*'Sch 8.x Bill Count'!Y90)</f>
        <v>0</v>
      </c>
      <c r="K94" s="13">
        <f>(+'Sch 8.x Bill Count'!Z90*'S6.2a PRevenue (1 in)'!$K$8)+('Sch 8.x Bill Count'!Z90*($B94+50)/100*$K$10)-(0.64*5*'Sch 8.x Bill Count'!Z90)</f>
        <v>0</v>
      </c>
      <c r="L94" s="13">
        <f>(+'Sch 8.x Bill Count'!AA90*'S6.2a PRevenue (1 in)'!$K$8)+('Sch 8.x Bill Count'!AA90*($B94+50)/100*$K$10)-(0.64*5*'Sch 8.x Bill Count'!AA90)</f>
        <v>0</v>
      </c>
      <c r="M94" s="13">
        <f>(+'Sch 8.x Bill Count'!AB90*'S6.2a PRevenue (1 in)'!$K$8)+('Sch 8.x Bill Count'!AB90*($B94+50)/100*$K$10)-(0.64*5*'Sch 8.x Bill Count'!AB90)</f>
        <v>0</v>
      </c>
      <c r="N94" s="13">
        <f>(+'Sch 8.x Bill Count'!AC90*'S6.2a PRevenue (1 in)'!$K$8)+('Sch 8.x Bill Count'!AC90*($B94+50)/100*$K$10)-(0.64*5*'Sch 8.x Bill Count'!AC90)</f>
        <v>0</v>
      </c>
      <c r="O94" s="42"/>
      <c r="P94" s="42"/>
      <c r="Q94" s="42"/>
    </row>
    <row r="95" spans="1:17" x14ac:dyDescent="0.25">
      <c r="A95" s="42"/>
      <c r="B95">
        <f t="shared" si="2"/>
        <v>8000</v>
      </c>
      <c r="C95" s="13">
        <f>(+'Sch 8.x Bill Count'!R91*'S6.2a PRevenue (1 in)'!$K$8)+('Sch 8.x Bill Count'!R91*($B95+50)/100*$K$10)-(0.64*5*'Sch 8.x Bill Count'!R91)</f>
        <v>0</v>
      </c>
      <c r="D95" s="13">
        <f>(+'Sch 8.x Bill Count'!S91*'S6.2a PRevenue (1 in)'!$K$8)+('Sch 8.x Bill Count'!S91*($B95+50)/100*$K$10)-(0.64*5*'Sch 8.x Bill Count'!S91)</f>
        <v>0</v>
      </c>
      <c r="E95" s="13">
        <f>(+'Sch 8.x Bill Count'!T91*'S6.2a PRevenue (1 in)'!$K$8)+('Sch 8.x Bill Count'!T91*($B95+50)/100*$K$10)-(0.64*5*'Sch 8.x Bill Count'!T91)</f>
        <v>0</v>
      </c>
      <c r="F95" s="13">
        <f>(+'Sch 8.x Bill Count'!U91*'S6.2a PRevenue (1 in)'!$K$8)+('Sch 8.x Bill Count'!U91*($B95+50)/100*$K$10)-(0.64*5*'Sch 8.x Bill Count'!U91)</f>
        <v>0</v>
      </c>
      <c r="G95" s="13">
        <f>(+'Sch 8.x Bill Count'!V91*'S6.2a PRevenue (1 in)'!$K$8)+('Sch 8.x Bill Count'!V91*($B95+50)/100*$K$10)-(0.64*5*'Sch 8.x Bill Count'!V91)</f>
        <v>0</v>
      </c>
      <c r="H95" s="13">
        <f>(+'Sch 8.x Bill Count'!W91*'S6.2a PRevenue (1 in)'!$K$8)+('Sch 8.x Bill Count'!W91*($B95+50)/100*$K$10)-(0.64*5*'Sch 8.x Bill Count'!W91)</f>
        <v>0</v>
      </c>
      <c r="I95" s="13">
        <f>(+'Sch 8.x Bill Count'!X91*'S6.2a PRevenue (1 in)'!$K$8)+('Sch 8.x Bill Count'!X91*($B95+50)/100*$K$10)-(0.64*5*'Sch 8.x Bill Count'!X91)</f>
        <v>0</v>
      </c>
      <c r="J95" s="13">
        <f>(+'Sch 8.x Bill Count'!Y91*'S6.2a PRevenue (1 in)'!$K$8)+('Sch 8.x Bill Count'!Y91*($B95+50)/100*$K$10)-(0.64*5*'Sch 8.x Bill Count'!Y91)</f>
        <v>0</v>
      </c>
      <c r="K95" s="13">
        <f>(+'Sch 8.x Bill Count'!Z91*'S6.2a PRevenue (1 in)'!$K$8)+('Sch 8.x Bill Count'!Z91*($B95+50)/100*$K$10)-(0.64*5*'Sch 8.x Bill Count'!Z91)</f>
        <v>0</v>
      </c>
      <c r="L95" s="13">
        <f>(+'Sch 8.x Bill Count'!AA91*'S6.2a PRevenue (1 in)'!$K$8)+('Sch 8.x Bill Count'!AA91*($B95+50)/100*$K$10)-(0.64*5*'Sch 8.x Bill Count'!AA91)</f>
        <v>0</v>
      </c>
      <c r="M95" s="13">
        <f>(+'Sch 8.x Bill Count'!AB91*'S6.2a PRevenue (1 in)'!$K$8)+('Sch 8.x Bill Count'!AB91*($B95+50)/100*$K$10)-(0.64*5*'Sch 8.x Bill Count'!AB91)</f>
        <v>0</v>
      </c>
      <c r="N95" s="13">
        <f>(+'Sch 8.x Bill Count'!AC91*'S6.2a PRevenue (1 in)'!$K$8)+('Sch 8.x Bill Count'!AC91*($B95+50)/100*$K$10)-(0.64*5*'Sch 8.x Bill Count'!AC91)</f>
        <v>0</v>
      </c>
      <c r="O95" s="42"/>
      <c r="P95" s="42"/>
      <c r="Q95" s="42"/>
    </row>
    <row r="96" spans="1:17" x14ac:dyDescent="0.25">
      <c r="A96" s="42"/>
      <c r="B96">
        <f t="shared" si="2"/>
        <v>8100</v>
      </c>
      <c r="C96" s="13">
        <f>(+'Sch 8.x Bill Count'!R92*'S6.2a PRevenue (1 in)'!$K$8)+('Sch 8.x Bill Count'!R92*($B96+50)/100*$K$10)-(0.64*5*'Sch 8.x Bill Count'!R92)</f>
        <v>0</v>
      </c>
      <c r="D96" s="13">
        <f>(+'Sch 8.x Bill Count'!S92*'S6.2a PRevenue (1 in)'!$K$8)+('Sch 8.x Bill Count'!S92*($B96+50)/100*$K$10)-(0.64*5*'Sch 8.x Bill Count'!S92)</f>
        <v>0</v>
      </c>
      <c r="E96" s="13">
        <f>(+'Sch 8.x Bill Count'!T92*'S6.2a PRevenue (1 in)'!$K$8)+('Sch 8.x Bill Count'!T92*($B96+50)/100*$K$10)-(0.64*5*'Sch 8.x Bill Count'!T92)</f>
        <v>0</v>
      </c>
      <c r="F96" s="13">
        <f>(+'Sch 8.x Bill Count'!U92*'S6.2a PRevenue (1 in)'!$K$8)+('Sch 8.x Bill Count'!U92*($B96+50)/100*$K$10)-(0.64*5*'Sch 8.x Bill Count'!U92)</f>
        <v>0</v>
      </c>
      <c r="G96" s="13">
        <f>(+'Sch 8.x Bill Count'!V92*'S6.2a PRevenue (1 in)'!$K$8)+('Sch 8.x Bill Count'!V92*($B96+50)/100*$K$10)-(0.64*5*'Sch 8.x Bill Count'!V92)</f>
        <v>0</v>
      </c>
      <c r="H96" s="13">
        <f>(+'Sch 8.x Bill Count'!W92*'S6.2a PRevenue (1 in)'!$K$8)+('Sch 8.x Bill Count'!W92*($B96+50)/100*$K$10)-(0.64*5*'Sch 8.x Bill Count'!W92)</f>
        <v>0</v>
      </c>
      <c r="I96" s="13">
        <f>(+'Sch 8.x Bill Count'!X92*'S6.2a PRevenue (1 in)'!$K$8)+('Sch 8.x Bill Count'!X92*($B96+50)/100*$K$10)-(0.64*5*'Sch 8.x Bill Count'!X92)</f>
        <v>0</v>
      </c>
      <c r="J96" s="13">
        <f>(+'Sch 8.x Bill Count'!Y92*'S6.2a PRevenue (1 in)'!$K$8)+('Sch 8.x Bill Count'!Y92*($B96+50)/100*$K$10)-(0.64*5*'Sch 8.x Bill Count'!Y92)</f>
        <v>0</v>
      </c>
      <c r="K96" s="13">
        <f>(+'Sch 8.x Bill Count'!Z92*'S6.2a PRevenue (1 in)'!$K$8)+('Sch 8.x Bill Count'!Z92*($B96+50)/100*$K$10)-(0.64*5*'Sch 8.x Bill Count'!Z92)</f>
        <v>0</v>
      </c>
      <c r="L96" s="13">
        <f>(+'Sch 8.x Bill Count'!AA92*'S6.2a PRevenue (1 in)'!$K$8)+('Sch 8.x Bill Count'!AA92*($B96+50)/100*$K$10)-(0.64*5*'Sch 8.x Bill Count'!AA92)</f>
        <v>0</v>
      </c>
      <c r="M96" s="13">
        <f>(+'Sch 8.x Bill Count'!AB92*'S6.2a PRevenue (1 in)'!$K$8)+('Sch 8.x Bill Count'!AB92*($B96+50)/100*$K$10)-(0.64*5*'Sch 8.x Bill Count'!AB92)</f>
        <v>0</v>
      </c>
      <c r="N96" s="13">
        <f>(+'Sch 8.x Bill Count'!AC92*'S6.2a PRevenue (1 in)'!$K$8)+('Sch 8.x Bill Count'!AC92*($B96+50)/100*$K$10)-(0.64*5*'Sch 8.x Bill Count'!AC92)</f>
        <v>0</v>
      </c>
      <c r="O96" s="42"/>
      <c r="P96" s="42"/>
      <c r="Q96" s="42"/>
    </row>
    <row r="97" spans="1:17" x14ac:dyDescent="0.25">
      <c r="A97" s="42"/>
      <c r="B97">
        <f t="shared" si="2"/>
        <v>8200</v>
      </c>
      <c r="C97" s="13">
        <f>(+'Sch 8.x Bill Count'!R93*'S6.2a PRevenue (1 in)'!$K$8)+('Sch 8.x Bill Count'!R93*($B97+50)/100*$K$10)-(0.64*5*'Sch 8.x Bill Count'!R93)</f>
        <v>0</v>
      </c>
      <c r="D97" s="13">
        <f>(+'Sch 8.x Bill Count'!S93*'S6.2a PRevenue (1 in)'!$K$8)+('Sch 8.x Bill Count'!S93*($B97+50)/100*$K$10)-(0.64*5*'Sch 8.x Bill Count'!S93)</f>
        <v>0</v>
      </c>
      <c r="E97" s="13">
        <f>(+'Sch 8.x Bill Count'!T93*'S6.2a PRevenue (1 in)'!$K$8)+('Sch 8.x Bill Count'!T93*($B97+50)/100*$K$10)-(0.64*5*'Sch 8.x Bill Count'!T93)</f>
        <v>0</v>
      </c>
      <c r="F97" s="13">
        <f>(+'Sch 8.x Bill Count'!U93*'S6.2a PRevenue (1 in)'!$K$8)+('Sch 8.x Bill Count'!U93*($B97+50)/100*$K$10)-(0.64*5*'Sch 8.x Bill Count'!U93)</f>
        <v>0</v>
      </c>
      <c r="G97" s="13">
        <f>(+'Sch 8.x Bill Count'!V93*'S6.2a PRevenue (1 in)'!$K$8)+('Sch 8.x Bill Count'!V93*($B97+50)/100*$K$10)-(0.64*5*'Sch 8.x Bill Count'!V93)</f>
        <v>0</v>
      </c>
      <c r="H97" s="13">
        <f>(+'Sch 8.x Bill Count'!W93*'S6.2a PRevenue (1 in)'!$K$8)+('Sch 8.x Bill Count'!W93*($B97+50)/100*$K$10)-(0.64*5*'Sch 8.x Bill Count'!W93)</f>
        <v>0</v>
      </c>
      <c r="I97" s="13">
        <f>(+'Sch 8.x Bill Count'!X93*'S6.2a PRevenue (1 in)'!$K$8)+('Sch 8.x Bill Count'!X93*($B97+50)/100*$K$10)-(0.64*5*'Sch 8.x Bill Count'!X93)</f>
        <v>0</v>
      </c>
      <c r="J97" s="13">
        <f>(+'Sch 8.x Bill Count'!Y93*'S6.2a PRevenue (1 in)'!$K$8)+('Sch 8.x Bill Count'!Y93*($B97+50)/100*$K$10)-(0.64*5*'Sch 8.x Bill Count'!Y93)</f>
        <v>0</v>
      </c>
      <c r="K97" s="13">
        <f>(+'Sch 8.x Bill Count'!Z93*'S6.2a PRevenue (1 in)'!$K$8)+('Sch 8.x Bill Count'!Z93*($B97+50)/100*$K$10)-(0.64*5*'Sch 8.x Bill Count'!Z93)</f>
        <v>0</v>
      </c>
      <c r="L97" s="13">
        <f>(+'Sch 8.x Bill Count'!AA93*'S6.2a PRevenue (1 in)'!$K$8)+('Sch 8.x Bill Count'!AA93*($B97+50)/100*$K$10)-(0.64*5*'Sch 8.x Bill Count'!AA93)</f>
        <v>0</v>
      </c>
      <c r="M97" s="13">
        <f>(+'Sch 8.x Bill Count'!AB93*'S6.2a PRevenue (1 in)'!$K$8)+('Sch 8.x Bill Count'!AB93*($B97+50)/100*$K$10)-(0.64*5*'Sch 8.x Bill Count'!AB93)</f>
        <v>0</v>
      </c>
      <c r="N97" s="13">
        <f>(+'Sch 8.x Bill Count'!AC93*'S6.2a PRevenue (1 in)'!$K$8)+('Sch 8.x Bill Count'!AC93*($B97+50)/100*$K$10)-(0.64*5*'Sch 8.x Bill Count'!AC93)</f>
        <v>0</v>
      </c>
      <c r="O97" s="42"/>
      <c r="P97" s="42"/>
      <c r="Q97" s="42"/>
    </row>
    <row r="98" spans="1:17" x14ac:dyDescent="0.25">
      <c r="A98" s="42"/>
      <c r="B98">
        <f t="shared" si="2"/>
        <v>8300</v>
      </c>
      <c r="C98" s="13">
        <f>(+'Sch 8.x Bill Count'!R94*'S6.2a PRevenue (1 in)'!$K$8)+('Sch 8.x Bill Count'!R94*($B98+50)/100*$K$10)-(0.64*5*'Sch 8.x Bill Count'!R94)</f>
        <v>0</v>
      </c>
      <c r="D98" s="13">
        <f>(+'Sch 8.x Bill Count'!S94*'S6.2a PRevenue (1 in)'!$K$8)+('Sch 8.x Bill Count'!S94*($B98+50)/100*$K$10)-(0.64*5*'Sch 8.x Bill Count'!S94)</f>
        <v>0</v>
      </c>
      <c r="E98" s="13">
        <f>(+'Sch 8.x Bill Count'!T94*'S6.2a PRevenue (1 in)'!$K$8)+('Sch 8.x Bill Count'!T94*($B98+50)/100*$K$10)-(0.64*5*'Sch 8.x Bill Count'!T94)</f>
        <v>0</v>
      </c>
      <c r="F98" s="13">
        <f>(+'Sch 8.x Bill Count'!U94*'S6.2a PRevenue (1 in)'!$K$8)+('Sch 8.x Bill Count'!U94*($B98+50)/100*$K$10)-(0.64*5*'Sch 8.x Bill Count'!U94)</f>
        <v>0</v>
      </c>
      <c r="G98" s="13">
        <f>(+'Sch 8.x Bill Count'!V94*'S6.2a PRevenue (1 in)'!$K$8)+('Sch 8.x Bill Count'!V94*($B98+50)/100*$K$10)-(0.64*5*'Sch 8.x Bill Count'!V94)</f>
        <v>0</v>
      </c>
      <c r="H98" s="13">
        <f>(+'Sch 8.x Bill Count'!W94*'S6.2a PRevenue (1 in)'!$K$8)+('Sch 8.x Bill Count'!W94*($B98+50)/100*$K$10)-(0.64*5*'Sch 8.x Bill Count'!W94)</f>
        <v>0</v>
      </c>
      <c r="I98" s="13">
        <f>(+'Sch 8.x Bill Count'!X94*'S6.2a PRevenue (1 in)'!$K$8)+('Sch 8.x Bill Count'!X94*($B98+50)/100*$K$10)-(0.64*5*'Sch 8.x Bill Count'!X94)</f>
        <v>0</v>
      </c>
      <c r="J98" s="13">
        <f>(+'Sch 8.x Bill Count'!Y94*'S6.2a PRevenue (1 in)'!$K$8)+('Sch 8.x Bill Count'!Y94*($B98+50)/100*$K$10)-(0.64*5*'Sch 8.x Bill Count'!Y94)</f>
        <v>0</v>
      </c>
      <c r="K98" s="13">
        <f>(+'Sch 8.x Bill Count'!Z94*'S6.2a PRevenue (1 in)'!$K$8)+('Sch 8.x Bill Count'!Z94*($B98+50)/100*$K$10)-(0.64*5*'Sch 8.x Bill Count'!Z94)</f>
        <v>0</v>
      </c>
      <c r="L98" s="13">
        <f>(+'Sch 8.x Bill Count'!AA94*'S6.2a PRevenue (1 in)'!$K$8)+('Sch 8.x Bill Count'!AA94*($B98+50)/100*$K$10)-(0.64*5*'Sch 8.x Bill Count'!AA94)</f>
        <v>0</v>
      </c>
      <c r="M98" s="13">
        <f>(+'Sch 8.x Bill Count'!AB94*'S6.2a PRevenue (1 in)'!$K$8)+('Sch 8.x Bill Count'!AB94*($B98+50)/100*$K$10)-(0.64*5*'Sch 8.x Bill Count'!AB94)</f>
        <v>0</v>
      </c>
      <c r="N98" s="13">
        <f>(+'Sch 8.x Bill Count'!AC94*'S6.2a PRevenue (1 in)'!$K$8)+('Sch 8.x Bill Count'!AC94*($B98+50)/100*$K$10)-(0.64*5*'Sch 8.x Bill Count'!AC94)</f>
        <v>0</v>
      </c>
      <c r="O98" s="42"/>
      <c r="P98" s="42"/>
      <c r="Q98" s="42"/>
    </row>
    <row r="99" spans="1:17" x14ac:dyDescent="0.25">
      <c r="A99" s="42"/>
      <c r="B99">
        <f t="shared" si="2"/>
        <v>8400</v>
      </c>
      <c r="C99" s="13">
        <f>(+'Sch 8.x Bill Count'!R95*'S6.2a PRevenue (1 in)'!$K$8)+('Sch 8.x Bill Count'!R95*($B99+50)/100*$K$10)-(0.64*5*'Sch 8.x Bill Count'!R95)</f>
        <v>0</v>
      </c>
      <c r="D99" s="13">
        <f>(+'Sch 8.x Bill Count'!S95*'S6.2a PRevenue (1 in)'!$K$8)+('Sch 8.x Bill Count'!S95*($B99+50)/100*$K$10)-(0.64*5*'Sch 8.x Bill Count'!S95)</f>
        <v>0</v>
      </c>
      <c r="E99" s="13">
        <f>(+'Sch 8.x Bill Count'!T95*'S6.2a PRevenue (1 in)'!$K$8)+('Sch 8.x Bill Count'!T95*($B99+50)/100*$K$10)-(0.64*5*'Sch 8.x Bill Count'!T95)</f>
        <v>0</v>
      </c>
      <c r="F99" s="13">
        <f>(+'Sch 8.x Bill Count'!U95*'S6.2a PRevenue (1 in)'!$K$8)+('Sch 8.x Bill Count'!U95*($B99+50)/100*$K$10)-(0.64*5*'Sch 8.x Bill Count'!U95)</f>
        <v>0</v>
      </c>
      <c r="G99" s="13">
        <f>(+'Sch 8.x Bill Count'!V95*'S6.2a PRevenue (1 in)'!$K$8)+('Sch 8.x Bill Count'!V95*($B99+50)/100*$K$10)-(0.64*5*'Sch 8.x Bill Count'!V95)</f>
        <v>0</v>
      </c>
      <c r="H99" s="13">
        <f>(+'Sch 8.x Bill Count'!W95*'S6.2a PRevenue (1 in)'!$K$8)+('Sch 8.x Bill Count'!W95*($B99+50)/100*$K$10)-(0.64*5*'Sch 8.x Bill Count'!W95)</f>
        <v>0</v>
      </c>
      <c r="I99" s="13">
        <f>(+'Sch 8.x Bill Count'!X95*'S6.2a PRevenue (1 in)'!$K$8)+('Sch 8.x Bill Count'!X95*($B99+50)/100*$K$10)-(0.64*5*'Sch 8.x Bill Count'!X95)</f>
        <v>0</v>
      </c>
      <c r="J99" s="13">
        <f>(+'Sch 8.x Bill Count'!Y95*'S6.2a PRevenue (1 in)'!$K$8)+('Sch 8.x Bill Count'!Y95*($B99+50)/100*$K$10)-(0.64*5*'Sch 8.x Bill Count'!Y95)</f>
        <v>0</v>
      </c>
      <c r="K99" s="13">
        <f>(+'Sch 8.x Bill Count'!Z95*'S6.2a PRevenue (1 in)'!$K$8)+('Sch 8.x Bill Count'!Z95*($B99+50)/100*$K$10)-(0.64*5*'Sch 8.x Bill Count'!Z95)</f>
        <v>0</v>
      </c>
      <c r="L99" s="13">
        <f>(+'Sch 8.x Bill Count'!AA95*'S6.2a PRevenue (1 in)'!$K$8)+('Sch 8.x Bill Count'!AA95*($B99+50)/100*$K$10)-(0.64*5*'Sch 8.x Bill Count'!AA95)</f>
        <v>0</v>
      </c>
      <c r="M99" s="13">
        <f>(+'Sch 8.x Bill Count'!AB95*'S6.2a PRevenue (1 in)'!$K$8)+('Sch 8.x Bill Count'!AB95*($B99+50)/100*$K$10)-(0.64*5*'Sch 8.x Bill Count'!AB95)</f>
        <v>0</v>
      </c>
      <c r="N99" s="13">
        <f>(+'Sch 8.x Bill Count'!AC95*'S6.2a PRevenue (1 in)'!$K$8)+('Sch 8.x Bill Count'!AC95*($B99+50)/100*$K$10)-(0.64*5*'Sch 8.x Bill Count'!AC95)</f>
        <v>0</v>
      </c>
      <c r="O99" s="42"/>
      <c r="P99" s="42"/>
      <c r="Q99" s="42"/>
    </row>
    <row r="100" spans="1:17" x14ac:dyDescent="0.25">
      <c r="A100" s="42"/>
      <c r="B100">
        <f t="shared" si="2"/>
        <v>8500</v>
      </c>
      <c r="C100" s="13">
        <f>(+'Sch 8.x Bill Count'!R96*'S6.2a PRevenue (1 in)'!$K$8)+('Sch 8.x Bill Count'!R96*($B100+50)/100*$K$10)-(0.64*5*'Sch 8.x Bill Count'!R96)</f>
        <v>0</v>
      </c>
      <c r="D100" s="13">
        <f>(+'Sch 8.x Bill Count'!S96*'S6.2a PRevenue (1 in)'!$K$8)+('Sch 8.x Bill Count'!S96*($B100+50)/100*$K$10)-(0.64*5*'Sch 8.x Bill Count'!S96)</f>
        <v>0</v>
      </c>
      <c r="E100" s="13">
        <f>(+'Sch 8.x Bill Count'!T96*'S6.2a PRevenue (1 in)'!$K$8)+('Sch 8.x Bill Count'!T96*($B100+50)/100*$K$10)-(0.64*5*'Sch 8.x Bill Count'!T96)</f>
        <v>0</v>
      </c>
      <c r="F100" s="13">
        <f>(+'Sch 8.x Bill Count'!U96*'S6.2a PRevenue (1 in)'!$K$8)+('Sch 8.x Bill Count'!U96*($B100+50)/100*$K$10)-(0.64*5*'Sch 8.x Bill Count'!U96)</f>
        <v>0</v>
      </c>
      <c r="G100" s="13">
        <f>(+'Sch 8.x Bill Count'!V96*'S6.2a PRevenue (1 in)'!$K$8)+('Sch 8.x Bill Count'!V96*($B100+50)/100*$K$10)-(0.64*5*'Sch 8.x Bill Count'!V96)</f>
        <v>0</v>
      </c>
      <c r="H100" s="13">
        <f>(+'Sch 8.x Bill Count'!W96*'S6.2a PRevenue (1 in)'!$K$8)+('Sch 8.x Bill Count'!W96*($B100+50)/100*$K$10)-(0.64*5*'Sch 8.x Bill Count'!W96)</f>
        <v>0</v>
      </c>
      <c r="I100" s="13">
        <f>(+'Sch 8.x Bill Count'!X96*'S6.2a PRevenue (1 in)'!$K$8)+('Sch 8.x Bill Count'!X96*($B100+50)/100*$K$10)-(0.64*5*'Sch 8.x Bill Count'!X96)</f>
        <v>0</v>
      </c>
      <c r="J100" s="13">
        <f>(+'Sch 8.x Bill Count'!Y96*'S6.2a PRevenue (1 in)'!$K$8)+('Sch 8.x Bill Count'!Y96*($B100+50)/100*$K$10)-(0.64*5*'Sch 8.x Bill Count'!Y96)</f>
        <v>0</v>
      </c>
      <c r="K100" s="13">
        <f>(+'Sch 8.x Bill Count'!Z96*'S6.2a PRevenue (1 in)'!$K$8)+('Sch 8.x Bill Count'!Z96*($B100+50)/100*$K$10)-(0.64*5*'Sch 8.x Bill Count'!Z96)</f>
        <v>0</v>
      </c>
      <c r="L100" s="13">
        <f>(+'Sch 8.x Bill Count'!AA96*'S6.2a PRevenue (1 in)'!$K$8)+('Sch 8.x Bill Count'!AA96*($B100+50)/100*$K$10)-(0.64*5*'Sch 8.x Bill Count'!AA96)</f>
        <v>0</v>
      </c>
      <c r="M100" s="13">
        <f>(+'Sch 8.x Bill Count'!AB96*'S6.2a PRevenue (1 in)'!$K$8)+('Sch 8.x Bill Count'!AB96*($B100+50)/100*$K$10)-(0.64*5*'Sch 8.x Bill Count'!AB96)</f>
        <v>0</v>
      </c>
      <c r="N100" s="13">
        <f>(+'Sch 8.x Bill Count'!AC96*'S6.2a PRevenue (1 in)'!$K$8)+('Sch 8.x Bill Count'!AC96*($B100+50)/100*$K$10)-(0.64*5*'Sch 8.x Bill Count'!AC96)</f>
        <v>0</v>
      </c>
      <c r="O100" s="42"/>
      <c r="P100" s="42"/>
      <c r="Q100" s="42"/>
    </row>
    <row r="101" spans="1:17" x14ac:dyDescent="0.25">
      <c r="A101" s="42"/>
      <c r="B101">
        <f t="shared" si="2"/>
        <v>8600</v>
      </c>
      <c r="C101" s="13">
        <f>(+'Sch 8.x Bill Count'!R97*'S6.2a PRevenue (1 in)'!$K$8)+('Sch 8.x Bill Count'!R97*($B101+50)/100*$K$10)-(0.64*5*'Sch 8.x Bill Count'!R97)</f>
        <v>0</v>
      </c>
      <c r="D101" s="13">
        <f>(+'Sch 8.x Bill Count'!S97*'S6.2a PRevenue (1 in)'!$K$8)+('Sch 8.x Bill Count'!S97*($B101+50)/100*$K$10)-(0.64*5*'Sch 8.x Bill Count'!S97)</f>
        <v>0</v>
      </c>
      <c r="E101" s="13">
        <f>(+'Sch 8.x Bill Count'!T97*'S6.2a PRevenue (1 in)'!$K$8)+('Sch 8.x Bill Count'!T97*($B101+50)/100*$K$10)-(0.64*5*'Sch 8.x Bill Count'!T97)</f>
        <v>0</v>
      </c>
      <c r="F101" s="13">
        <f>(+'Sch 8.x Bill Count'!U97*'S6.2a PRevenue (1 in)'!$K$8)+('Sch 8.x Bill Count'!U97*($B101+50)/100*$K$10)-(0.64*5*'Sch 8.x Bill Count'!U97)</f>
        <v>0</v>
      </c>
      <c r="G101" s="13">
        <f>(+'Sch 8.x Bill Count'!V97*'S6.2a PRevenue (1 in)'!$K$8)+('Sch 8.x Bill Count'!V97*($B101+50)/100*$K$10)-(0.64*5*'Sch 8.x Bill Count'!V97)</f>
        <v>0</v>
      </c>
      <c r="H101" s="13">
        <f>(+'Sch 8.x Bill Count'!W97*'S6.2a PRevenue (1 in)'!$K$8)+('Sch 8.x Bill Count'!W97*($B101+50)/100*$K$10)-(0.64*5*'Sch 8.x Bill Count'!W97)</f>
        <v>0</v>
      </c>
      <c r="I101" s="13">
        <f>(+'Sch 8.x Bill Count'!X97*'S6.2a PRevenue (1 in)'!$K$8)+('Sch 8.x Bill Count'!X97*($B101+50)/100*$K$10)-(0.64*5*'Sch 8.x Bill Count'!X97)</f>
        <v>0</v>
      </c>
      <c r="J101" s="13">
        <f>(+'Sch 8.x Bill Count'!Y97*'S6.2a PRevenue (1 in)'!$K$8)+('Sch 8.x Bill Count'!Y97*($B101+50)/100*$K$10)-(0.64*5*'Sch 8.x Bill Count'!Y97)</f>
        <v>0</v>
      </c>
      <c r="K101" s="13">
        <f>(+'Sch 8.x Bill Count'!Z97*'S6.2a PRevenue (1 in)'!$K$8)+('Sch 8.x Bill Count'!Z97*($B101+50)/100*$K$10)-(0.64*5*'Sch 8.x Bill Count'!Z97)</f>
        <v>0</v>
      </c>
      <c r="L101" s="13">
        <f>(+'Sch 8.x Bill Count'!AA97*'S6.2a PRevenue (1 in)'!$K$8)+('Sch 8.x Bill Count'!AA97*($B101+50)/100*$K$10)-(0.64*5*'Sch 8.x Bill Count'!AA97)</f>
        <v>0</v>
      </c>
      <c r="M101" s="13">
        <f>(+'Sch 8.x Bill Count'!AB97*'S6.2a PRevenue (1 in)'!$K$8)+('Sch 8.x Bill Count'!AB97*($B101+50)/100*$K$10)-(0.64*5*'Sch 8.x Bill Count'!AB97)</f>
        <v>0</v>
      </c>
      <c r="N101" s="13">
        <f>(+'Sch 8.x Bill Count'!AC97*'S6.2a PRevenue (1 in)'!$K$8)+('Sch 8.x Bill Count'!AC97*($B101+50)/100*$K$10)-(0.64*5*'Sch 8.x Bill Count'!AC97)</f>
        <v>0</v>
      </c>
      <c r="O101" s="42"/>
      <c r="P101" s="42"/>
      <c r="Q101" s="42"/>
    </row>
    <row r="102" spans="1:17" x14ac:dyDescent="0.25">
      <c r="A102" s="42"/>
      <c r="B102">
        <f t="shared" si="2"/>
        <v>8700</v>
      </c>
      <c r="C102" s="13">
        <f>(+'Sch 8.x Bill Count'!R98*'S6.2a PRevenue (1 in)'!$K$8)+('Sch 8.x Bill Count'!R98*($B102+50)/100*$K$10)-(0.64*5*'Sch 8.x Bill Count'!R98)</f>
        <v>0</v>
      </c>
      <c r="D102" s="13">
        <f>(+'Sch 8.x Bill Count'!S98*'S6.2a PRevenue (1 in)'!$K$8)+('Sch 8.x Bill Count'!S98*($B102+50)/100*$K$10)-(0.64*5*'Sch 8.x Bill Count'!S98)</f>
        <v>0</v>
      </c>
      <c r="E102" s="13">
        <f>(+'Sch 8.x Bill Count'!T98*'S6.2a PRevenue (1 in)'!$K$8)+('Sch 8.x Bill Count'!T98*($B102+50)/100*$K$10)-(0.64*5*'Sch 8.x Bill Count'!T98)</f>
        <v>0</v>
      </c>
      <c r="F102" s="13">
        <f>(+'Sch 8.x Bill Count'!U98*'S6.2a PRevenue (1 in)'!$K$8)+('Sch 8.x Bill Count'!U98*($B102+50)/100*$K$10)-(0.64*5*'Sch 8.x Bill Count'!U98)</f>
        <v>0</v>
      </c>
      <c r="G102" s="13">
        <f>(+'Sch 8.x Bill Count'!V98*'S6.2a PRevenue (1 in)'!$K$8)+('Sch 8.x Bill Count'!V98*($B102+50)/100*$K$10)-(0.64*5*'Sch 8.x Bill Count'!V98)</f>
        <v>0</v>
      </c>
      <c r="H102" s="13">
        <f>(+'Sch 8.x Bill Count'!W98*'S6.2a PRevenue (1 in)'!$K$8)+('Sch 8.x Bill Count'!W98*($B102+50)/100*$K$10)-(0.64*5*'Sch 8.x Bill Count'!W98)</f>
        <v>0</v>
      </c>
      <c r="I102" s="13">
        <f>(+'Sch 8.x Bill Count'!X98*'S6.2a PRevenue (1 in)'!$K$8)+('Sch 8.x Bill Count'!X98*($B102+50)/100*$K$10)-(0.64*5*'Sch 8.x Bill Count'!X98)</f>
        <v>0</v>
      </c>
      <c r="J102" s="13">
        <f>(+'Sch 8.x Bill Count'!Y98*'S6.2a PRevenue (1 in)'!$K$8)+('Sch 8.x Bill Count'!Y98*($B102+50)/100*$K$10)-(0.64*5*'Sch 8.x Bill Count'!Y98)</f>
        <v>0</v>
      </c>
      <c r="K102" s="13">
        <f>(+'Sch 8.x Bill Count'!Z98*'S6.2a PRevenue (1 in)'!$K$8)+('Sch 8.x Bill Count'!Z98*($B102+50)/100*$K$10)-(0.64*5*'Sch 8.x Bill Count'!Z98)</f>
        <v>0</v>
      </c>
      <c r="L102" s="13">
        <f>(+'Sch 8.x Bill Count'!AA98*'S6.2a PRevenue (1 in)'!$K$8)+('Sch 8.x Bill Count'!AA98*($B102+50)/100*$K$10)-(0.64*5*'Sch 8.x Bill Count'!AA98)</f>
        <v>0</v>
      </c>
      <c r="M102" s="13">
        <f>(+'Sch 8.x Bill Count'!AB98*'S6.2a PRevenue (1 in)'!$K$8)+('Sch 8.x Bill Count'!AB98*($B102+50)/100*$K$10)-(0.64*5*'Sch 8.x Bill Count'!AB98)</f>
        <v>0</v>
      </c>
      <c r="N102" s="13">
        <f>(+'Sch 8.x Bill Count'!AC98*'S6.2a PRevenue (1 in)'!$K$8)+('Sch 8.x Bill Count'!AC98*($B102+50)/100*$K$10)-(0.64*5*'Sch 8.x Bill Count'!AC98)</f>
        <v>0</v>
      </c>
      <c r="O102" s="42"/>
      <c r="P102" s="42"/>
      <c r="Q102" s="42"/>
    </row>
    <row r="103" spans="1:17" x14ac:dyDescent="0.25">
      <c r="A103" s="42"/>
      <c r="B103">
        <f t="shared" si="2"/>
        <v>8800</v>
      </c>
      <c r="C103" s="13">
        <f>(+'Sch 8.x Bill Count'!R99*'S6.2a PRevenue (1 in)'!$K$8)+('Sch 8.x Bill Count'!R99*($B103+50)/100*$K$10)-(0.64*5*'Sch 8.x Bill Count'!R99)</f>
        <v>0</v>
      </c>
      <c r="D103" s="13">
        <f>(+'Sch 8.x Bill Count'!S99*'S6.2a PRevenue (1 in)'!$K$8)+('Sch 8.x Bill Count'!S99*($B103+50)/100*$K$10)-(0.64*5*'Sch 8.x Bill Count'!S99)</f>
        <v>0</v>
      </c>
      <c r="E103" s="13">
        <f>(+'Sch 8.x Bill Count'!T99*'S6.2a PRevenue (1 in)'!$K$8)+('Sch 8.x Bill Count'!T99*($B103+50)/100*$K$10)-(0.64*5*'Sch 8.x Bill Count'!T99)</f>
        <v>0</v>
      </c>
      <c r="F103" s="13">
        <f>(+'Sch 8.x Bill Count'!U99*'S6.2a PRevenue (1 in)'!$K$8)+('Sch 8.x Bill Count'!U99*($B103+50)/100*$K$10)-(0.64*5*'Sch 8.x Bill Count'!U99)</f>
        <v>0</v>
      </c>
      <c r="G103" s="13">
        <f>(+'Sch 8.x Bill Count'!V99*'S6.2a PRevenue (1 in)'!$K$8)+('Sch 8.x Bill Count'!V99*($B103+50)/100*$K$10)-(0.64*5*'Sch 8.x Bill Count'!V99)</f>
        <v>0</v>
      </c>
      <c r="H103" s="13">
        <f>(+'Sch 8.x Bill Count'!W99*'S6.2a PRevenue (1 in)'!$K$8)+('Sch 8.x Bill Count'!W99*($B103+50)/100*$K$10)-(0.64*5*'Sch 8.x Bill Count'!W99)</f>
        <v>0</v>
      </c>
      <c r="I103" s="13">
        <f>(+'Sch 8.x Bill Count'!X99*'S6.2a PRevenue (1 in)'!$K$8)+('Sch 8.x Bill Count'!X99*($B103+50)/100*$K$10)-(0.64*5*'Sch 8.x Bill Count'!X99)</f>
        <v>0</v>
      </c>
      <c r="J103" s="13">
        <f>(+'Sch 8.x Bill Count'!Y99*'S6.2a PRevenue (1 in)'!$K$8)+('Sch 8.x Bill Count'!Y99*($B103+50)/100*$K$10)-(0.64*5*'Sch 8.x Bill Count'!Y99)</f>
        <v>0</v>
      </c>
      <c r="K103" s="13">
        <f>(+'Sch 8.x Bill Count'!Z99*'S6.2a PRevenue (1 in)'!$K$8)+('Sch 8.x Bill Count'!Z99*($B103+50)/100*$K$10)-(0.64*5*'Sch 8.x Bill Count'!Z99)</f>
        <v>0</v>
      </c>
      <c r="L103" s="13">
        <f>(+'Sch 8.x Bill Count'!AA99*'S6.2a PRevenue (1 in)'!$K$8)+('Sch 8.x Bill Count'!AA99*($B103+50)/100*$K$10)-(0.64*5*'Sch 8.x Bill Count'!AA99)</f>
        <v>0</v>
      </c>
      <c r="M103" s="13">
        <f>(+'Sch 8.x Bill Count'!AB99*'S6.2a PRevenue (1 in)'!$K$8)+('Sch 8.x Bill Count'!AB99*($B103+50)/100*$K$10)-(0.64*5*'Sch 8.x Bill Count'!AB99)</f>
        <v>0</v>
      </c>
      <c r="N103" s="13">
        <f>(+'Sch 8.x Bill Count'!AC99*'S6.2a PRevenue (1 in)'!$K$8)+('Sch 8.x Bill Count'!AC99*($B103+50)/100*$K$10)-(0.64*5*'Sch 8.x Bill Count'!AC99)</f>
        <v>0</v>
      </c>
      <c r="O103" s="42"/>
      <c r="P103" s="42"/>
      <c r="Q103" s="42"/>
    </row>
    <row r="104" spans="1:17" x14ac:dyDescent="0.25">
      <c r="A104" s="42"/>
      <c r="B104">
        <f t="shared" si="2"/>
        <v>8900</v>
      </c>
      <c r="C104" s="13">
        <f>(+'Sch 8.x Bill Count'!R100*'S6.2a PRevenue (1 in)'!$K$8)+('Sch 8.x Bill Count'!R100*($B104+50)/100*$K$10)-(0.64*5*'Sch 8.x Bill Count'!R100)</f>
        <v>0</v>
      </c>
      <c r="D104" s="13">
        <f>(+'Sch 8.x Bill Count'!S100*'S6.2a PRevenue (1 in)'!$K$8)+('Sch 8.x Bill Count'!S100*($B104+50)/100*$K$10)-(0.64*5*'Sch 8.x Bill Count'!S100)</f>
        <v>0</v>
      </c>
      <c r="E104" s="13">
        <f>(+'Sch 8.x Bill Count'!T100*'S6.2a PRevenue (1 in)'!$K$8)+('Sch 8.x Bill Count'!T100*($B104+50)/100*$K$10)-(0.64*5*'Sch 8.x Bill Count'!T100)</f>
        <v>0</v>
      </c>
      <c r="F104" s="13">
        <f>(+'Sch 8.x Bill Count'!U100*'S6.2a PRevenue (1 in)'!$K$8)+('Sch 8.x Bill Count'!U100*($B104+50)/100*$K$10)-(0.64*5*'Sch 8.x Bill Count'!U100)</f>
        <v>0</v>
      </c>
      <c r="G104" s="13">
        <f>(+'Sch 8.x Bill Count'!V100*'S6.2a PRevenue (1 in)'!$K$8)+('Sch 8.x Bill Count'!V100*($B104+50)/100*$K$10)-(0.64*5*'Sch 8.x Bill Count'!V100)</f>
        <v>0</v>
      </c>
      <c r="H104" s="13">
        <f>(+'Sch 8.x Bill Count'!W100*'S6.2a PRevenue (1 in)'!$K$8)+('Sch 8.x Bill Count'!W100*($B104+50)/100*$K$10)-(0.64*5*'Sch 8.x Bill Count'!W100)</f>
        <v>0</v>
      </c>
      <c r="I104" s="13">
        <f>(+'Sch 8.x Bill Count'!X100*'S6.2a PRevenue (1 in)'!$K$8)+('Sch 8.x Bill Count'!X100*($B104+50)/100*$K$10)-(0.64*5*'Sch 8.x Bill Count'!X100)</f>
        <v>0</v>
      </c>
      <c r="J104" s="13">
        <f>(+'Sch 8.x Bill Count'!Y100*'S6.2a PRevenue (1 in)'!$K$8)+('Sch 8.x Bill Count'!Y100*($B104+50)/100*$K$10)-(0.64*5*'Sch 8.x Bill Count'!Y100)</f>
        <v>0</v>
      </c>
      <c r="K104" s="13">
        <f>(+'Sch 8.x Bill Count'!Z100*'S6.2a PRevenue (1 in)'!$K$8)+('Sch 8.x Bill Count'!Z100*($B104+50)/100*$K$10)-(0.64*5*'Sch 8.x Bill Count'!Z100)</f>
        <v>0</v>
      </c>
      <c r="L104" s="13">
        <f>(+'Sch 8.x Bill Count'!AA100*'S6.2a PRevenue (1 in)'!$K$8)+('Sch 8.x Bill Count'!AA100*($B104+50)/100*$K$10)-(0.64*5*'Sch 8.x Bill Count'!AA100)</f>
        <v>0</v>
      </c>
      <c r="M104" s="13">
        <f>(+'Sch 8.x Bill Count'!AB100*'S6.2a PRevenue (1 in)'!$K$8)+('Sch 8.x Bill Count'!AB100*($B104+50)/100*$K$10)-(0.64*5*'Sch 8.x Bill Count'!AB100)</f>
        <v>0</v>
      </c>
      <c r="N104" s="13">
        <f>(+'Sch 8.x Bill Count'!AC100*'S6.2a PRevenue (1 in)'!$K$8)+('Sch 8.x Bill Count'!AC100*($B104+50)/100*$K$10)-(0.64*5*'Sch 8.x Bill Count'!AC100)</f>
        <v>0</v>
      </c>
      <c r="O104" s="42"/>
      <c r="P104" s="42"/>
      <c r="Q104" s="42"/>
    </row>
    <row r="105" spans="1:17" x14ac:dyDescent="0.25">
      <c r="A105" s="42"/>
      <c r="B105">
        <f t="shared" si="2"/>
        <v>9000</v>
      </c>
      <c r="C105" s="13">
        <f>(+'Sch 8.x Bill Count'!R101*'S6.2a PRevenue (1 in)'!$K$8)+('Sch 8.x Bill Count'!R101*($B105+50)/100*$K$10)-(0.64*5*'Sch 8.x Bill Count'!R101)</f>
        <v>0</v>
      </c>
      <c r="D105" s="13">
        <f>(+'Sch 8.x Bill Count'!S101*'S6.2a PRevenue (1 in)'!$K$8)+('Sch 8.x Bill Count'!S101*($B105+50)/100*$K$10)-(0.64*5*'Sch 8.x Bill Count'!S101)</f>
        <v>0</v>
      </c>
      <c r="E105" s="13">
        <f>(+'Sch 8.x Bill Count'!T101*'S6.2a PRevenue (1 in)'!$K$8)+('Sch 8.x Bill Count'!T101*($B105+50)/100*$K$10)-(0.64*5*'Sch 8.x Bill Count'!T101)</f>
        <v>0</v>
      </c>
      <c r="F105" s="13">
        <f>(+'Sch 8.x Bill Count'!U101*'S6.2a PRevenue (1 in)'!$K$8)+('Sch 8.x Bill Count'!U101*($B105+50)/100*$K$10)-(0.64*5*'Sch 8.x Bill Count'!U101)</f>
        <v>0</v>
      </c>
      <c r="G105" s="13">
        <f>(+'Sch 8.x Bill Count'!V101*'S6.2a PRevenue (1 in)'!$K$8)+('Sch 8.x Bill Count'!V101*($B105+50)/100*$K$10)-(0.64*5*'Sch 8.x Bill Count'!V101)</f>
        <v>0</v>
      </c>
      <c r="H105" s="13">
        <f>(+'Sch 8.x Bill Count'!W101*'S6.2a PRevenue (1 in)'!$K$8)+('Sch 8.x Bill Count'!W101*($B105+50)/100*$K$10)-(0.64*5*'Sch 8.x Bill Count'!W101)</f>
        <v>0</v>
      </c>
      <c r="I105" s="13">
        <f>(+'Sch 8.x Bill Count'!X101*'S6.2a PRevenue (1 in)'!$K$8)+('Sch 8.x Bill Count'!X101*($B105+50)/100*$K$10)-(0.64*5*'Sch 8.x Bill Count'!X101)</f>
        <v>0</v>
      </c>
      <c r="J105" s="13">
        <f>(+'Sch 8.x Bill Count'!Y101*'S6.2a PRevenue (1 in)'!$K$8)+('Sch 8.x Bill Count'!Y101*($B105+50)/100*$K$10)-(0.64*5*'Sch 8.x Bill Count'!Y101)</f>
        <v>0</v>
      </c>
      <c r="K105" s="13">
        <f>(+'Sch 8.x Bill Count'!Z101*'S6.2a PRevenue (1 in)'!$K$8)+('Sch 8.x Bill Count'!Z101*($B105+50)/100*$K$10)-(0.64*5*'Sch 8.x Bill Count'!Z101)</f>
        <v>0</v>
      </c>
      <c r="L105" s="13">
        <f>(+'Sch 8.x Bill Count'!AA101*'S6.2a PRevenue (1 in)'!$K$8)+('Sch 8.x Bill Count'!AA101*($B105+50)/100*$K$10)-(0.64*5*'Sch 8.x Bill Count'!AA101)</f>
        <v>0</v>
      </c>
      <c r="M105" s="13">
        <f>(+'Sch 8.x Bill Count'!AB101*'S6.2a PRevenue (1 in)'!$K$8)+('Sch 8.x Bill Count'!AB101*($B105+50)/100*$K$10)-(0.64*5*'Sch 8.x Bill Count'!AB101)</f>
        <v>0</v>
      </c>
      <c r="N105" s="13">
        <f>(+'Sch 8.x Bill Count'!AC101*'S6.2a PRevenue (1 in)'!$K$8)+('Sch 8.x Bill Count'!AC101*($B105+50)/100*$K$10)-(0.64*5*'Sch 8.x Bill Count'!AC101)</f>
        <v>0</v>
      </c>
      <c r="O105" s="42"/>
      <c r="P105" s="42"/>
      <c r="Q105" s="42"/>
    </row>
    <row r="106" spans="1:17" x14ac:dyDescent="0.25">
      <c r="A106" s="42"/>
      <c r="B106">
        <f t="shared" si="2"/>
        <v>9100</v>
      </c>
      <c r="C106" s="13">
        <f>(+'Sch 8.x Bill Count'!R102*'S6.2a PRevenue (1 in)'!$K$8)+('Sch 8.x Bill Count'!R102*($B106+50)/100*$K$10)-(0.64*5*'Sch 8.x Bill Count'!R102)</f>
        <v>0</v>
      </c>
      <c r="D106" s="13">
        <f>(+'Sch 8.x Bill Count'!S102*'S6.2a PRevenue (1 in)'!$K$8)+('Sch 8.x Bill Count'!S102*($B106+50)/100*$K$10)-(0.64*5*'Sch 8.x Bill Count'!S102)</f>
        <v>0</v>
      </c>
      <c r="E106" s="13">
        <f>(+'Sch 8.x Bill Count'!T102*'S6.2a PRevenue (1 in)'!$K$8)+('Sch 8.x Bill Count'!T102*($B106+50)/100*$K$10)-(0.64*5*'Sch 8.x Bill Count'!T102)</f>
        <v>0</v>
      </c>
      <c r="F106" s="13">
        <f>(+'Sch 8.x Bill Count'!U102*'S6.2a PRevenue (1 in)'!$K$8)+('Sch 8.x Bill Count'!U102*($B106+50)/100*$K$10)-(0.64*5*'Sch 8.x Bill Count'!U102)</f>
        <v>0</v>
      </c>
      <c r="G106" s="13">
        <f>(+'Sch 8.x Bill Count'!V102*'S6.2a PRevenue (1 in)'!$K$8)+('Sch 8.x Bill Count'!V102*($B106+50)/100*$K$10)-(0.64*5*'Sch 8.x Bill Count'!V102)</f>
        <v>0</v>
      </c>
      <c r="H106" s="13">
        <f>(+'Sch 8.x Bill Count'!W102*'S6.2a PRevenue (1 in)'!$K$8)+('Sch 8.x Bill Count'!W102*($B106+50)/100*$K$10)-(0.64*5*'Sch 8.x Bill Count'!W102)</f>
        <v>0</v>
      </c>
      <c r="I106" s="13">
        <f>(+'Sch 8.x Bill Count'!X102*'S6.2a PRevenue (1 in)'!$K$8)+('Sch 8.x Bill Count'!X102*($B106+50)/100*$K$10)-(0.64*5*'Sch 8.x Bill Count'!X102)</f>
        <v>0</v>
      </c>
      <c r="J106" s="13">
        <f>(+'Sch 8.x Bill Count'!Y102*'S6.2a PRevenue (1 in)'!$K$8)+('Sch 8.x Bill Count'!Y102*($B106+50)/100*$K$10)-(0.64*5*'Sch 8.x Bill Count'!Y102)</f>
        <v>0</v>
      </c>
      <c r="K106" s="13">
        <f>(+'Sch 8.x Bill Count'!Z102*'S6.2a PRevenue (1 in)'!$K$8)+('Sch 8.x Bill Count'!Z102*($B106+50)/100*$K$10)-(0.64*5*'Sch 8.x Bill Count'!Z102)</f>
        <v>0</v>
      </c>
      <c r="L106" s="13">
        <f>(+'Sch 8.x Bill Count'!AA102*'S6.2a PRevenue (1 in)'!$K$8)+('Sch 8.x Bill Count'!AA102*($B106+50)/100*$K$10)-(0.64*5*'Sch 8.x Bill Count'!AA102)</f>
        <v>0</v>
      </c>
      <c r="M106" s="13">
        <f>(+'Sch 8.x Bill Count'!AB102*'S6.2a PRevenue (1 in)'!$K$8)+('Sch 8.x Bill Count'!AB102*($B106+50)/100*$K$10)-(0.64*5*'Sch 8.x Bill Count'!AB102)</f>
        <v>0</v>
      </c>
      <c r="N106" s="13">
        <f>(+'Sch 8.x Bill Count'!AC102*'S6.2a PRevenue (1 in)'!$K$8)+('Sch 8.x Bill Count'!AC102*($B106+50)/100*$K$10)-(0.64*5*'Sch 8.x Bill Count'!AC102)</f>
        <v>0</v>
      </c>
      <c r="O106" s="42"/>
      <c r="P106" s="42"/>
      <c r="Q106" s="42"/>
    </row>
    <row r="107" spans="1:17" x14ac:dyDescent="0.25">
      <c r="A107" s="42"/>
      <c r="B107">
        <f t="shared" si="2"/>
        <v>9200</v>
      </c>
      <c r="C107" s="13">
        <f>(+'Sch 8.x Bill Count'!R103*'S6.2a PRevenue (1 in)'!$K$8)+('Sch 8.x Bill Count'!R103*($B107+50)/100*$K$10)-(0.64*5*'Sch 8.x Bill Count'!R103)</f>
        <v>0</v>
      </c>
      <c r="D107" s="13">
        <f>(+'Sch 8.x Bill Count'!S103*'S6.2a PRevenue (1 in)'!$K$8)+('Sch 8.x Bill Count'!S103*($B107+50)/100*$K$10)-(0.64*5*'Sch 8.x Bill Count'!S103)</f>
        <v>0</v>
      </c>
      <c r="E107" s="13">
        <f>(+'Sch 8.x Bill Count'!T103*'S6.2a PRevenue (1 in)'!$K$8)+('Sch 8.x Bill Count'!T103*($B107+50)/100*$K$10)-(0.64*5*'Sch 8.x Bill Count'!T103)</f>
        <v>0</v>
      </c>
      <c r="F107" s="13">
        <f>(+'Sch 8.x Bill Count'!U103*'S6.2a PRevenue (1 in)'!$K$8)+('Sch 8.x Bill Count'!U103*($B107+50)/100*$K$10)-(0.64*5*'Sch 8.x Bill Count'!U103)</f>
        <v>0</v>
      </c>
      <c r="G107" s="13">
        <f>(+'Sch 8.x Bill Count'!V103*'S6.2a PRevenue (1 in)'!$K$8)+('Sch 8.x Bill Count'!V103*($B107+50)/100*$K$10)-(0.64*5*'Sch 8.x Bill Count'!V103)</f>
        <v>0</v>
      </c>
      <c r="H107" s="13">
        <f>(+'Sch 8.x Bill Count'!W103*'S6.2a PRevenue (1 in)'!$K$8)+('Sch 8.x Bill Count'!W103*($B107+50)/100*$K$10)-(0.64*5*'Sch 8.x Bill Count'!W103)</f>
        <v>0</v>
      </c>
      <c r="I107" s="13">
        <f>(+'Sch 8.x Bill Count'!X103*'S6.2a PRevenue (1 in)'!$K$8)+('Sch 8.x Bill Count'!X103*($B107+50)/100*$K$10)-(0.64*5*'Sch 8.x Bill Count'!X103)</f>
        <v>0</v>
      </c>
      <c r="J107" s="13">
        <f>(+'Sch 8.x Bill Count'!Y103*'S6.2a PRevenue (1 in)'!$K$8)+('Sch 8.x Bill Count'!Y103*($B107+50)/100*$K$10)-(0.64*5*'Sch 8.x Bill Count'!Y103)</f>
        <v>0</v>
      </c>
      <c r="K107" s="13">
        <f>(+'Sch 8.x Bill Count'!Z103*'S6.2a PRevenue (1 in)'!$K$8)+('Sch 8.x Bill Count'!Z103*($B107+50)/100*$K$10)-(0.64*5*'Sch 8.x Bill Count'!Z103)</f>
        <v>0</v>
      </c>
      <c r="L107" s="13">
        <f>(+'Sch 8.x Bill Count'!AA103*'S6.2a PRevenue (1 in)'!$K$8)+('Sch 8.x Bill Count'!AA103*($B107+50)/100*$K$10)-(0.64*5*'Sch 8.x Bill Count'!AA103)</f>
        <v>0</v>
      </c>
      <c r="M107" s="13">
        <f>(+'Sch 8.x Bill Count'!AB103*'S6.2a PRevenue (1 in)'!$K$8)+('Sch 8.x Bill Count'!AB103*($B107+50)/100*$K$10)-(0.64*5*'Sch 8.x Bill Count'!AB103)</f>
        <v>0</v>
      </c>
      <c r="N107" s="13">
        <f>(+'Sch 8.x Bill Count'!AC103*'S6.2a PRevenue (1 in)'!$K$8)+('Sch 8.x Bill Count'!AC103*($B107+50)/100*$K$10)-(0.64*5*'Sch 8.x Bill Count'!AC103)</f>
        <v>0</v>
      </c>
      <c r="O107" s="42"/>
      <c r="P107" s="42"/>
      <c r="Q107" s="42"/>
    </row>
    <row r="108" spans="1:17" x14ac:dyDescent="0.25">
      <c r="A108" s="42"/>
      <c r="B108">
        <f t="shared" si="2"/>
        <v>9300</v>
      </c>
      <c r="C108" s="13">
        <f>(+'Sch 8.x Bill Count'!R104*'S6.2a PRevenue (1 in)'!$K$8)+('Sch 8.x Bill Count'!R104*($B108+50)/100*$K$10)-(0.64*5*'Sch 8.x Bill Count'!R104)</f>
        <v>0</v>
      </c>
      <c r="D108" s="13">
        <f>(+'Sch 8.x Bill Count'!S104*'S6.2a PRevenue (1 in)'!$K$8)+('Sch 8.x Bill Count'!S104*($B108+50)/100*$K$10)-(0.64*5*'Sch 8.x Bill Count'!S104)</f>
        <v>0</v>
      </c>
      <c r="E108" s="13">
        <f>(+'Sch 8.x Bill Count'!T104*'S6.2a PRevenue (1 in)'!$K$8)+('Sch 8.x Bill Count'!T104*($B108+50)/100*$K$10)-(0.64*5*'Sch 8.x Bill Count'!T104)</f>
        <v>0</v>
      </c>
      <c r="F108" s="13">
        <f>(+'Sch 8.x Bill Count'!U104*'S6.2a PRevenue (1 in)'!$K$8)+('Sch 8.x Bill Count'!U104*($B108+50)/100*$K$10)-(0.64*5*'Sch 8.x Bill Count'!U104)</f>
        <v>0</v>
      </c>
      <c r="G108" s="13">
        <f>(+'Sch 8.x Bill Count'!V104*'S6.2a PRevenue (1 in)'!$K$8)+('Sch 8.x Bill Count'!V104*($B108+50)/100*$K$10)-(0.64*5*'Sch 8.x Bill Count'!V104)</f>
        <v>0</v>
      </c>
      <c r="H108" s="13">
        <f>(+'Sch 8.x Bill Count'!W104*'S6.2a PRevenue (1 in)'!$K$8)+('Sch 8.x Bill Count'!W104*($B108+50)/100*$K$10)-(0.64*5*'Sch 8.x Bill Count'!W104)</f>
        <v>0</v>
      </c>
      <c r="I108" s="13">
        <f>(+'Sch 8.x Bill Count'!X104*'S6.2a PRevenue (1 in)'!$K$8)+('Sch 8.x Bill Count'!X104*($B108+50)/100*$K$10)-(0.64*5*'Sch 8.x Bill Count'!X104)</f>
        <v>0</v>
      </c>
      <c r="J108" s="13">
        <f>(+'Sch 8.x Bill Count'!Y104*'S6.2a PRevenue (1 in)'!$K$8)+('Sch 8.x Bill Count'!Y104*($B108+50)/100*$K$10)-(0.64*5*'Sch 8.x Bill Count'!Y104)</f>
        <v>0</v>
      </c>
      <c r="K108" s="13">
        <f>(+'Sch 8.x Bill Count'!Z104*'S6.2a PRevenue (1 in)'!$K$8)+('Sch 8.x Bill Count'!Z104*($B108+50)/100*$K$10)-(0.64*5*'Sch 8.x Bill Count'!Z104)</f>
        <v>0</v>
      </c>
      <c r="L108" s="13">
        <f>(+'Sch 8.x Bill Count'!AA104*'S6.2a PRevenue (1 in)'!$K$8)+('Sch 8.x Bill Count'!AA104*($B108+50)/100*$K$10)-(0.64*5*'Sch 8.x Bill Count'!AA104)</f>
        <v>0</v>
      </c>
      <c r="M108" s="13">
        <f>(+'Sch 8.x Bill Count'!AB104*'S6.2a PRevenue (1 in)'!$K$8)+('Sch 8.x Bill Count'!AB104*($B108+50)/100*$K$10)-(0.64*5*'Sch 8.x Bill Count'!AB104)</f>
        <v>0</v>
      </c>
      <c r="N108" s="13">
        <f>(+'Sch 8.x Bill Count'!AC104*'S6.2a PRevenue (1 in)'!$K$8)+('Sch 8.x Bill Count'!AC104*($B108+50)/100*$K$10)-(0.64*5*'Sch 8.x Bill Count'!AC104)</f>
        <v>0</v>
      </c>
      <c r="O108" s="42"/>
      <c r="P108" s="42"/>
      <c r="Q108" s="42"/>
    </row>
    <row r="109" spans="1:17" x14ac:dyDescent="0.25">
      <c r="A109" s="42"/>
      <c r="B109">
        <f t="shared" si="2"/>
        <v>9400</v>
      </c>
      <c r="C109" s="13">
        <f>(+'Sch 8.x Bill Count'!R105*'S6.2a PRevenue (1 in)'!$K$8)+('Sch 8.x Bill Count'!R105*($B109+50)/100*$K$10)-(0.64*5*'Sch 8.x Bill Count'!R105)</f>
        <v>0</v>
      </c>
      <c r="D109" s="13">
        <f>(+'Sch 8.x Bill Count'!S105*'S6.2a PRevenue (1 in)'!$K$8)+('Sch 8.x Bill Count'!S105*($B109+50)/100*$K$10)-(0.64*5*'Sch 8.x Bill Count'!S105)</f>
        <v>0</v>
      </c>
      <c r="E109" s="13">
        <f>(+'Sch 8.x Bill Count'!T105*'S6.2a PRevenue (1 in)'!$K$8)+('Sch 8.x Bill Count'!T105*($B109+50)/100*$K$10)-(0.64*5*'Sch 8.x Bill Count'!T105)</f>
        <v>0</v>
      </c>
      <c r="F109" s="13">
        <f>(+'Sch 8.x Bill Count'!U105*'S6.2a PRevenue (1 in)'!$K$8)+('Sch 8.x Bill Count'!U105*($B109+50)/100*$K$10)-(0.64*5*'Sch 8.x Bill Count'!U105)</f>
        <v>0</v>
      </c>
      <c r="G109" s="13">
        <f>(+'Sch 8.x Bill Count'!V105*'S6.2a PRevenue (1 in)'!$K$8)+('Sch 8.x Bill Count'!V105*($B109+50)/100*$K$10)-(0.64*5*'Sch 8.x Bill Count'!V105)</f>
        <v>0</v>
      </c>
      <c r="H109" s="13">
        <f>(+'Sch 8.x Bill Count'!W105*'S6.2a PRevenue (1 in)'!$K$8)+('Sch 8.x Bill Count'!W105*($B109+50)/100*$K$10)-(0.64*5*'Sch 8.x Bill Count'!W105)</f>
        <v>0</v>
      </c>
      <c r="I109" s="13">
        <f>(+'Sch 8.x Bill Count'!X105*'S6.2a PRevenue (1 in)'!$K$8)+('Sch 8.x Bill Count'!X105*($B109+50)/100*$K$10)-(0.64*5*'Sch 8.x Bill Count'!X105)</f>
        <v>0</v>
      </c>
      <c r="J109" s="13">
        <f>(+'Sch 8.x Bill Count'!Y105*'S6.2a PRevenue (1 in)'!$K$8)+('Sch 8.x Bill Count'!Y105*($B109+50)/100*$K$10)-(0.64*5*'Sch 8.x Bill Count'!Y105)</f>
        <v>0</v>
      </c>
      <c r="K109" s="13">
        <f>(+'Sch 8.x Bill Count'!Z105*'S6.2a PRevenue (1 in)'!$K$8)+('Sch 8.x Bill Count'!Z105*($B109+50)/100*$K$10)-(0.64*5*'Sch 8.x Bill Count'!Z105)</f>
        <v>0</v>
      </c>
      <c r="L109" s="13">
        <f>(+'Sch 8.x Bill Count'!AA105*'S6.2a PRevenue (1 in)'!$K$8)+('Sch 8.x Bill Count'!AA105*($B109+50)/100*$K$10)-(0.64*5*'Sch 8.x Bill Count'!AA105)</f>
        <v>0</v>
      </c>
      <c r="M109" s="13">
        <f>(+'Sch 8.x Bill Count'!AB105*'S6.2a PRevenue (1 in)'!$K$8)+('Sch 8.x Bill Count'!AB105*($B109+50)/100*$K$10)-(0.64*5*'Sch 8.x Bill Count'!AB105)</f>
        <v>0</v>
      </c>
      <c r="N109" s="13">
        <f>(+'Sch 8.x Bill Count'!AC105*'S6.2a PRevenue (1 in)'!$K$8)+('Sch 8.x Bill Count'!AC105*($B109+50)/100*$K$10)-(0.64*5*'Sch 8.x Bill Count'!AC105)</f>
        <v>0</v>
      </c>
      <c r="O109" s="42"/>
      <c r="P109" s="42"/>
      <c r="Q109" s="42"/>
    </row>
    <row r="110" spans="1:17" x14ac:dyDescent="0.25">
      <c r="A110" s="42"/>
      <c r="B110">
        <f t="shared" si="2"/>
        <v>9500</v>
      </c>
      <c r="C110" s="13">
        <f>(+'Sch 8.x Bill Count'!R106*'S6.2a PRevenue (1 in)'!$K$8)+('Sch 8.x Bill Count'!R106*($B110+50)/100*$K$10)-(0.64*5*'Sch 8.x Bill Count'!R106)</f>
        <v>0</v>
      </c>
      <c r="D110" s="13">
        <f>(+'Sch 8.x Bill Count'!S106*'S6.2a PRevenue (1 in)'!$K$8)+('Sch 8.x Bill Count'!S106*($B110+50)/100*$K$10)-(0.64*5*'Sch 8.x Bill Count'!S106)</f>
        <v>0</v>
      </c>
      <c r="E110" s="13">
        <f>(+'Sch 8.x Bill Count'!T106*'S6.2a PRevenue (1 in)'!$K$8)+('Sch 8.x Bill Count'!T106*($B110+50)/100*$K$10)-(0.64*5*'Sch 8.x Bill Count'!T106)</f>
        <v>0</v>
      </c>
      <c r="F110" s="13">
        <f>(+'Sch 8.x Bill Count'!U106*'S6.2a PRevenue (1 in)'!$K$8)+('Sch 8.x Bill Count'!U106*($B110+50)/100*$K$10)-(0.64*5*'Sch 8.x Bill Count'!U106)</f>
        <v>0</v>
      </c>
      <c r="G110" s="13">
        <f>(+'Sch 8.x Bill Count'!V106*'S6.2a PRevenue (1 in)'!$K$8)+('Sch 8.x Bill Count'!V106*($B110+50)/100*$K$10)-(0.64*5*'Sch 8.x Bill Count'!V106)</f>
        <v>0</v>
      </c>
      <c r="H110" s="13">
        <f>(+'Sch 8.x Bill Count'!W106*'S6.2a PRevenue (1 in)'!$K$8)+('Sch 8.x Bill Count'!W106*($B110+50)/100*$K$10)-(0.64*5*'Sch 8.x Bill Count'!W106)</f>
        <v>0</v>
      </c>
      <c r="I110" s="13">
        <f>(+'Sch 8.x Bill Count'!X106*'S6.2a PRevenue (1 in)'!$K$8)+('Sch 8.x Bill Count'!X106*($B110+50)/100*$K$10)-(0.64*5*'Sch 8.x Bill Count'!X106)</f>
        <v>0</v>
      </c>
      <c r="J110" s="13">
        <f>(+'Sch 8.x Bill Count'!Y106*'S6.2a PRevenue (1 in)'!$K$8)+('Sch 8.x Bill Count'!Y106*($B110+50)/100*$K$10)-(0.64*5*'Sch 8.x Bill Count'!Y106)</f>
        <v>0</v>
      </c>
      <c r="K110" s="13">
        <f>(+'Sch 8.x Bill Count'!Z106*'S6.2a PRevenue (1 in)'!$K$8)+('Sch 8.x Bill Count'!Z106*($B110+50)/100*$K$10)-(0.64*5*'Sch 8.x Bill Count'!Z106)</f>
        <v>0</v>
      </c>
      <c r="L110" s="13">
        <f>(+'Sch 8.x Bill Count'!AA106*'S6.2a PRevenue (1 in)'!$K$8)+('Sch 8.x Bill Count'!AA106*($B110+50)/100*$K$10)-(0.64*5*'Sch 8.x Bill Count'!AA106)</f>
        <v>0</v>
      </c>
      <c r="M110" s="13">
        <f>(+'Sch 8.x Bill Count'!AB106*'S6.2a PRevenue (1 in)'!$K$8)+('Sch 8.x Bill Count'!AB106*($B110+50)/100*$K$10)-(0.64*5*'Sch 8.x Bill Count'!AB106)</f>
        <v>0</v>
      </c>
      <c r="N110" s="13">
        <f>(+'Sch 8.x Bill Count'!AC106*'S6.2a PRevenue (1 in)'!$K$8)+('Sch 8.x Bill Count'!AC106*($B110+50)/100*$K$10)-(0.64*5*'Sch 8.x Bill Count'!AC106)</f>
        <v>0</v>
      </c>
      <c r="O110" s="42"/>
      <c r="P110" s="42"/>
      <c r="Q110" s="42"/>
    </row>
    <row r="111" spans="1:17" x14ac:dyDescent="0.25">
      <c r="A111" s="42"/>
      <c r="B111">
        <f t="shared" si="2"/>
        <v>9600</v>
      </c>
      <c r="C111" s="13">
        <f>(+'Sch 8.x Bill Count'!R107*'S6.2a PRevenue (1 in)'!$K$8)+('Sch 8.x Bill Count'!R107*($B111+50)/100*$K$10)-(0.64*5*'Sch 8.x Bill Count'!R107)</f>
        <v>0</v>
      </c>
      <c r="D111" s="13">
        <f>(+'Sch 8.x Bill Count'!S107*'S6.2a PRevenue (1 in)'!$K$8)+('Sch 8.x Bill Count'!S107*($B111+50)/100*$K$10)-(0.64*5*'Sch 8.x Bill Count'!S107)</f>
        <v>0</v>
      </c>
      <c r="E111" s="13">
        <f>(+'Sch 8.x Bill Count'!T107*'S6.2a PRevenue (1 in)'!$K$8)+('Sch 8.x Bill Count'!T107*($B111+50)/100*$K$10)-(0.64*5*'Sch 8.x Bill Count'!T107)</f>
        <v>0</v>
      </c>
      <c r="F111" s="13">
        <f>(+'Sch 8.x Bill Count'!U107*'S6.2a PRevenue (1 in)'!$K$8)+('Sch 8.x Bill Count'!U107*($B111+50)/100*$K$10)-(0.64*5*'Sch 8.x Bill Count'!U107)</f>
        <v>0</v>
      </c>
      <c r="G111" s="13">
        <f>(+'Sch 8.x Bill Count'!V107*'S6.2a PRevenue (1 in)'!$K$8)+('Sch 8.x Bill Count'!V107*($B111+50)/100*$K$10)-(0.64*5*'Sch 8.x Bill Count'!V107)</f>
        <v>0</v>
      </c>
      <c r="H111" s="13">
        <f>(+'Sch 8.x Bill Count'!W107*'S6.2a PRevenue (1 in)'!$K$8)+('Sch 8.x Bill Count'!W107*($B111+50)/100*$K$10)-(0.64*5*'Sch 8.x Bill Count'!W107)</f>
        <v>0</v>
      </c>
      <c r="I111" s="13">
        <f>(+'Sch 8.x Bill Count'!X107*'S6.2a PRevenue (1 in)'!$K$8)+('Sch 8.x Bill Count'!X107*($B111+50)/100*$K$10)-(0.64*5*'Sch 8.x Bill Count'!X107)</f>
        <v>0</v>
      </c>
      <c r="J111" s="13">
        <f>(+'Sch 8.x Bill Count'!Y107*'S6.2a PRevenue (1 in)'!$K$8)+('Sch 8.x Bill Count'!Y107*($B111+50)/100*$K$10)-(0.64*5*'Sch 8.x Bill Count'!Y107)</f>
        <v>0</v>
      </c>
      <c r="K111" s="13">
        <f>(+'Sch 8.x Bill Count'!Z107*'S6.2a PRevenue (1 in)'!$K$8)+('Sch 8.x Bill Count'!Z107*($B111+50)/100*$K$10)-(0.64*5*'Sch 8.x Bill Count'!Z107)</f>
        <v>0</v>
      </c>
      <c r="L111" s="13">
        <f>(+'Sch 8.x Bill Count'!AA107*'S6.2a PRevenue (1 in)'!$K$8)+('Sch 8.x Bill Count'!AA107*($B111+50)/100*$K$10)-(0.64*5*'Sch 8.x Bill Count'!AA107)</f>
        <v>0</v>
      </c>
      <c r="M111" s="13">
        <f>(+'Sch 8.x Bill Count'!AB107*'S6.2a PRevenue (1 in)'!$K$8)+('Sch 8.x Bill Count'!AB107*($B111+50)/100*$K$10)-(0.64*5*'Sch 8.x Bill Count'!AB107)</f>
        <v>0</v>
      </c>
      <c r="N111" s="13">
        <f>(+'Sch 8.x Bill Count'!AC107*'S6.2a PRevenue (1 in)'!$K$8)+('Sch 8.x Bill Count'!AC107*($B111+50)/100*$K$10)-(0.64*5*'Sch 8.x Bill Count'!AC107)</f>
        <v>0</v>
      </c>
      <c r="O111" s="42"/>
      <c r="P111" s="42"/>
      <c r="Q111" s="42"/>
    </row>
    <row r="112" spans="1:17" x14ac:dyDescent="0.25">
      <c r="A112" s="42"/>
      <c r="B112">
        <f t="shared" si="2"/>
        <v>9700</v>
      </c>
      <c r="C112" s="13">
        <f>(+'Sch 8.x Bill Count'!R108*'S6.2a PRevenue (1 in)'!$K$8)+('Sch 8.x Bill Count'!R108*($B112+50)/100*$K$10)-(0.64*5*'Sch 8.x Bill Count'!R108)</f>
        <v>0</v>
      </c>
      <c r="D112" s="13">
        <f>(+'Sch 8.x Bill Count'!S108*'S6.2a PRevenue (1 in)'!$K$8)+('Sch 8.x Bill Count'!S108*($B112+50)/100*$K$10)-(0.64*5*'Sch 8.x Bill Count'!S108)</f>
        <v>0</v>
      </c>
      <c r="E112" s="13">
        <f>(+'Sch 8.x Bill Count'!T108*'S6.2a PRevenue (1 in)'!$K$8)+('Sch 8.x Bill Count'!T108*($B112+50)/100*$K$10)-(0.64*5*'Sch 8.x Bill Count'!T108)</f>
        <v>0</v>
      </c>
      <c r="F112" s="13">
        <f>(+'Sch 8.x Bill Count'!U108*'S6.2a PRevenue (1 in)'!$K$8)+('Sch 8.x Bill Count'!U108*($B112+50)/100*$K$10)-(0.64*5*'Sch 8.x Bill Count'!U108)</f>
        <v>0</v>
      </c>
      <c r="G112" s="13">
        <f>(+'Sch 8.x Bill Count'!V108*'S6.2a PRevenue (1 in)'!$K$8)+('Sch 8.x Bill Count'!V108*($B112+50)/100*$K$10)-(0.64*5*'Sch 8.x Bill Count'!V108)</f>
        <v>0</v>
      </c>
      <c r="H112" s="13">
        <f>(+'Sch 8.x Bill Count'!W108*'S6.2a PRevenue (1 in)'!$K$8)+('Sch 8.x Bill Count'!W108*($B112+50)/100*$K$10)-(0.64*5*'Sch 8.x Bill Count'!W108)</f>
        <v>0</v>
      </c>
      <c r="I112" s="13">
        <f>(+'Sch 8.x Bill Count'!X108*'S6.2a PRevenue (1 in)'!$K$8)+('Sch 8.x Bill Count'!X108*($B112+50)/100*$K$10)-(0.64*5*'Sch 8.x Bill Count'!X108)</f>
        <v>0</v>
      </c>
      <c r="J112" s="13">
        <f>(+'Sch 8.x Bill Count'!Y108*'S6.2a PRevenue (1 in)'!$K$8)+('Sch 8.x Bill Count'!Y108*($B112+50)/100*$K$10)-(0.64*5*'Sch 8.x Bill Count'!Y108)</f>
        <v>0</v>
      </c>
      <c r="K112" s="13">
        <f>(+'Sch 8.x Bill Count'!Z108*'S6.2a PRevenue (1 in)'!$K$8)+('Sch 8.x Bill Count'!Z108*($B112+50)/100*$K$10)-(0.64*5*'Sch 8.x Bill Count'!Z108)</f>
        <v>0</v>
      </c>
      <c r="L112" s="13">
        <f>(+'Sch 8.x Bill Count'!AA108*'S6.2a PRevenue (1 in)'!$K$8)+('Sch 8.x Bill Count'!AA108*($B112+50)/100*$K$10)-(0.64*5*'Sch 8.x Bill Count'!AA108)</f>
        <v>0</v>
      </c>
      <c r="M112" s="13">
        <f>(+'Sch 8.x Bill Count'!AB108*'S6.2a PRevenue (1 in)'!$K$8)+('Sch 8.x Bill Count'!AB108*($B112+50)/100*$K$10)-(0.64*5*'Sch 8.x Bill Count'!AB108)</f>
        <v>0</v>
      </c>
      <c r="N112" s="13">
        <f>(+'Sch 8.x Bill Count'!AC108*'S6.2a PRevenue (1 in)'!$K$8)+('Sch 8.x Bill Count'!AC108*($B112+50)/100*$K$10)-(0.64*5*'Sch 8.x Bill Count'!AC108)</f>
        <v>0</v>
      </c>
      <c r="O112" s="42"/>
      <c r="P112" s="42"/>
      <c r="Q112" s="42"/>
    </row>
    <row r="113" spans="1:17" x14ac:dyDescent="0.25">
      <c r="A113" s="42"/>
      <c r="B113">
        <f t="shared" si="2"/>
        <v>9800</v>
      </c>
      <c r="C113" s="13">
        <f>(+'Sch 8.x Bill Count'!R109*'S6.2a PRevenue (1 in)'!$K$8)+('Sch 8.x Bill Count'!R109*($B113+50)/100*$K$10)-(0.64*5*'Sch 8.x Bill Count'!R109)</f>
        <v>0</v>
      </c>
      <c r="D113" s="13">
        <f>(+'Sch 8.x Bill Count'!S109*'S6.2a PRevenue (1 in)'!$K$8)+('Sch 8.x Bill Count'!S109*($B113+50)/100*$K$10)-(0.64*5*'Sch 8.x Bill Count'!S109)</f>
        <v>0</v>
      </c>
      <c r="E113" s="13">
        <f>(+'Sch 8.x Bill Count'!T109*'S6.2a PRevenue (1 in)'!$K$8)+('Sch 8.x Bill Count'!T109*($B113+50)/100*$K$10)-(0.64*5*'Sch 8.x Bill Count'!T109)</f>
        <v>0</v>
      </c>
      <c r="F113" s="13">
        <f>(+'Sch 8.x Bill Count'!U109*'S6.2a PRevenue (1 in)'!$K$8)+('Sch 8.x Bill Count'!U109*($B113+50)/100*$K$10)-(0.64*5*'Sch 8.x Bill Count'!U109)</f>
        <v>0</v>
      </c>
      <c r="G113" s="13">
        <f>(+'Sch 8.x Bill Count'!V109*'S6.2a PRevenue (1 in)'!$K$8)+('Sch 8.x Bill Count'!V109*($B113+50)/100*$K$10)-(0.64*5*'Sch 8.x Bill Count'!V109)</f>
        <v>0</v>
      </c>
      <c r="H113" s="13">
        <f>(+'Sch 8.x Bill Count'!W109*'S6.2a PRevenue (1 in)'!$K$8)+('Sch 8.x Bill Count'!W109*($B113+50)/100*$K$10)-(0.64*5*'Sch 8.x Bill Count'!W109)</f>
        <v>0</v>
      </c>
      <c r="I113" s="13">
        <f>(+'Sch 8.x Bill Count'!X109*'S6.2a PRevenue (1 in)'!$K$8)+('Sch 8.x Bill Count'!X109*($B113+50)/100*$K$10)-(0.64*5*'Sch 8.x Bill Count'!X109)</f>
        <v>0</v>
      </c>
      <c r="J113" s="13">
        <f>(+'Sch 8.x Bill Count'!Y109*'S6.2a PRevenue (1 in)'!$K$8)+('Sch 8.x Bill Count'!Y109*($B113+50)/100*$K$10)-(0.64*5*'Sch 8.x Bill Count'!Y109)</f>
        <v>0</v>
      </c>
      <c r="K113" s="13">
        <f>(+'Sch 8.x Bill Count'!Z109*'S6.2a PRevenue (1 in)'!$K$8)+('Sch 8.x Bill Count'!Z109*($B113+50)/100*$K$10)-(0.64*5*'Sch 8.x Bill Count'!Z109)</f>
        <v>0</v>
      </c>
      <c r="L113" s="13">
        <f>(+'Sch 8.x Bill Count'!AA109*'S6.2a PRevenue (1 in)'!$K$8)+('Sch 8.x Bill Count'!AA109*($B113+50)/100*$K$10)-(0.64*5*'Sch 8.x Bill Count'!AA109)</f>
        <v>0</v>
      </c>
      <c r="M113" s="13">
        <f>(+'Sch 8.x Bill Count'!AB109*'S6.2a PRevenue (1 in)'!$K$8)+('Sch 8.x Bill Count'!AB109*($B113+50)/100*$K$10)-(0.64*5*'Sch 8.x Bill Count'!AB109)</f>
        <v>0</v>
      </c>
      <c r="N113" s="13">
        <f>(+'Sch 8.x Bill Count'!AC109*'S6.2a PRevenue (1 in)'!$K$8)+('Sch 8.x Bill Count'!AC109*($B113+50)/100*$K$10)-(0.64*5*'Sch 8.x Bill Count'!AC109)</f>
        <v>0</v>
      </c>
      <c r="O113" s="42"/>
      <c r="P113" s="42"/>
      <c r="Q113" s="42"/>
    </row>
    <row r="114" spans="1:17" x14ac:dyDescent="0.25">
      <c r="A114" s="42"/>
      <c r="B114">
        <f t="shared" si="2"/>
        <v>9900</v>
      </c>
      <c r="C114" s="13">
        <f>(+'Sch 8.x Bill Count'!R110*'S6.2a PRevenue (1 in)'!$K$8)+('Sch 8.x Bill Count'!R110*($B114+50)/100*$K$10)-(0.64*5*'Sch 8.x Bill Count'!R110)</f>
        <v>0</v>
      </c>
      <c r="D114" s="13">
        <f>(+'Sch 8.x Bill Count'!S110*'S6.2a PRevenue (1 in)'!$K$8)+('Sch 8.x Bill Count'!S110*($B114+50)/100*$K$10)-(0.64*5*'Sch 8.x Bill Count'!S110)</f>
        <v>0</v>
      </c>
      <c r="E114" s="13">
        <f>(+'Sch 8.x Bill Count'!T110*'S6.2a PRevenue (1 in)'!$K$8)+('Sch 8.x Bill Count'!T110*($B114+50)/100*$K$10)-(0.64*5*'Sch 8.x Bill Count'!T110)</f>
        <v>0</v>
      </c>
      <c r="F114" s="13">
        <f>(+'Sch 8.x Bill Count'!U110*'S6.2a PRevenue (1 in)'!$K$8)+('Sch 8.x Bill Count'!U110*($B114+50)/100*$K$10)-(0.64*5*'Sch 8.x Bill Count'!U110)</f>
        <v>0</v>
      </c>
      <c r="G114" s="13">
        <f>(+'Sch 8.x Bill Count'!V110*'S6.2a PRevenue (1 in)'!$K$8)+('Sch 8.x Bill Count'!V110*($B114+50)/100*$K$10)-(0.64*5*'Sch 8.x Bill Count'!V110)</f>
        <v>0</v>
      </c>
      <c r="H114" s="13">
        <f>(+'Sch 8.x Bill Count'!W110*'S6.2a PRevenue (1 in)'!$K$8)+('Sch 8.x Bill Count'!W110*($B114+50)/100*$K$10)-(0.64*5*'Sch 8.x Bill Count'!W110)</f>
        <v>0</v>
      </c>
      <c r="I114" s="13">
        <f>(+'Sch 8.x Bill Count'!X110*'S6.2a PRevenue (1 in)'!$K$8)+('Sch 8.x Bill Count'!X110*($B114+50)/100*$K$10)-(0.64*5*'Sch 8.x Bill Count'!X110)</f>
        <v>0</v>
      </c>
      <c r="J114" s="13">
        <f>(+'Sch 8.x Bill Count'!Y110*'S6.2a PRevenue (1 in)'!$K$8)+('Sch 8.x Bill Count'!Y110*($B114+50)/100*$K$10)-(0.64*5*'Sch 8.x Bill Count'!Y110)</f>
        <v>0</v>
      </c>
      <c r="K114" s="13">
        <f>(+'Sch 8.x Bill Count'!Z110*'S6.2a PRevenue (1 in)'!$K$8)+('Sch 8.x Bill Count'!Z110*($B114+50)/100*$K$10)-(0.64*5*'Sch 8.x Bill Count'!Z110)</f>
        <v>0</v>
      </c>
      <c r="L114" s="13">
        <f>(+'Sch 8.x Bill Count'!AA110*'S6.2a PRevenue (1 in)'!$K$8)+('Sch 8.x Bill Count'!AA110*($B114+50)/100*$K$10)-(0.64*5*'Sch 8.x Bill Count'!AA110)</f>
        <v>0</v>
      </c>
      <c r="M114" s="13">
        <f>(+'Sch 8.x Bill Count'!AB110*'S6.2a PRevenue (1 in)'!$K$8)+('Sch 8.x Bill Count'!AB110*($B114+50)/100*$K$10)-(0.64*5*'Sch 8.x Bill Count'!AB110)</f>
        <v>0</v>
      </c>
      <c r="N114" s="13">
        <f>(+'Sch 8.x Bill Count'!AC110*'S6.2a PRevenue (1 in)'!$K$8)+('Sch 8.x Bill Count'!AC110*($B114+50)/100*$K$10)-(0.64*5*'Sch 8.x Bill Count'!AC110)</f>
        <v>0</v>
      </c>
      <c r="O114" s="42"/>
      <c r="P114" s="42"/>
      <c r="Q114" s="42"/>
    </row>
    <row r="115" spans="1:17" x14ac:dyDescent="0.25">
      <c r="A115" s="42"/>
      <c r="B115">
        <f t="shared" si="2"/>
        <v>10000</v>
      </c>
      <c r="C115" s="13">
        <f>(+'Sch 8.x Bill Count'!R111*'S6.2a PRevenue (1 in)'!$K$8)+('Sch 8.x Bill Count'!R111*($B115+50)/100*$K$10)-(0.64*5*'Sch 8.x Bill Count'!R111)</f>
        <v>0</v>
      </c>
      <c r="D115" s="13">
        <f>(+'Sch 8.x Bill Count'!S111*'S6.2a PRevenue (1 in)'!$K$8)+('Sch 8.x Bill Count'!S111*($B115+50)/100*$K$10)-(0.64*5*'Sch 8.x Bill Count'!S111)</f>
        <v>0</v>
      </c>
      <c r="E115" s="13">
        <f>(+'Sch 8.x Bill Count'!T111*'S6.2a PRevenue (1 in)'!$K$8)+('Sch 8.x Bill Count'!T111*($B115+50)/100*$K$10)-(0.64*5*'Sch 8.x Bill Count'!T111)</f>
        <v>0</v>
      </c>
      <c r="F115" s="13">
        <f>(+'Sch 8.x Bill Count'!U111*'S6.2a PRevenue (1 in)'!$K$8)+('Sch 8.x Bill Count'!U111*($B115+50)/100*$K$10)-(0.64*5*'Sch 8.x Bill Count'!U111)</f>
        <v>0</v>
      </c>
      <c r="G115" s="13">
        <f>(+'Sch 8.x Bill Count'!V111*'S6.2a PRevenue (1 in)'!$K$8)+('Sch 8.x Bill Count'!V111*($B115+50)/100*$K$10)-(0.64*5*'Sch 8.x Bill Count'!V111)</f>
        <v>0</v>
      </c>
      <c r="H115" s="13">
        <f>(+'Sch 8.x Bill Count'!W111*'S6.2a PRevenue (1 in)'!$K$8)+('Sch 8.x Bill Count'!W111*($B115+50)/100*$K$10)-(0.64*5*'Sch 8.x Bill Count'!W111)</f>
        <v>0</v>
      </c>
      <c r="I115" s="13">
        <f>(+'Sch 8.x Bill Count'!X111*'S6.2a PRevenue (1 in)'!$K$8)+('Sch 8.x Bill Count'!X111*($B115+50)/100*$K$10)-(0.64*5*'Sch 8.x Bill Count'!X111)</f>
        <v>0</v>
      </c>
      <c r="J115" s="13">
        <f>(+'Sch 8.x Bill Count'!Y111*'S6.2a PRevenue (1 in)'!$K$8)+('Sch 8.x Bill Count'!Y111*($B115+50)/100*$K$10)-(0.64*5*'Sch 8.x Bill Count'!Y111)</f>
        <v>0</v>
      </c>
      <c r="K115" s="13">
        <f>(+'Sch 8.x Bill Count'!Z111*'S6.2a PRevenue (1 in)'!$K$8)+('Sch 8.x Bill Count'!Z111*($B115+50)/100*$K$10)-(0.64*5*'Sch 8.x Bill Count'!Z111)</f>
        <v>0</v>
      </c>
      <c r="L115" s="13">
        <f>(+'Sch 8.x Bill Count'!AA111*'S6.2a PRevenue (1 in)'!$K$8)+('Sch 8.x Bill Count'!AA111*($B115+50)/100*$K$10)-(0.64*5*'Sch 8.x Bill Count'!AA111)</f>
        <v>0</v>
      </c>
      <c r="M115" s="13">
        <f>(+'Sch 8.x Bill Count'!AB111*'S6.2a PRevenue (1 in)'!$K$8)+('Sch 8.x Bill Count'!AB111*($B115+50)/100*$K$10)-(0.64*5*'Sch 8.x Bill Count'!AB111)</f>
        <v>0</v>
      </c>
      <c r="N115" s="13">
        <f>(+'Sch 8.x Bill Count'!AC111*'S6.2a PRevenue (1 in)'!$K$8)+('Sch 8.x Bill Count'!AC111*($B115+50)/100*$K$10)-(0.64*5*'Sch 8.x Bill Count'!AC111)</f>
        <v>0</v>
      </c>
      <c r="O115" s="42"/>
      <c r="P115" s="42"/>
      <c r="Q115" s="42"/>
    </row>
    <row r="116" spans="1:17" x14ac:dyDescent="0.25">
      <c r="A116" s="42"/>
      <c r="B116">
        <f t="shared" si="2"/>
        <v>10100</v>
      </c>
      <c r="C116" s="13">
        <f>(+'Sch 8.x Bill Count'!R112*'S6.2a PRevenue (1 in)'!$K$8)+('Sch 8.x Bill Count'!R112*($B116+50)/100*$K$10)-(0.64*5*'Sch 8.x Bill Count'!R112)</f>
        <v>0</v>
      </c>
      <c r="D116" s="13">
        <f>(+'Sch 8.x Bill Count'!S112*'S6.2a PRevenue (1 in)'!$K$8)+('Sch 8.x Bill Count'!S112*($B116+50)/100*$K$10)-(0.64*5*'Sch 8.x Bill Count'!S112)</f>
        <v>0</v>
      </c>
      <c r="E116" s="13">
        <f>(+'Sch 8.x Bill Count'!T112*'S6.2a PRevenue (1 in)'!$K$8)+('Sch 8.x Bill Count'!T112*($B116+50)/100*$K$10)-(0.64*5*'Sch 8.x Bill Count'!T112)</f>
        <v>0</v>
      </c>
      <c r="F116" s="13">
        <f>(+'Sch 8.x Bill Count'!U112*'S6.2a PRevenue (1 in)'!$K$8)+('Sch 8.x Bill Count'!U112*($B116+50)/100*$K$10)-(0.64*5*'Sch 8.x Bill Count'!U112)</f>
        <v>0</v>
      </c>
      <c r="G116" s="13">
        <f>(+'Sch 8.x Bill Count'!V112*'S6.2a PRevenue (1 in)'!$K$8)+('Sch 8.x Bill Count'!V112*($B116+50)/100*$K$10)-(0.64*5*'Sch 8.x Bill Count'!V112)</f>
        <v>0</v>
      </c>
      <c r="H116" s="13">
        <f>(+'Sch 8.x Bill Count'!W112*'S6.2a PRevenue (1 in)'!$K$8)+('Sch 8.x Bill Count'!W112*($B116+50)/100*$K$10)-(0.64*5*'Sch 8.x Bill Count'!W112)</f>
        <v>0</v>
      </c>
      <c r="I116" s="13">
        <f>(+'Sch 8.x Bill Count'!X112*'S6.2a PRevenue (1 in)'!$K$8)+('Sch 8.x Bill Count'!X112*($B116+50)/100*$K$10)-(0.64*5*'Sch 8.x Bill Count'!X112)</f>
        <v>0</v>
      </c>
      <c r="J116" s="13">
        <f>(+'Sch 8.x Bill Count'!Y112*'S6.2a PRevenue (1 in)'!$K$8)+('Sch 8.x Bill Count'!Y112*($B116+50)/100*$K$10)-(0.64*5*'Sch 8.x Bill Count'!Y112)</f>
        <v>0</v>
      </c>
      <c r="K116" s="13">
        <f>(+'Sch 8.x Bill Count'!Z112*'S6.2a PRevenue (1 in)'!$K$8)+('Sch 8.x Bill Count'!Z112*($B116+50)/100*$K$10)-(0.64*5*'Sch 8.x Bill Count'!Z112)</f>
        <v>0</v>
      </c>
      <c r="L116" s="13">
        <f>(+'Sch 8.x Bill Count'!AA112*'S6.2a PRevenue (1 in)'!$K$8)+('Sch 8.x Bill Count'!AA112*($B116+50)/100*$K$10)-(0.64*5*'Sch 8.x Bill Count'!AA112)</f>
        <v>0</v>
      </c>
      <c r="M116" s="13">
        <f>(+'Sch 8.x Bill Count'!AB112*'S6.2a PRevenue (1 in)'!$K$8)+('Sch 8.x Bill Count'!AB112*($B116+50)/100*$K$10)-(0.64*5*'Sch 8.x Bill Count'!AB112)</f>
        <v>0</v>
      </c>
      <c r="N116" s="13">
        <f>(+'Sch 8.x Bill Count'!AC112*'S6.2a PRevenue (1 in)'!$K$8)+('Sch 8.x Bill Count'!AC112*($B116+50)/100*$K$10)-(0.64*5*'Sch 8.x Bill Count'!AC112)</f>
        <v>0</v>
      </c>
      <c r="O116" s="42"/>
      <c r="P116" s="42"/>
      <c r="Q116" s="42"/>
    </row>
    <row r="117" spans="1:17" x14ac:dyDescent="0.25">
      <c r="A117" s="42"/>
      <c r="B117">
        <f t="shared" si="2"/>
        <v>10200</v>
      </c>
      <c r="C117" s="13">
        <f>(+'Sch 8.x Bill Count'!R113*'S6.2a PRevenue (1 in)'!$K$8)+('Sch 8.x Bill Count'!R113*($B117+50)/100*$K$10)-(0.64*5*'Sch 8.x Bill Count'!R113)</f>
        <v>0</v>
      </c>
      <c r="D117" s="13">
        <f>(+'Sch 8.x Bill Count'!S113*'S6.2a PRevenue (1 in)'!$K$8)+('Sch 8.x Bill Count'!S113*($B117+50)/100*$K$10)-(0.64*5*'Sch 8.x Bill Count'!S113)</f>
        <v>0</v>
      </c>
      <c r="E117" s="13">
        <f>(+'Sch 8.x Bill Count'!T113*'S6.2a PRevenue (1 in)'!$K$8)+('Sch 8.x Bill Count'!T113*($B117+50)/100*$K$10)-(0.64*5*'Sch 8.x Bill Count'!T113)</f>
        <v>0</v>
      </c>
      <c r="F117" s="13">
        <f>(+'Sch 8.x Bill Count'!U113*'S6.2a PRevenue (1 in)'!$K$8)+('Sch 8.x Bill Count'!U113*($B117+50)/100*$K$10)-(0.64*5*'Sch 8.x Bill Count'!U113)</f>
        <v>0</v>
      </c>
      <c r="G117" s="13">
        <f>(+'Sch 8.x Bill Count'!V113*'S6.2a PRevenue (1 in)'!$K$8)+('Sch 8.x Bill Count'!V113*($B117+50)/100*$K$10)-(0.64*5*'Sch 8.x Bill Count'!V113)</f>
        <v>0</v>
      </c>
      <c r="H117" s="13">
        <f>(+'Sch 8.x Bill Count'!W113*'S6.2a PRevenue (1 in)'!$K$8)+('Sch 8.x Bill Count'!W113*($B117+50)/100*$K$10)-(0.64*5*'Sch 8.x Bill Count'!W113)</f>
        <v>0</v>
      </c>
      <c r="I117" s="13">
        <f>(+'Sch 8.x Bill Count'!X113*'S6.2a PRevenue (1 in)'!$K$8)+('Sch 8.x Bill Count'!X113*($B117+50)/100*$K$10)-(0.64*5*'Sch 8.x Bill Count'!X113)</f>
        <v>0</v>
      </c>
      <c r="J117" s="13">
        <f>(+'Sch 8.x Bill Count'!Y113*'S6.2a PRevenue (1 in)'!$K$8)+('Sch 8.x Bill Count'!Y113*($B117+50)/100*$K$10)-(0.64*5*'Sch 8.x Bill Count'!Y113)</f>
        <v>0</v>
      </c>
      <c r="K117" s="13">
        <f>(+'Sch 8.x Bill Count'!Z113*'S6.2a PRevenue (1 in)'!$K$8)+('Sch 8.x Bill Count'!Z113*($B117+50)/100*$K$10)-(0.64*5*'Sch 8.x Bill Count'!Z113)</f>
        <v>0</v>
      </c>
      <c r="L117" s="13">
        <f>(+'Sch 8.x Bill Count'!AA113*'S6.2a PRevenue (1 in)'!$K$8)+('Sch 8.x Bill Count'!AA113*($B117+50)/100*$K$10)-(0.64*5*'Sch 8.x Bill Count'!AA113)</f>
        <v>0</v>
      </c>
      <c r="M117" s="13">
        <f>(+'Sch 8.x Bill Count'!AB113*'S6.2a PRevenue (1 in)'!$K$8)+('Sch 8.x Bill Count'!AB113*($B117+50)/100*$K$10)-(0.64*5*'Sch 8.x Bill Count'!AB113)</f>
        <v>0</v>
      </c>
      <c r="N117" s="13">
        <f>(+'Sch 8.x Bill Count'!AC113*'S6.2a PRevenue (1 in)'!$K$8)+('Sch 8.x Bill Count'!AC113*($B117+50)/100*$K$10)-(0.64*5*'Sch 8.x Bill Count'!AC113)</f>
        <v>0</v>
      </c>
      <c r="O117" s="42"/>
      <c r="P117" s="42"/>
      <c r="Q117" s="42"/>
    </row>
    <row r="118" spans="1:17" x14ac:dyDescent="0.25">
      <c r="A118" s="42"/>
      <c r="B118">
        <f t="shared" si="2"/>
        <v>10300</v>
      </c>
      <c r="C118" s="13">
        <f>(+'Sch 8.x Bill Count'!R114*'S6.2a PRevenue (1 in)'!$K$8)+('Sch 8.x Bill Count'!R114*($B118+50)/100*$K$10)-(0.64*5*'Sch 8.x Bill Count'!R114)</f>
        <v>0</v>
      </c>
      <c r="D118" s="13">
        <f>(+'Sch 8.x Bill Count'!S114*'S6.2a PRevenue (1 in)'!$K$8)+('Sch 8.x Bill Count'!S114*($B118+50)/100*$K$10)-(0.64*5*'Sch 8.x Bill Count'!S114)</f>
        <v>0</v>
      </c>
      <c r="E118" s="13">
        <f>(+'Sch 8.x Bill Count'!T114*'S6.2a PRevenue (1 in)'!$K$8)+('Sch 8.x Bill Count'!T114*($B118+50)/100*$K$10)-(0.64*5*'Sch 8.x Bill Count'!T114)</f>
        <v>0</v>
      </c>
      <c r="F118" s="13">
        <f>(+'Sch 8.x Bill Count'!U114*'S6.2a PRevenue (1 in)'!$K$8)+('Sch 8.x Bill Count'!U114*($B118+50)/100*$K$10)-(0.64*5*'Sch 8.x Bill Count'!U114)</f>
        <v>0</v>
      </c>
      <c r="G118" s="13">
        <f>(+'Sch 8.x Bill Count'!V114*'S6.2a PRevenue (1 in)'!$K$8)+('Sch 8.x Bill Count'!V114*($B118+50)/100*$K$10)-(0.64*5*'Sch 8.x Bill Count'!V114)</f>
        <v>0</v>
      </c>
      <c r="H118" s="13">
        <f>(+'Sch 8.x Bill Count'!W114*'S6.2a PRevenue (1 in)'!$K$8)+('Sch 8.x Bill Count'!W114*($B118+50)/100*$K$10)-(0.64*5*'Sch 8.x Bill Count'!W114)</f>
        <v>0</v>
      </c>
      <c r="I118" s="13">
        <f>(+'Sch 8.x Bill Count'!X114*'S6.2a PRevenue (1 in)'!$K$8)+('Sch 8.x Bill Count'!X114*($B118+50)/100*$K$10)-(0.64*5*'Sch 8.x Bill Count'!X114)</f>
        <v>0</v>
      </c>
      <c r="J118" s="13">
        <f>(+'Sch 8.x Bill Count'!Y114*'S6.2a PRevenue (1 in)'!$K$8)+('Sch 8.x Bill Count'!Y114*($B118+50)/100*$K$10)-(0.64*5*'Sch 8.x Bill Count'!Y114)</f>
        <v>0</v>
      </c>
      <c r="K118" s="13">
        <f>(+'Sch 8.x Bill Count'!Z114*'S6.2a PRevenue (1 in)'!$K$8)+('Sch 8.x Bill Count'!Z114*($B118+50)/100*$K$10)-(0.64*5*'Sch 8.x Bill Count'!Z114)</f>
        <v>0</v>
      </c>
      <c r="L118" s="13">
        <f>(+'Sch 8.x Bill Count'!AA114*'S6.2a PRevenue (1 in)'!$K$8)+('Sch 8.x Bill Count'!AA114*($B118+50)/100*$K$10)-(0.64*5*'Sch 8.x Bill Count'!AA114)</f>
        <v>0</v>
      </c>
      <c r="M118" s="13">
        <f>(+'Sch 8.x Bill Count'!AB114*'S6.2a PRevenue (1 in)'!$K$8)+('Sch 8.x Bill Count'!AB114*($B118+50)/100*$K$10)-(0.64*5*'Sch 8.x Bill Count'!AB114)</f>
        <v>0</v>
      </c>
      <c r="N118" s="13">
        <f>(+'Sch 8.x Bill Count'!AC114*'S6.2a PRevenue (1 in)'!$K$8)+('Sch 8.x Bill Count'!AC114*($B118+50)/100*$K$10)-(0.64*5*'Sch 8.x Bill Count'!AC114)</f>
        <v>0</v>
      </c>
      <c r="O118" s="42"/>
      <c r="P118" s="42"/>
      <c r="Q118" s="42"/>
    </row>
    <row r="119" spans="1:17" x14ac:dyDescent="0.25">
      <c r="A119" s="42"/>
      <c r="B119">
        <f t="shared" si="2"/>
        <v>10400</v>
      </c>
      <c r="C119" s="13">
        <f>(+'Sch 8.x Bill Count'!R115*'S6.2a PRevenue (1 in)'!$K$8)+('Sch 8.x Bill Count'!R115*($B119+50)/100*$K$10)-(0.64*5*'Sch 8.x Bill Count'!R115)</f>
        <v>0</v>
      </c>
      <c r="D119" s="13">
        <f>(+'Sch 8.x Bill Count'!S115*'S6.2a PRevenue (1 in)'!$K$8)+('Sch 8.x Bill Count'!S115*($B119+50)/100*$K$10)-(0.64*5*'Sch 8.x Bill Count'!S115)</f>
        <v>0</v>
      </c>
      <c r="E119" s="13">
        <f>(+'Sch 8.x Bill Count'!T115*'S6.2a PRevenue (1 in)'!$K$8)+('Sch 8.x Bill Count'!T115*($B119+50)/100*$K$10)-(0.64*5*'Sch 8.x Bill Count'!T115)</f>
        <v>0</v>
      </c>
      <c r="F119" s="13">
        <f>(+'Sch 8.x Bill Count'!U115*'S6.2a PRevenue (1 in)'!$K$8)+('Sch 8.x Bill Count'!U115*($B119+50)/100*$K$10)-(0.64*5*'Sch 8.x Bill Count'!U115)</f>
        <v>0</v>
      </c>
      <c r="G119" s="13">
        <f>(+'Sch 8.x Bill Count'!V115*'S6.2a PRevenue (1 in)'!$K$8)+('Sch 8.x Bill Count'!V115*($B119+50)/100*$K$10)-(0.64*5*'Sch 8.x Bill Count'!V115)</f>
        <v>0</v>
      </c>
      <c r="H119" s="13">
        <f>(+'Sch 8.x Bill Count'!W115*'S6.2a PRevenue (1 in)'!$K$8)+('Sch 8.x Bill Count'!W115*($B119+50)/100*$K$10)-(0.64*5*'Sch 8.x Bill Count'!W115)</f>
        <v>0</v>
      </c>
      <c r="I119" s="13">
        <f>(+'Sch 8.x Bill Count'!X115*'S6.2a PRevenue (1 in)'!$K$8)+('Sch 8.x Bill Count'!X115*($B119+50)/100*$K$10)-(0.64*5*'Sch 8.x Bill Count'!X115)</f>
        <v>0</v>
      </c>
      <c r="J119" s="13">
        <f>(+'Sch 8.x Bill Count'!Y115*'S6.2a PRevenue (1 in)'!$K$8)+('Sch 8.x Bill Count'!Y115*($B119+50)/100*$K$10)-(0.64*5*'Sch 8.x Bill Count'!Y115)</f>
        <v>0</v>
      </c>
      <c r="K119" s="13">
        <f>(+'Sch 8.x Bill Count'!Z115*'S6.2a PRevenue (1 in)'!$K$8)+('Sch 8.x Bill Count'!Z115*($B119+50)/100*$K$10)-(0.64*5*'Sch 8.x Bill Count'!Z115)</f>
        <v>0</v>
      </c>
      <c r="L119" s="13">
        <f>(+'Sch 8.x Bill Count'!AA115*'S6.2a PRevenue (1 in)'!$K$8)+('Sch 8.x Bill Count'!AA115*($B119+50)/100*$K$10)-(0.64*5*'Sch 8.x Bill Count'!AA115)</f>
        <v>0</v>
      </c>
      <c r="M119" s="13">
        <f>(+'Sch 8.x Bill Count'!AB115*'S6.2a PRevenue (1 in)'!$K$8)+('Sch 8.x Bill Count'!AB115*($B119+50)/100*$K$10)-(0.64*5*'Sch 8.x Bill Count'!AB115)</f>
        <v>0</v>
      </c>
      <c r="N119" s="13">
        <f>(+'Sch 8.x Bill Count'!AC115*'S6.2a PRevenue (1 in)'!$K$8)+('Sch 8.x Bill Count'!AC115*($B119+50)/100*$K$10)-(0.64*5*'Sch 8.x Bill Count'!AC115)</f>
        <v>0</v>
      </c>
      <c r="O119" s="42"/>
      <c r="P119" s="42"/>
      <c r="Q119" s="42"/>
    </row>
    <row r="120" spans="1:17" x14ac:dyDescent="0.25">
      <c r="A120" s="42"/>
      <c r="B120">
        <f t="shared" si="2"/>
        <v>10500</v>
      </c>
      <c r="C120" s="13">
        <f>(+'Sch 8.x Bill Count'!R116*'S6.2a PRevenue (1 in)'!$K$8)+('Sch 8.x Bill Count'!R116*($B120+50)/100*$K$10)-(0.64*5*'Sch 8.x Bill Count'!R116)</f>
        <v>0</v>
      </c>
      <c r="D120" s="13">
        <f>(+'Sch 8.x Bill Count'!S116*'S6.2a PRevenue (1 in)'!$K$8)+('Sch 8.x Bill Count'!S116*($B120+50)/100*$K$10)-(0.64*5*'Sch 8.x Bill Count'!S116)</f>
        <v>0</v>
      </c>
      <c r="E120" s="13">
        <f>(+'Sch 8.x Bill Count'!T116*'S6.2a PRevenue (1 in)'!$K$8)+('Sch 8.x Bill Count'!T116*($B120+50)/100*$K$10)-(0.64*5*'Sch 8.x Bill Count'!T116)</f>
        <v>0</v>
      </c>
      <c r="F120" s="13">
        <f>(+'Sch 8.x Bill Count'!U116*'S6.2a PRevenue (1 in)'!$K$8)+('Sch 8.x Bill Count'!U116*($B120+50)/100*$K$10)-(0.64*5*'Sch 8.x Bill Count'!U116)</f>
        <v>0</v>
      </c>
      <c r="G120" s="13">
        <f>(+'Sch 8.x Bill Count'!V116*'S6.2a PRevenue (1 in)'!$K$8)+('Sch 8.x Bill Count'!V116*($B120+50)/100*$K$10)-(0.64*5*'Sch 8.x Bill Count'!V116)</f>
        <v>0</v>
      </c>
      <c r="H120" s="13">
        <f>(+'Sch 8.x Bill Count'!W116*'S6.2a PRevenue (1 in)'!$K$8)+('Sch 8.x Bill Count'!W116*($B120+50)/100*$K$10)-(0.64*5*'Sch 8.x Bill Count'!W116)</f>
        <v>0</v>
      </c>
      <c r="I120" s="13">
        <f>(+'Sch 8.x Bill Count'!X116*'S6.2a PRevenue (1 in)'!$K$8)+('Sch 8.x Bill Count'!X116*($B120+50)/100*$K$10)-(0.64*5*'Sch 8.x Bill Count'!X116)</f>
        <v>0</v>
      </c>
      <c r="J120" s="13">
        <f>(+'Sch 8.x Bill Count'!Y116*'S6.2a PRevenue (1 in)'!$K$8)+('Sch 8.x Bill Count'!Y116*($B120+50)/100*$K$10)-(0.64*5*'Sch 8.x Bill Count'!Y116)</f>
        <v>0</v>
      </c>
      <c r="K120" s="13">
        <f>(+'Sch 8.x Bill Count'!Z116*'S6.2a PRevenue (1 in)'!$K$8)+('Sch 8.x Bill Count'!Z116*($B120+50)/100*$K$10)-(0.64*5*'Sch 8.x Bill Count'!Z116)</f>
        <v>0</v>
      </c>
      <c r="L120" s="13">
        <f>(+'Sch 8.x Bill Count'!AA116*'S6.2a PRevenue (1 in)'!$K$8)+('Sch 8.x Bill Count'!AA116*($B120+50)/100*$K$10)-(0.64*5*'Sch 8.x Bill Count'!AA116)</f>
        <v>0</v>
      </c>
      <c r="M120" s="13">
        <f>(+'Sch 8.x Bill Count'!AB116*'S6.2a PRevenue (1 in)'!$K$8)+('Sch 8.x Bill Count'!AB116*($B120+50)/100*$K$10)-(0.64*5*'Sch 8.x Bill Count'!AB116)</f>
        <v>0</v>
      </c>
      <c r="N120" s="13">
        <f>(+'Sch 8.x Bill Count'!AC116*'S6.2a PRevenue (1 in)'!$K$8)+('Sch 8.x Bill Count'!AC116*($B120+50)/100*$K$10)-(0.64*5*'Sch 8.x Bill Count'!AC116)</f>
        <v>0</v>
      </c>
      <c r="O120" s="42"/>
      <c r="P120" s="42"/>
      <c r="Q120" s="42"/>
    </row>
    <row r="121" spans="1:17" x14ac:dyDescent="0.25">
      <c r="A121" s="42"/>
      <c r="B121">
        <f t="shared" si="2"/>
        <v>10600</v>
      </c>
      <c r="C121" s="13">
        <f>(+'Sch 8.x Bill Count'!R117*'S6.2a PRevenue (1 in)'!$K$8)+('Sch 8.x Bill Count'!R117*($B121+50)/100*$K$10)-(0.64*5*'Sch 8.x Bill Count'!R117)</f>
        <v>0</v>
      </c>
      <c r="D121" s="13">
        <f>(+'Sch 8.x Bill Count'!S117*'S6.2a PRevenue (1 in)'!$K$8)+('Sch 8.x Bill Count'!S117*($B121+50)/100*$K$10)-(0.64*5*'Sch 8.x Bill Count'!S117)</f>
        <v>0</v>
      </c>
      <c r="E121" s="13">
        <f>(+'Sch 8.x Bill Count'!T117*'S6.2a PRevenue (1 in)'!$K$8)+('Sch 8.x Bill Count'!T117*($B121+50)/100*$K$10)-(0.64*5*'Sch 8.x Bill Count'!T117)</f>
        <v>0</v>
      </c>
      <c r="F121" s="13">
        <f>(+'Sch 8.x Bill Count'!U117*'S6.2a PRevenue (1 in)'!$K$8)+('Sch 8.x Bill Count'!U117*($B121+50)/100*$K$10)-(0.64*5*'Sch 8.x Bill Count'!U117)</f>
        <v>0</v>
      </c>
      <c r="G121" s="13">
        <f>(+'Sch 8.x Bill Count'!V117*'S6.2a PRevenue (1 in)'!$K$8)+('Sch 8.x Bill Count'!V117*($B121+50)/100*$K$10)-(0.64*5*'Sch 8.x Bill Count'!V117)</f>
        <v>0</v>
      </c>
      <c r="H121" s="13">
        <f>(+'Sch 8.x Bill Count'!W117*'S6.2a PRevenue (1 in)'!$K$8)+('Sch 8.x Bill Count'!W117*($B121+50)/100*$K$10)-(0.64*5*'Sch 8.x Bill Count'!W117)</f>
        <v>0</v>
      </c>
      <c r="I121" s="13">
        <f>(+'Sch 8.x Bill Count'!X117*'S6.2a PRevenue (1 in)'!$K$8)+('Sch 8.x Bill Count'!X117*($B121+50)/100*$K$10)-(0.64*5*'Sch 8.x Bill Count'!X117)</f>
        <v>0</v>
      </c>
      <c r="J121" s="13">
        <f>(+'Sch 8.x Bill Count'!Y117*'S6.2a PRevenue (1 in)'!$K$8)+('Sch 8.x Bill Count'!Y117*($B121+50)/100*$K$10)-(0.64*5*'Sch 8.x Bill Count'!Y117)</f>
        <v>0</v>
      </c>
      <c r="K121" s="13">
        <f>(+'Sch 8.x Bill Count'!Z117*'S6.2a PRevenue (1 in)'!$K$8)+('Sch 8.x Bill Count'!Z117*($B121+50)/100*$K$10)-(0.64*5*'Sch 8.x Bill Count'!Z117)</f>
        <v>0</v>
      </c>
      <c r="L121" s="13">
        <f>(+'Sch 8.x Bill Count'!AA117*'S6.2a PRevenue (1 in)'!$K$8)+('Sch 8.x Bill Count'!AA117*($B121+50)/100*$K$10)-(0.64*5*'Sch 8.x Bill Count'!AA117)</f>
        <v>0</v>
      </c>
      <c r="M121" s="13">
        <f>(+'Sch 8.x Bill Count'!AB117*'S6.2a PRevenue (1 in)'!$K$8)+('Sch 8.x Bill Count'!AB117*($B121+50)/100*$K$10)-(0.64*5*'Sch 8.x Bill Count'!AB117)</f>
        <v>0</v>
      </c>
      <c r="N121" s="13">
        <f>(+'Sch 8.x Bill Count'!AC117*'S6.2a PRevenue (1 in)'!$K$8)+('Sch 8.x Bill Count'!AC117*($B121+50)/100*$K$10)-(0.64*5*'Sch 8.x Bill Count'!AC117)</f>
        <v>0</v>
      </c>
      <c r="O121" s="42"/>
      <c r="P121" s="42"/>
      <c r="Q121" s="42"/>
    </row>
    <row r="122" spans="1:17" x14ac:dyDescent="0.25">
      <c r="A122" s="42"/>
      <c r="B122">
        <f t="shared" si="2"/>
        <v>10700</v>
      </c>
      <c r="C122" s="13">
        <f>(+'Sch 8.x Bill Count'!R118*'S6.2a PRevenue (1 in)'!$K$8)+('Sch 8.x Bill Count'!R118*($B122+50)/100*$K$10)-(0.64*5*'Sch 8.x Bill Count'!R118)</f>
        <v>0</v>
      </c>
      <c r="D122" s="13">
        <f>(+'Sch 8.x Bill Count'!S118*'S6.2a PRevenue (1 in)'!$K$8)+('Sch 8.x Bill Count'!S118*($B122+50)/100*$K$10)-(0.64*5*'Sch 8.x Bill Count'!S118)</f>
        <v>0</v>
      </c>
      <c r="E122" s="13">
        <f>(+'Sch 8.x Bill Count'!T118*'S6.2a PRevenue (1 in)'!$K$8)+('Sch 8.x Bill Count'!T118*($B122+50)/100*$K$10)-(0.64*5*'Sch 8.x Bill Count'!T118)</f>
        <v>0</v>
      </c>
      <c r="F122" s="13">
        <f>(+'Sch 8.x Bill Count'!U118*'S6.2a PRevenue (1 in)'!$K$8)+('Sch 8.x Bill Count'!U118*($B122+50)/100*$K$10)-(0.64*5*'Sch 8.x Bill Count'!U118)</f>
        <v>0</v>
      </c>
      <c r="G122" s="13">
        <f>(+'Sch 8.x Bill Count'!V118*'S6.2a PRevenue (1 in)'!$K$8)+('Sch 8.x Bill Count'!V118*($B122+50)/100*$K$10)-(0.64*5*'Sch 8.x Bill Count'!V118)</f>
        <v>0</v>
      </c>
      <c r="H122" s="13">
        <f>(+'Sch 8.x Bill Count'!W118*'S6.2a PRevenue (1 in)'!$K$8)+('Sch 8.x Bill Count'!W118*($B122+50)/100*$K$10)-(0.64*5*'Sch 8.x Bill Count'!W118)</f>
        <v>0</v>
      </c>
      <c r="I122" s="13">
        <f>(+'Sch 8.x Bill Count'!X118*'S6.2a PRevenue (1 in)'!$K$8)+('Sch 8.x Bill Count'!X118*($B122+50)/100*$K$10)-(0.64*5*'Sch 8.x Bill Count'!X118)</f>
        <v>0</v>
      </c>
      <c r="J122" s="13">
        <f>(+'Sch 8.x Bill Count'!Y118*'S6.2a PRevenue (1 in)'!$K$8)+('Sch 8.x Bill Count'!Y118*($B122+50)/100*$K$10)-(0.64*5*'Sch 8.x Bill Count'!Y118)</f>
        <v>0</v>
      </c>
      <c r="K122" s="13">
        <f>(+'Sch 8.x Bill Count'!Z118*'S6.2a PRevenue (1 in)'!$K$8)+('Sch 8.x Bill Count'!Z118*($B122+50)/100*$K$10)-(0.64*5*'Sch 8.x Bill Count'!Z118)</f>
        <v>0</v>
      </c>
      <c r="L122" s="13">
        <f>(+'Sch 8.x Bill Count'!AA118*'S6.2a PRevenue (1 in)'!$K$8)+('Sch 8.x Bill Count'!AA118*($B122+50)/100*$K$10)-(0.64*5*'Sch 8.x Bill Count'!AA118)</f>
        <v>0</v>
      </c>
      <c r="M122" s="13">
        <f>(+'Sch 8.x Bill Count'!AB118*'S6.2a PRevenue (1 in)'!$K$8)+('Sch 8.x Bill Count'!AB118*($B122+50)/100*$K$10)-(0.64*5*'Sch 8.x Bill Count'!AB118)</f>
        <v>0</v>
      </c>
      <c r="N122" s="13">
        <f>(+'Sch 8.x Bill Count'!AC118*'S6.2a PRevenue (1 in)'!$K$8)+('Sch 8.x Bill Count'!AC118*($B122+50)/100*$K$10)-(0.64*5*'Sch 8.x Bill Count'!AC118)</f>
        <v>0</v>
      </c>
      <c r="O122" s="42"/>
      <c r="P122" s="42"/>
      <c r="Q122" s="42"/>
    </row>
    <row r="123" spans="1:17" x14ac:dyDescent="0.25">
      <c r="A123" s="42"/>
      <c r="B123">
        <f t="shared" si="2"/>
        <v>10800</v>
      </c>
      <c r="C123" s="13">
        <f>(+'Sch 8.x Bill Count'!R119*'S6.2a PRevenue (1 in)'!$K$8)+('Sch 8.x Bill Count'!R119*($B123+50)/100*$K$10)-(0.64*5*'Sch 8.x Bill Count'!R119)</f>
        <v>0</v>
      </c>
      <c r="D123" s="13">
        <f>(+'Sch 8.x Bill Count'!S119*'S6.2a PRevenue (1 in)'!$K$8)+('Sch 8.x Bill Count'!S119*($B123+50)/100*$K$10)-(0.64*5*'Sch 8.x Bill Count'!S119)</f>
        <v>0</v>
      </c>
      <c r="E123" s="13">
        <f>(+'Sch 8.x Bill Count'!T119*'S6.2a PRevenue (1 in)'!$K$8)+('Sch 8.x Bill Count'!T119*($B123+50)/100*$K$10)-(0.64*5*'Sch 8.x Bill Count'!T119)</f>
        <v>0</v>
      </c>
      <c r="F123" s="13">
        <f>(+'Sch 8.x Bill Count'!U119*'S6.2a PRevenue (1 in)'!$K$8)+('Sch 8.x Bill Count'!U119*($B123+50)/100*$K$10)-(0.64*5*'Sch 8.x Bill Count'!U119)</f>
        <v>0</v>
      </c>
      <c r="G123" s="13">
        <f>(+'Sch 8.x Bill Count'!V119*'S6.2a PRevenue (1 in)'!$K$8)+('Sch 8.x Bill Count'!V119*($B123+50)/100*$K$10)-(0.64*5*'Sch 8.x Bill Count'!V119)</f>
        <v>0</v>
      </c>
      <c r="H123" s="13">
        <f>(+'Sch 8.x Bill Count'!W119*'S6.2a PRevenue (1 in)'!$K$8)+('Sch 8.x Bill Count'!W119*($B123+50)/100*$K$10)-(0.64*5*'Sch 8.x Bill Count'!W119)</f>
        <v>0</v>
      </c>
      <c r="I123" s="13">
        <f>(+'Sch 8.x Bill Count'!X119*'S6.2a PRevenue (1 in)'!$K$8)+('Sch 8.x Bill Count'!X119*($B123+50)/100*$K$10)-(0.64*5*'Sch 8.x Bill Count'!X119)</f>
        <v>0</v>
      </c>
      <c r="J123" s="13">
        <f>(+'Sch 8.x Bill Count'!Y119*'S6.2a PRevenue (1 in)'!$K$8)+('Sch 8.x Bill Count'!Y119*($B123+50)/100*$K$10)-(0.64*5*'Sch 8.x Bill Count'!Y119)</f>
        <v>0</v>
      </c>
      <c r="K123" s="13">
        <f>(+'Sch 8.x Bill Count'!Z119*'S6.2a PRevenue (1 in)'!$K$8)+('Sch 8.x Bill Count'!Z119*($B123+50)/100*$K$10)-(0.64*5*'Sch 8.x Bill Count'!Z119)</f>
        <v>0</v>
      </c>
      <c r="L123" s="13">
        <f>(+'Sch 8.x Bill Count'!AA119*'S6.2a PRevenue (1 in)'!$K$8)+('Sch 8.x Bill Count'!AA119*($B123+50)/100*$K$10)-(0.64*5*'Sch 8.x Bill Count'!AA119)</f>
        <v>0</v>
      </c>
      <c r="M123" s="13">
        <f>(+'Sch 8.x Bill Count'!AB119*'S6.2a PRevenue (1 in)'!$K$8)+('Sch 8.x Bill Count'!AB119*($B123+50)/100*$K$10)-(0.64*5*'Sch 8.x Bill Count'!AB119)</f>
        <v>0</v>
      </c>
      <c r="N123" s="13">
        <f>(+'Sch 8.x Bill Count'!AC119*'S6.2a PRevenue (1 in)'!$K$8)+('Sch 8.x Bill Count'!AC119*($B123+50)/100*$K$10)-(0.64*5*'Sch 8.x Bill Count'!AC119)</f>
        <v>0</v>
      </c>
      <c r="O123" s="42"/>
      <c r="P123" s="42"/>
      <c r="Q123" s="42"/>
    </row>
    <row r="124" spans="1:17" x14ac:dyDescent="0.25">
      <c r="A124" s="42"/>
      <c r="B124">
        <f t="shared" si="2"/>
        <v>10900</v>
      </c>
      <c r="C124" s="13">
        <f>(+'Sch 8.x Bill Count'!R120*'S6.2a PRevenue (1 in)'!$K$8)+('Sch 8.x Bill Count'!R120*($B124+50)/100*$K$10)-(0.64*5*'Sch 8.x Bill Count'!R120)</f>
        <v>0</v>
      </c>
      <c r="D124" s="13">
        <f>(+'Sch 8.x Bill Count'!S120*'S6.2a PRevenue (1 in)'!$K$8)+('Sch 8.x Bill Count'!S120*($B124+50)/100*$K$10)-(0.64*5*'Sch 8.x Bill Count'!S120)</f>
        <v>0</v>
      </c>
      <c r="E124" s="13">
        <f>(+'Sch 8.x Bill Count'!T120*'S6.2a PRevenue (1 in)'!$K$8)+('Sch 8.x Bill Count'!T120*($B124+50)/100*$K$10)-(0.64*5*'Sch 8.x Bill Count'!T120)</f>
        <v>0</v>
      </c>
      <c r="F124" s="13">
        <f>(+'Sch 8.x Bill Count'!U120*'S6.2a PRevenue (1 in)'!$K$8)+('Sch 8.x Bill Count'!U120*($B124+50)/100*$K$10)-(0.64*5*'Sch 8.x Bill Count'!U120)</f>
        <v>0</v>
      </c>
      <c r="G124" s="13">
        <f>(+'Sch 8.x Bill Count'!V120*'S6.2a PRevenue (1 in)'!$K$8)+('Sch 8.x Bill Count'!V120*($B124+50)/100*$K$10)-(0.64*5*'Sch 8.x Bill Count'!V120)</f>
        <v>0</v>
      </c>
      <c r="H124" s="13">
        <f>(+'Sch 8.x Bill Count'!W120*'S6.2a PRevenue (1 in)'!$K$8)+('Sch 8.x Bill Count'!W120*($B124+50)/100*$K$10)-(0.64*5*'Sch 8.x Bill Count'!W120)</f>
        <v>0</v>
      </c>
      <c r="I124" s="13">
        <f>(+'Sch 8.x Bill Count'!X120*'S6.2a PRevenue (1 in)'!$K$8)+('Sch 8.x Bill Count'!X120*($B124+50)/100*$K$10)-(0.64*5*'Sch 8.x Bill Count'!X120)</f>
        <v>0</v>
      </c>
      <c r="J124" s="13">
        <f>(+'Sch 8.x Bill Count'!Y120*'S6.2a PRevenue (1 in)'!$K$8)+('Sch 8.x Bill Count'!Y120*($B124+50)/100*$K$10)-(0.64*5*'Sch 8.x Bill Count'!Y120)</f>
        <v>0</v>
      </c>
      <c r="K124" s="13">
        <f>(+'Sch 8.x Bill Count'!Z120*'S6.2a PRevenue (1 in)'!$K$8)+('Sch 8.x Bill Count'!Z120*($B124+50)/100*$K$10)-(0.64*5*'Sch 8.x Bill Count'!Z120)</f>
        <v>0</v>
      </c>
      <c r="L124" s="13">
        <f>(+'Sch 8.x Bill Count'!AA120*'S6.2a PRevenue (1 in)'!$K$8)+('Sch 8.x Bill Count'!AA120*($B124+50)/100*$K$10)-(0.64*5*'Sch 8.x Bill Count'!AA120)</f>
        <v>0</v>
      </c>
      <c r="M124" s="13">
        <f>(+'Sch 8.x Bill Count'!AB120*'S6.2a PRevenue (1 in)'!$K$8)+('Sch 8.x Bill Count'!AB120*($B124+50)/100*$K$10)-(0.64*5*'Sch 8.x Bill Count'!AB120)</f>
        <v>0</v>
      </c>
      <c r="N124" s="13">
        <f>(+'Sch 8.x Bill Count'!AC120*'S6.2a PRevenue (1 in)'!$K$8)+('Sch 8.x Bill Count'!AC120*($B124+50)/100*$K$10)-(0.64*5*'Sch 8.x Bill Count'!AC120)</f>
        <v>0</v>
      </c>
      <c r="O124" s="42"/>
      <c r="P124" s="42"/>
      <c r="Q124" s="42"/>
    </row>
    <row r="125" spans="1:17" x14ac:dyDescent="0.25">
      <c r="A125" s="42"/>
      <c r="B125">
        <f t="shared" si="2"/>
        <v>11000</v>
      </c>
      <c r="C125" s="13">
        <f>(+'Sch 8.x Bill Count'!R121*'S6.2a PRevenue (1 in)'!$K$8)+('Sch 8.x Bill Count'!R121*($B125+50)/100*$K$10)-(0.64*5*'Sch 8.x Bill Count'!R121)</f>
        <v>0</v>
      </c>
      <c r="D125" s="13">
        <f>(+'Sch 8.x Bill Count'!S121*'S6.2a PRevenue (1 in)'!$K$8)+('Sch 8.x Bill Count'!S121*($B125+50)/100*$K$10)-(0.64*5*'Sch 8.x Bill Count'!S121)</f>
        <v>0</v>
      </c>
      <c r="E125" s="13">
        <f>(+'Sch 8.x Bill Count'!T121*'S6.2a PRevenue (1 in)'!$K$8)+('Sch 8.x Bill Count'!T121*($B125+50)/100*$K$10)-(0.64*5*'Sch 8.x Bill Count'!T121)</f>
        <v>0</v>
      </c>
      <c r="F125" s="13">
        <f>(+'Sch 8.x Bill Count'!U121*'S6.2a PRevenue (1 in)'!$K$8)+('Sch 8.x Bill Count'!U121*($B125+50)/100*$K$10)-(0.64*5*'Sch 8.x Bill Count'!U121)</f>
        <v>0</v>
      </c>
      <c r="G125" s="13">
        <f>(+'Sch 8.x Bill Count'!V121*'S6.2a PRevenue (1 in)'!$K$8)+('Sch 8.x Bill Count'!V121*($B125+50)/100*$K$10)-(0.64*5*'Sch 8.x Bill Count'!V121)</f>
        <v>0</v>
      </c>
      <c r="H125" s="13">
        <f>(+'Sch 8.x Bill Count'!W121*'S6.2a PRevenue (1 in)'!$K$8)+('Sch 8.x Bill Count'!W121*($B125+50)/100*$K$10)-(0.64*5*'Sch 8.x Bill Count'!W121)</f>
        <v>0</v>
      </c>
      <c r="I125" s="13">
        <f>(+'Sch 8.x Bill Count'!X121*'S6.2a PRevenue (1 in)'!$K$8)+('Sch 8.x Bill Count'!X121*($B125+50)/100*$K$10)-(0.64*5*'Sch 8.x Bill Count'!X121)</f>
        <v>0</v>
      </c>
      <c r="J125" s="13">
        <f>(+'Sch 8.x Bill Count'!Y121*'S6.2a PRevenue (1 in)'!$K$8)+('Sch 8.x Bill Count'!Y121*($B125+50)/100*$K$10)-(0.64*5*'Sch 8.x Bill Count'!Y121)</f>
        <v>0</v>
      </c>
      <c r="K125" s="13">
        <f>(+'Sch 8.x Bill Count'!Z121*'S6.2a PRevenue (1 in)'!$K$8)+('Sch 8.x Bill Count'!Z121*($B125+50)/100*$K$10)-(0.64*5*'Sch 8.x Bill Count'!Z121)</f>
        <v>0</v>
      </c>
      <c r="L125" s="13">
        <f>(+'Sch 8.x Bill Count'!AA121*'S6.2a PRevenue (1 in)'!$K$8)+('Sch 8.x Bill Count'!AA121*($B125+50)/100*$K$10)-(0.64*5*'Sch 8.x Bill Count'!AA121)</f>
        <v>0</v>
      </c>
      <c r="M125" s="13">
        <f>(+'Sch 8.x Bill Count'!AB121*'S6.2a PRevenue (1 in)'!$K$8)+('Sch 8.x Bill Count'!AB121*($B125+50)/100*$K$10)-(0.64*5*'Sch 8.x Bill Count'!AB121)</f>
        <v>0</v>
      </c>
      <c r="N125" s="13">
        <f>(+'Sch 8.x Bill Count'!AC121*'S6.2a PRevenue (1 in)'!$K$8)+('Sch 8.x Bill Count'!AC121*($B125+50)/100*$K$10)-(0.64*5*'Sch 8.x Bill Count'!AC121)</f>
        <v>0</v>
      </c>
      <c r="O125" s="42"/>
      <c r="P125" s="42"/>
      <c r="Q125" s="42"/>
    </row>
    <row r="126" spans="1:17" x14ac:dyDescent="0.25">
      <c r="A126" s="42"/>
      <c r="B126" s="42"/>
      <c r="C126" s="42"/>
      <c r="D126" s="42"/>
      <c r="E126" s="42"/>
      <c r="F126" s="42"/>
      <c r="G126" s="42"/>
      <c r="H126" s="42"/>
      <c r="I126" s="42"/>
      <c r="J126" s="42"/>
      <c r="K126" s="42"/>
      <c r="L126" s="42"/>
      <c r="M126" s="42"/>
      <c r="N126" s="42"/>
      <c r="O126" s="42"/>
      <c r="P126" s="42"/>
      <c r="Q126" s="42"/>
    </row>
    <row r="127" spans="1:17" x14ac:dyDescent="0.25">
      <c r="A127" s="42"/>
      <c r="B127" s="42"/>
      <c r="C127" s="42"/>
      <c r="D127" s="42"/>
      <c r="E127" s="42"/>
      <c r="F127" s="42"/>
      <c r="G127" s="42"/>
      <c r="H127" s="42"/>
      <c r="I127" s="42"/>
      <c r="J127" s="42"/>
      <c r="K127" s="42"/>
      <c r="L127" s="42"/>
      <c r="M127" s="42"/>
      <c r="N127" s="42"/>
      <c r="O127" s="42"/>
      <c r="P127" s="42"/>
      <c r="Q127" s="42"/>
    </row>
    <row r="128" spans="1:17" x14ac:dyDescent="0.25">
      <c r="A128" s="42"/>
      <c r="B128" s="42"/>
      <c r="C128" s="42"/>
      <c r="D128" s="42"/>
      <c r="E128" s="42"/>
      <c r="F128" s="42"/>
      <c r="G128" s="42"/>
      <c r="H128" s="42"/>
      <c r="I128" s="42"/>
      <c r="J128" s="42"/>
      <c r="K128" s="42"/>
      <c r="L128" s="42"/>
      <c r="M128" s="42"/>
      <c r="N128" s="42"/>
      <c r="O128" s="42"/>
      <c r="P128" s="42"/>
      <c r="Q128" s="42"/>
    </row>
    <row r="129" spans="1:17" x14ac:dyDescent="0.25">
      <c r="A129" s="42"/>
      <c r="B129" s="42"/>
      <c r="C129" s="42"/>
      <c r="D129" s="42"/>
      <c r="E129" s="42"/>
      <c r="F129" s="42"/>
      <c r="G129" s="42"/>
      <c r="H129" s="42"/>
      <c r="I129" s="42"/>
      <c r="J129" s="42"/>
      <c r="K129" s="42"/>
      <c r="L129" s="42"/>
      <c r="M129" s="42"/>
      <c r="N129" s="42"/>
      <c r="O129" s="42"/>
      <c r="P129" s="42"/>
      <c r="Q129" s="42"/>
    </row>
    <row r="130" spans="1:17" x14ac:dyDescent="0.25">
      <c r="A130" s="42"/>
      <c r="B130" s="42"/>
      <c r="C130" s="42"/>
      <c r="D130" s="42"/>
      <c r="E130" s="42"/>
      <c r="F130" s="42"/>
      <c r="G130" s="42"/>
      <c r="H130" s="42"/>
      <c r="I130" s="42"/>
      <c r="J130" s="42"/>
      <c r="K130" s="42"/>
      <c r="L130" s="42"/>
      <c r="M130" s="42"/>
      <c r="N130" s="42"/>
      <c r="O130" s="42"/>
      <c r="P130" s="42"/>
      <c r="Q130" s="42"/>
    </row>
    <row r="131" spans="1:17" x14ac:dyDescent="0.25">
      <c r="A131" s="42"/>
      <c r="B131" s="42"/>
      <c r="C131" s="42"/>
      <c r="D131" s="42"/>
      <c r="E131" s="42"/>
      <c r="F131" s="42"/>
      <c r="G131" s="42"/>
      <c r="H131" s="42"/>
      <c r="I131" s="42"/>
      <c r="J131" s="42"/>
      <c r="K131" s="42"/>
      <c r="L131" s="42"/>
      <c r="M131" s="42"/>
      <c r="N131" s="42"/>
      <c r="O131" s="42"/>
      <c r="P131" s="42"/>
      <c r="Q131" s="42"/>
    </row>
    <row r="132" spans="1:17" x14ac:dyDescent="0.25">
      <c r="A132" s="42"/>
      <c r="B132" s="42"/>
      <c r="C132" s="42"/>
      <c r="D132" s="42"/>
      <c r="E132" s="42"/>
      <c r="F132" s="42"/>
      <c r="G132" s="42"/>
      <c r="H132" s="42"/>
      <c r="I132" s="42"/>
      <c r="J132" s="42"/>
      <c r="K132" s="42"/>
      <c r="L132" s="42"/>
      <c r="M132" s="42"/>
      <c r="N132" s="42"/>
      <c r="O132" s="42"/>
      <c r="P132" s="42"/>
      <c r="Q132" s="42"/>
    </row>
    <row r="133" spans="1:17" x14ac:dyDescent="0.25">
      <c r="A133" s="42"/>
      <c r="B133" s="42"/>
      <c r="C133" s="42"/>
      <c r="D133" s="42"/>
      <c r="E133" s="42"/>
      <c r="F133" s="42"/>
      <c r="G133" s="42"/>
      <c r="H133" s="42"/>
      <c r="I133" s="42"/>
      <c r="J133" s="42"/>
      <c r="K133" s="42"/>
      <c r="L133" s="42"/>
      <c r="M133" s="42"/>
      <c r="N133" s="42"/>
      <c r="O133" s="42"/>
      <c r="P133" s="42"/>
      <c r="Q133" s="42"/>
    </row>
    <row r="134" spans="1:17" x14ac:dyDescent="0.25">
      <c r="A134" s="42"/>
      <c r="B134" s="42"/>
      <c r="C134" s="42"/>
      <c r="D134" s="42"/>
      <c r="E134" s="42"/>
      <c r="F134" s="42"/>
      <c r="G134" s="42"/>
      <c r="H134" s="42"/>
      <c r="I134" s="42"/>
      <c r="J134" s="42"/>
      <c r="K134" s="42"/>
      <c r="L134" s="42"/>
      <c r="M134" s="42"/>
      <c r="N134" s="42"/>
      <c r="O134" s="42"/>
      <c r="P134" s="42"/>
      <c r="Q134" s="42"/>
    </row>
    <row r="135" spans="1:17" x14ac:dyDescent="0.25">
      <c r="A135" s="42"/>
      <c r="B135" s="42"/>
      <c r="C135" s="42"/>
      <c r="D135" s="42"/>
      <c r="E135" s="42"/>
      <c r="F135" s="42"/>
      <c r="G135" s="42"/>
      <c r="H135" s="42"/>
      <c r="I135" s="42"/>
      <c r="J135" s="42"/>
      <c r="K135" s="42"/>
      <c r="L135" s="42"/>
      <c r="M135" s="42"/>
      <c r="N135" s="42"/>
      <c r="O135" s="42"/>
      <c r="P135" s="42"/>
      <c r="Q135" s="42"/>
    </row>
  </sheetData>
  <pageMargins left="0.25" right="0.25" top="0.75" bottom="0.75" header="0.3" footer="0.3"/>
  <pageSetup scale="67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54014994023E72478991F205F121BBF2" ma:contentTypeVersion="16" ma:contentTypeDescription="" ma:contentTypeScope="" ma:versionID="f2391e9073f22ce793e5421e487a86af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UW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160</IndustryCode>
    <CaseStatus xmlns="dc463f71-b30c-4ab2-9473-d307f9d35888">Suspended</CaseStatus>
    <OpenedDate xmlns="dc463f71-b30c-4ab2-9473-d307f9d35888">2024-07-31T07:00:00+00:00</OpenedDate>
    <SignificantOrder xmlns="dc463f71-b30c-4ab2-9473-d307f9d35888">false</SignificantOrder>
    <Date1 xmlns="dc463f71-b30c-4ab2-9473-d307f9d35888">2024-07-31T07:00:00+00:00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Summit View Water Works</CaseCompanyNames>
    <Nickname xmlns="http://schemas.microsoft.com/sharepoint/v3" xsi:nil="true"/>
    <DocketNumber xmlns="dc463f71-b30c-4ab2-9473-d307f9d35888">240589</DocketNumb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B5FF8420-75A7-451D-98D6-889CE6226AC1}"/>
</file>

<file path=customXml/itemProps2.xml><?xml version="1.0" encoding="utf-8"?>
<ds:datastoreItem xmlns:ds="http://schemas.openxmlformats.org/officeDocument/2006/customXml" ds:itemID="{2D35C986-7FF6-4A15-A1ED-76185F4152B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8714746-3F67-4233-B405-746930E4E486}">
  <ds:schemaRefs>
    <ds:schemaRef ds:uri="http://schemas.microsoft.com/office/2006/metadata/properties"/>
    <ds:schemaRef ds:uri="http://schemas.microsoft.com/office/infopath/2007/PartnerControls"/>
    <ds:schemaRef ds:uri="e14ca882-627e-462d-8ad2-61b9f9914f92"/>
  </ds:schemaRefs>
</ds:datastoreItem>
</file>

<file path=customXml/itemProps4.xml><?xml version="1.0" encoding="utf-8"?>
<ds:datastoreItem xmlns:ds="http://schemas.openxmlformats.org/officeDocument/2006/customXml" ds:itemID="{2E807915-412F-4144-9746-0711D89B356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25</vt:i4>
      </vt:variant>
    </vt:vector>
  </HeadingPairs>
  <TitlesOfParts>
    <vt:vector size="44" baseType="lpstr">
      <vt:lpstr>Cover</vt:lpstr>
      <vt:lpstr>Sch 5.0a Rates</vt:lpstr>
      <vt:lpstr>Sch 5.0b Rates (2)</vt:lpstr>
      <vt:lpstr>S5.1 CRevenue(0.75in)</vt:lpstr>
      <vt:lpstr>S5.2 CRevenue (1 in)</vt:lpstr>
      <vt:lpstr>S5.3 CRevenue (Irr)</vt:lpstr>
      <vt:lpstr>S6.1a PRevenue(0.75in)</vt:lpstr>
      <vt:lpstr>S6.1b PRevenue(0.75in)</vt:lpstr>
      <vt:lpstr>S6.2a PRevenue (1 in)</vt:lpstr>
      <vt:lpstr>S6.2b PRevenue (1 in) </vt:lpstr>
      <vt:lpstr>S6.3 PRevenue (Irr)</vt:lpstr>
      <vt:lpstr>Sch 7.1 Bill Ct Recon</vt:lpstr>
      <vt:lpstr>Sch 7.2 CrossOver</vt:lpstr>
      <vt:lpstr>Sch 8.x Bill Count</vt:lpstr>
      <vt:lpstr>Sch 9.0 Phase-in </vt:lpstr>
      <vt:lpstr>WorkPapers</vt:lpstr>
      <vt:lpstr>WP 1 2023 usage gallons</vt:lpstr>
      <vt:lpstr>WP 2 2023 Usage CF wp</vt:lpstr>
      <vt:lpstr>WP 3 DMeter reading TY</vt:lpstr>
      <vt:lpstr>'S5.3 CRevenue (Irr)'!CAcreage</vt:lpstr>
      <vt:lpstr>'S6.3 PRevenue (Irr)'!CAcreage</vt:lpstr>
      <vt:lpstr>'S5.3 CRevenue (Irr)'!CBase</vt:lpstr>
      <vt:lpstr>'S6.3 PRevenue (Irr)'!CBase</vt:lpstr>
      <vt:lpstr>'S5.1 CRevenue(0.75in)'!Print_Area</vt:lpstr>
      <vt:lpstr>'S5.2 CRevenue (1 in)'!Print_Area</vt:lpstr>
      <vt:lpstr>'S5.3 CRevenue (Irr)'!Print_Area</vt:lpstr>
      <vt:lpstr>'S6.1a PRevenue(0.75in)'!Print_Area</vt:lpstr>
      <vt:lpstr>'S6.1b PRevenue(0.75in)'!Print_Area</vt:lpstr>
      <vt:lpstr>'S6.2a PRevenue (1 in)'!Print_Area</vt:lpstr>
      <vt:lpstr>'S6.2b PRevenue (1 in) '!Print_Area</vt:lpstr>
      <vt:lpstr>'S6.3 PRevenue (Irr)'!Print_Area</vt:lpstr>
      <vt:lpstr>'Sch 5.0a Rates'!Print_Area</vt:lpstr>
      <vt:lpstr>'Sch 5.0b Rates (2)'!Print_Area</vt:lpstr>
      <vt:lpstr>'Sch 7.1 Bill Ct Recon'!Print_Area</vt:lpstr>
      <vt:lpstr>'Sch 7.2 CrossOver'!Print_Area</vt:lpstr>
      <vt:lpstr>'Sch 8.x Bill Count'!Print_Area</vt:lpstr>
      <vt:lpstr>'Sch 9.0 Phase-in '!Print_Area</vt:lpstr>
      <vt:lpstr>'WP 2 2023 Usage CF wp'!Print_Area</vt:lpstr>
      <vt:lpstr>'S5.1 CRevenue(0.75in)'!Print_Titles</vt:lpstr>
      <vt:lpstr>'S5.3 CRevenue (Irr)'!Print_Titles</vt:lpstr>
      <vt:lpstr>'S6.1a PRevenue(0.75in)'!Print_Titles</vt:lpstr>
      <vt:lpstr>'S6.1b PRevenue(0.75in)'!Print_Titles</vt:lpstr>
      <vt:lpstr>'S6.3 PRevenue (Irr)'!Print_Titles</vt:lpstr>
      <vt:lpstr>'WP 2 2023 Usage CF wp'!Print_Titles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Kermode larue</dc:creator>
  <cp:keywords/>
  <dc:description/>
  <cp:lastModifiedBy>Ann LaRue</cp:lastModifiedBy>
  <cp:revision/>
  <cp:lastPrinted>2024-07-31T00:03:50Z</cp:lastPrinted>
  <dcterms:created xsi:type="dcterms:W3CDTF">2024-02-06T19:10:33Z</dcterms:created>
  <dcterms:modified xsi:type="dcterms:W3CDTF">2024-07-31T00:03:56Z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0x0101006E56B4D1795A2E4DB2F0B01679ED314A0054014994023E72478991F205F121BBF2</vt:lpwstr>
  </property>
  <property fmtid="{D5CDD505-2E9C-101B-9397-08002B2CF9AE}" pid="3" name="_docset_NoMedatataSyncRequired">
    <vt:lpwstr>False</vt:lpwstr>
  </property>
</Properties>
</file>